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odels\SATIMGE\CGE\"/>
    </mc:Choice>
  </mc:AlternateContent>
  <xr:revisionPtr revIDLastSave="0" documentId="13_ncr:1_{E65F432F-EBD9-478A-86FD-164F7BDB54B2}" xr6:coauthVersionLast="47" xr6:coauthVersionMax="47" xr10:uidLastSave="{00000000-0000-0000-0000-000000000000}"/>
  <bookViews>
    <workbookView xWindow="3450" yWindow="-17430" windowWidth="18465" windowHeight="12885" tabRatio="847" activeTab="5" xr2:uid="{00000000-000D-0000-FFFF-FFFF00000000}"/>
  </bookViews>
  <sheets>
    <sheet name="Notes" sheetId="9" r:id="rId1"/>
    <sheet name="Index" sheetId="1" r:id="rId2"/>
    <sheet name="XSets" sheetId="33" r:id="rId3"/>
    <sheet name="Sets" sheetId="2" r:id="rId4"/>
    <sheet name="Closures" sheetId="3" r:id="rId5"/>
    <sheet name="TFPgr" sheetId="36" r:id="rId6"/>
    <sheet name="TFPgr_o" sheetId="32" r:id="rId7"/>
    <sheet name="TFPgr_SATIM" sheetId="27" r:id="rId8"/>
    <sheet name="TFP" sheetId="34" r:id="rId9"/>
    <sheet name="FacProd" sheetId="6" r:id="rId10"/>
    <sheet name="FacSup" sheetId="5" r:id="rId11"/>
    <sheet name="Wage" sheetId="16" r:id="rId12"/>
    <sheet name="FixCap" sheetId="7" r:id="rId13"/>
    <sheet name="Misc" sheetId="8" r:id="rId14"/>
    <sheet name="Population" sheetId="12" r:id="rId15"/>
    <sheet name="PWGR" sheetId="26" r:id="rId16"/>
    <sheet name="evpen" sheetId="22" r:id="rId17"/>
    <sheet name="evexp" sheetId="23" r:id="rId18"/>
    <sheet name="CARBONTAX" sheetId="19" r:id="rId19"/>
    <sheet name="WPDATA" sheetId="18" r:id="rId20"/>
    <sheet name="FSHOCK" sheetId="21" r:id="rId21"/>
  </sheets>
  <externalReferences>
    <externalReference r:id="rId22"/>
    <externalReference r:id="rId23"/>
    <externalReference r:id="rId24"/>
    <externalReference r:id="rId2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9" i="36" l="1"/>
  <c r="G9" i="36"/>
  <c r="H9" i="36"/>
  <c r="I9" i="36"/>
  <c r="J9" i="36"/>
  <c r="K9" i="36"/>
  <c r="L9" i="36"/>
  <c r="M9" i="36"/>
  <c r="N9" i="36"/>
  <c r="G10" i="36"/>
  <c r="H10" i="36"/>
  <c r="I10" i="36"/>
  <c r="J10" i="36"/>
  <c r="K10" i="36"/>
  <c r="L10" i="36"/>
  <c r="M10" i="36"/>
  <c r="N10" i="36"/>
  <c r="G11" i="36"/>
  <c r="H11" i="36"/>
  <c r="I11" i="36"/>
  <c r="J11" i="36"/>
  <c r="K11" i="36"/>
  <c r="L11" i="36"/>
  <c r="M11" i="36"/>
  <c r="N11" i="36"/>
  <c r="G12" i="36"/>
  <c r="H12" i="36"/>
  <c r="I12" i="36"/>
  <c r="J12" i="36"/>
  <c r="K12" i="36"/>
  <c r="L12" i="36"/>
  <c r="M12" i="36"/>
  <c r="N12" i="36"/>
  <c r="G13" i="36"/>
  <c r="H13" i="36"/>
  <c r="I13" i="36"/>
  <c r="J13" i="36"/>
  <c r="K13" i="36"/>
  <c r="L13" i="36"/>
  <c r="M13" i="36"/>
  <c r="N13" i="36"/>
  <c r="G14" i="36"/>
  <c r="H14" i="36"/>
  <c r="I14" i="36"/>
  <c r="J14" i="36"/>
  <c r="K14" i="36"/>
  <c r="L14" i="36"/>
  <c r="M14" i="36"/>
  <c r="N14" i="36"/>
  <c r="G15" i="36"/>
  <c r="H15" i="36"/>
  <c r="I15" i="36"/>
  <c r="J15" i="36"/>
  <c r="K15" i="36"/>
  <c r="L15" i="36"/>
  <c r="M15" i="36"/>
  <c r="N15" i="36"/>
  <c r="G16" i="36"/>
  <c r="H16" i="36"/>
  <c r="I16" i="36"/>
  <c r="J16" i="36"/>
  <c r="K16" i="36"/>
  <c r="L16" i="36"/>
  <c r="M16" i="36"/>
  <c r="N16" i="36"/>
  <c r="G17" i="36"/>
  <c r="H17" i="36"/>
  <c r="I17" i="36"/>
  <c r="J17" i="36"/>
  <c r="K17" i="36"/>
  <c r="L17" i="36"/>
  <c r="M17" i="36"/>
  <c r="N17" i="36"/>
  <c r="G18" i="36"/>
  <c r="H18" i="36"/>
  <c r="I18" i="36"/>
  <c r="J18" i="36"/>
  <c r="K18" i="36"/>
  <c r="L18" i="36"/>
  <c r="M18" i="36"/>
  <c r="N18" i="36"/>
  <c r="G19" i="36"/>
  <c r="H19" i="36"/>
  <c r="I19" i="36"/>
  <c r="J19" i="36"/>
  <c r="K19" i="36"/>
  <c r="L19" i="36"/>
  <c r="M19" i="36"/>
  <c r="N19" i="36"/>
  <c r="G20" i="36"/>
  <c r="H20" i="36"/>
  <c r="I20" i="36"/>
  <c r="J20" i="36"/>
  <c r="K20" i="36"/>
  <c r="L20" i="36"/>
  <c r="M20" i="36"/>
  <c r="N20" i="36"/>
  <c r="G21" i="36"/>
  <c r="H21" i="36"/>
  <c r="I21" i="36"/>
  <c r="J21" i="36"/>
  <c r="K21" i="36"/>
  <c r="L21" i="36"/>
  <c r="M21" i="36"/>
  <c r="N21" i="36"/>
  <c r="G24" i="36"/>
  <c r="H24" i="36"/>
  <c r="I24" i="36"/>
  <c r="J24" i="36"/>
  <c r="K24" i="36"/>
  <c r="L24" i="36"/>
  <c r="M24" i="36"/>
  <c r="N24" i="36"/>
  <c r="G25" i="36"/>
  <c r="H25" i="36"/>
  <c r="I25" i="36"/>
  <c r="J25" i="36"/>
  <c r="K25" i="36"/>
  <c r="L25" i="36"/>
  <c r="M25" i="36"/>
  <c r="N25" i="36"/>
  <c r="G26" i="36"/>
  <c r="H26" i="36"/>
  <c r="I26" i="36"/>
  <c r="J26" i="36"/>
  <c r="K26" i="36"/>
  <c r="L26" i="36"/>
  <c r="M26" i="36"/>
  <c r="N26" i="36"/>
  <c r="G27" i="36"/>
  <c r="H27" i="36"/>
  <c r="I27" i="36"/>
  <c r="J27" i="36"/>
  <c r="K27" i="36"/>
  <c r="L27" i="36"/>
  <c r="M27" i="36"/>
  <c r="N27" i="36"/>
  <c r="G28" i="36"/>
  <c r="H28" i="36"/>
  <c r="I28" i="36"/>
  <c r="J28" i="36"/>
  <c r="K28" i="36"/>
  <c r="L28" i="36"/>
  <c r="M28" i="36"/>
  <c r="N28" i="36"/>
  <c r="G29" i="36"/>
  <c r="H29" i="36"/>
  <c r="I29" i="36"/>
  <c r="J29" i="36"/>
  <c r="K29" i="36"/>
  <c r="L29" i="36"/>
  <c r="M29" i="36"/>
  <c r="N29" i="36"/>
  <c r="G30" i="36"/>
  <c r="H30" i="36"/>
  <c r="I30" i="36"/>
  <c r="J30" i="36"/>
  <c r="K30" i="36"/>
  <c r="L30" i="36"/>
  <c r="M30" i="36"/>
  <c r="N30" i="36"/>
  <c r="G31" i="36"/>
  <c r="H31" i="36"/>
  <c r="I31" i="36"/>
  <c r="J31" i="36"/>
  <c r="K31" i="36"/>
  <c r="L31" i="36"/>
  <c r="M31" i="36"/>
  <c r="N31" i="36"/>
  <c r="G32" i="36"/>
  <c r="H32" i="36"/>
  <c r="I32" i="36"/>
  <c r="J32" i="36"/>
  <c r="K32" i="36"/>
  <c r="L32" i="36"/>
  <c r="M32" i="36"/>
  <c r="N32" i="36"/>
  <c r="G33" i="36"/>
  <c r="H33" i="36"/>
  <c r="I33" i="36"/>
  <c r="J33" i="36"/>
  <c r="K33" i="36"/>
  <c r="L33" i="36"/>
  <c r="M33" i="36"/>
  <c r="N33" i="36"/>
  <c r="G34" i="36"/>
  <c r="H34" i="36"/>
  <c r="I34" i="36"/>
  <c r="J34" i="36"/>
  <c r="K34" i="36"/>
  <c r="L34" i="36"/>
  <c r="M34" i="36"/>
  <c r="N34" i="36"/>
  <c r="G35" i="36"/>
  <c r="H35" i="36"/>
  <c r="I35" i="36"/>
  <c r="J35" i="36"/>
  <c r="K35" i="36"/>
  <c r="L35" i="36"/>
  <c r="M35" i="36"/>
  <c r="N35" i="36"/>
  <c r="G36" i="36"/>
  <c r="H36" i="36"/>
  <c r="I36" i="36"/>
  <c r="J36" i="36"/>
  <c r="K36" i="36"/>
  <c r="L36" i="36"/>
  <c r="M36" i="36"/>
  <c r="N36" i="36"/>
  <c r="G37" i="36"/>
  <c r="H37" i="36"/>
  <c r="I37" i="36"/>
  <c r="J37" i="36"/>
  <c r="K37" i="36"/>
  <c r="L37" i="36"/>
  <c r="M37" i="36"/>
  <c r="N37" i="36"/>
  <c r="G38" i="36"/>
  <c r="H38" i="36"/>
  <c r="I38" i="36"/>
  <c r="J38" i="36"/>
  <c r="K38" i="36"/>
  <c r="L38" i="36"/>
  <c r="M38" i="36"/>
  <c r="N38" i="36"/>
  <c r="G39" i="36"/>
  <c r="H39" i="36"/>
  <c r="I39" i="36"/>
  <c r="J39" i="36"/>
  <c r="K39" i="36"/>
  <c r="L39" i="36"/>
  <c r="M39" i="36"/>
  <c r="N39" i="36"/>
  <c r="G40" i="36"/>
  <c r="H40" i="36"/>
  <c r="I40" i="36"/>
  <c r="J40" i="36"/>
  <c r="K40" i="36"/>
  <c r="L40" i="36"/>
  <c r="M40" i="36"/>
  <c r="N40" i="36"/>
  <c r="G41" i="36"/>
  <c r="H41" i="36"/>
  <c r="I41" i="36"/>
  <c r="J41" i="36"/>
  <c r="K41" i="36"/>
  <c r="L41" i="36"/>
  <c r="M41" i="36"/>
  <c r="N41" i="36"/>
  <c r="G42" i="36"/>
  <c r="H42" i="36"/>
  <c r="I42" i="36"/>
  <c r="J42" i="36"/>
  <c r="K42" i="36"/>
  <c r="L42" i="36"/>
  <c r="M42" i="36"/>
  <c r="N42" i="36"/>
  <c r="G43" i="36"/>
  <c r="H43" i="36"/>
  <c r="I43" i="36"/>
  <c r="J43" i="36"/>
  <c r="K43" i="36"/>
  <c r="L43" i="36"/>
  <c r="M43" i="36"/>
  <c r="N43" i="36"/>
  <c r="G44" i="36"/>
  <c r="H44" i="36"/>
  <c r="I44" i="36"/>
  <c r="J44" i="36"/>
  <c r="K44" i="36"/>
  <c r="L44" i="36"/>
  <c r="M44" i="36"/>
  <c r="N44" i="36"/>
  <c r="G45" i="36"/>
  <c r="H45" i="36"/>
  <c r="I45" i="36"/>
  <c r="J45" i="36"/>
  <c r="K45" i="36"/>
  <c r="L45" i="36"/>
  <c r="M45" i="36"/>
  <c r="N45" i="36"/>
  <c r="G46" i="36"/>
  <c r="H46" i="36"/>
  <c r="I46" i="36"/>
  <c r="J46" i="36"/>
  <c r="K46" i="36"/>
  <c r="L46" i="36"/>
  <c r="M46" i="36"/>
  <c r="N46" i="36"/>
  <c r="G47" i="36"/>
  <c r="H47" i="36"/>
  <c r="I47" i="36"/>
  <c r="J47" i="36"/>
  <c r="K47" i="36"/>
  <c r="L47" i="36"/>
  <c r="M47" i="36"/>
  <c r="N47" i="36"/>
  <c r="G48" i="36"/>
  <c r="H48" i="36"/>
  <c r="I48" i="36"/>
  <c r="J48" i="36"/>
  <c r="K48" i="36"/>
  <c r="L48" i="36"/>
  <c r="M48" i="36"/>
  <c r="N48" i="36"/>
  <c r="G51" i="36"/>
  <c r="H51" i="36"/>
  <c r="I51" i="36"/>
  <c r="J51" i="36"/>
  <c r="K51" i="36"/>
  <c r="L51" i="36"/>
  <c r="M51" i="36"/>
  <c r="N51" i="36"/>
  <c r="G52" i="36"/>
  <c r="H52" i="36"/>
  <c r="I52" i="36"/>
  <c r="J52" i="36"/>
  <c r="K52" i="36"/>
  <c r="L52" i="36"/>
  <c r="M52" i="36"/>
  <c r="N52" i="36"/>
  <c r="G53" i="36"/>
  <c r="H53" i="36"/>
  <c r="I53" i="36"/>
  <c r="J53" i="36"/>
  <c r="K53" i="36"/>
  <c r="L53" i="36"/>
  <c r="M53" i="36"/>
  <c r="N53" i="36"/>
  <c r="G54" i="36"/>
  <c r="H54" i="36"/>
  <c r="I54" i="36"/>
  <c r="J54" i="36"/>
  <c r="K54" i="36"/>
  <c r="L54" i="36"/>
  <c r="M54" i="36"/>
  <c r="N54" i="36"/>
  <c r="G55" i="36"/>
  <c r="H55" i="36"/>
  <c r="I55" i="36"/>
  <c r="J55" i="36"/>
  <c r="K55" i="36"/>
  <c r="L55" i="36"/>
  <c r="M55" i="36"/>
  <c r="N55" i="36"/>
  <c r="G56" i="36"/>
  <c r="H56" i="36"/>
  <c r="I56" i="36"/>
  <c r="J56" i="36"/>
  <c r="K56" i="36"/>
  <c r="L56" i="36"/>
  <c r="M56" i="36"/>
  <c r="N56" i="36"/>
  <c r="G57" i="36"/>
  <c r="H57" i="36"/>
  <c r="I57" i="36"/>
  <c r="J57" i="36"/>
  <c r="K57" i="36"/>
  <c r="L57" i="36"/>
  <c r="M57" i="36"/>
  <c r="N57" i="36"/>
  <c r="G58" i="36"/>
  <c r="H58" i="36"/>
  <c r="I58" i="36"/>
  <c r="J58" i="36"/>
  <c r="K58" i="36"/>
  <c r="L58" i="36"/>
  <c r="M58" i="36"/>
  <c r="N58" i="36"/>
  <c r="G59" i="36"/>
  <c r="H59" i="36"/>
  <c r="I59" i="36"/>
  <c r="J59" i="36"/>
  <c r="K59" i="36"/>
  <c r="L59" i="36"/>
  <c r="M59" i="36"/>
  <c r="N59" i="36"/>
  <c r="G60" i="36"/>
  <c r="H60" i="36"/>
  <c r="I60" i="36"/>
  <c r="J60" i="36"/>
  <c r="K60" i="36"/>
  <c r="L60" i="36"/>
  <c r="M60" i="36"/>
  <c r="N60" i="36"/>
  <c r="G61" i="36"/>
  <c r="H61" i="36"/>
  <c r="I61" i="36"/>
  <c r="J61" i="36"/>
  <c r="K61" i="36"/>
  <c r="L61" i="36"/>
  <c r="M61" i="36"/>
  <c r="N61" i="36"/>
  <c r="G62" i="36"/>
  <c r="H62" i="36"/>
  <c r="I62" i="36"/>
  <c r="J62" i="36"/>
  <c r="K62" i="36"/>
  <c r="L62" i="36"/>
  <c r="M62" i="36"/>
  <c r="N62" i="36"/>
  <c r="G63" i="36"/>
  <c r="H63" i="36"/>
  <c r="I63" i="36"/>
  <c r="J63" i="36"/>
  <c r="K63" i="36"/>
  <c r="L63" i="36"/>
  <c r="M63" i="36"/>
  <c r="N63" i="36"/>
  <c r="G64" i="36"/>
  <c r="H64" i="36"/>
  <c r="I64" i="36"/>
  <c r="J64" i="36"/>
  <c r="K64" i="36"/>
  <c r="L64" i="36"/>
  <c r="M64" i="36"/>
  <c r="N64" i="36"/>
  <c r="G65" i="36"/>
  <c r="H65" i="36"/>
  <c r="I65" i="36"/>
  <c r="J65" i="36"/>
  <c r="K65" i="36"/>
  <c r="L65" i="36"/>
  <c r="M65" i="36"/>
  <c r="N65" i="36"/>
  <c r="G66" i="36"/>
  <c r="H66" i="36"/>
  <c r="I66" i="36"/>
  <c r="J66" i="36"/>
  <c r="K66" i="36"/>
  <c r="L66" i="36"/>
  <c r="M66" i="36"/>
  <c r="N66" i="36"/>
  <c r="G67" i="36"/>
  <c r="H67" i="36"/>
  <c r="I67" i="36"/>
  <c r="J67" i="36"/>
  <c r="K67" i="36"/>
  <c r="L67" i="36"/>
  <c r="M67" i="36"/>
  <c r="N67" i="36"/>
  <c r="G68" i="36"/>
  <c r="H68" i="36"/>
  <c r="I68" i="36"/>
  <c r="J68" i="36"/>
  <c r="K68" i="36"/>
  <c r="L68" i="36"/>
  <c r="M68" i="36"/>
  <c r="N68" i="36"/>
  <c r="G70" i="36"/>
  <c r="H70" i="36"/>
  <c r="I70" i="36"/>
  <c r="J70" i="36"/>
  <c r="K70" i="36"/>
  <c r="L70" i="36"/>
  <c r="M70" i="36"/>
  <c r="N70" i="36"/>
  <c r="G71" i="36"/>
  <c r="H71" i="36"/>
  <c r="I71" i="36"/>
  <c r="J71" i="36"/>
  <c r="K71" i="36"/>
  <c r="L71" i="36"/>
  <c r="M71" i="36"/>
  <c r="N71" i="36"/>
  <c r="G72" i="36"/>
  <c r="H72" i="36"/>
  <c r="I72" i="36"/>
  <c r="J72" i="36"/>
  <c r="K72" i="36"/>
  <c r="L72" i="36"/>
  <c r="M72" i="36"/>
  <c r="N72" i="36"/>
  <c r="G73" i="36"/>
  <c r="H73" i="36"/>
  <c r="I73" i="36"/>
  <c r="J73" i="36"/>
  <c r="K73" i="36"/>
  <c r="L73" i="36"/>
  <c r="M73" i="36"/>
  <c r="N73" i="36"/>
  <c r="G74" i="36"/>
  <c r="H74" i="36"/>
  <c r="I74" i="36"/>
  <c r="J74" i="36"/>
  <c r="K74" i="36"/>
  <c r="L74" i="36"/>
  <c r="M74" i="36"/>
  <c r="N74" i="36"/>
  <c r="G75" i="36"/>
  <c r="H75" i="36"/>
  <c r="I75" i="36"/>
  <c r="J75" i="36"/>
  <c r="K75" i="36"/>
  <c r="L75" i="36"/>
  <c r="M75" i="36"/>
  <c r="N75" i="36"/>
  <c r="G76" i="36"/>
  <c r="H76" i="36"/>
  <c r="I76" i="36"/>
  <c r="J76" i="36"/>
  <c r="K76" i="36"/>
  <c r="L76" i="36"/>
  <c r="M76" i="36"/>
  <c r="N76" i="36"/>
  <c r="G77" i="36"/>
  <c r="H77" i="36"/>
  <c r="I77" i="36"/>
  <c r="J77" i="36"/>
  <c r="K77" i="36"/>
  <c r="L77" i="36"/>
  <c r="M77" i="36"/>
  <c r="N77" i="36"/>
  <c r="G79" i="36"/>
  <c r="H79" i="36"/>
  <c r="I79" i="36"/>
  <c r="J79" i="36"/>
  <c r="K79" i="36"/>
  <c r="L79" i="36"/>
  <c r="M79" i="36"/>
  <c r="N79" i="36"/>
  <c r="G80" i="36"/>
  <c r="H80" i="36"/>
  <c r="I80" i="36"/>
  <c r="J80" i="36"/>
  <c r="K80" i="36"/>
  <c r="L80" i="36"/>
  <c r="M80" i="36"/>
  <c r="N80" i="36"/>
  <c r="G81" i="36"/>
  <c r="H81" i="36"/>
  <c r="I81" i="36"/>
  <c r="J81" i="36"/>
  <c r="K81" i="36"/>
  <c r="L81" i="36"/>
  <c r="M81" i="36"/>
  <c r="N81" i="36"/>
  <c r="G82" i="36"/>
  <c r="H82" i="36"/>
  <c r="I82" i="36"/>
  <c r="J82" i="36"/>
  <c r="K82" i="36"/>
  <c r="L82" i="36"/>
  <c r="M82" i="36"/>
  <c r="N82" i="36"/>
  <c r="G83" i="36"/>
  <c r="H83" i="36"/>
  <c r="I83" i="36"/>
  <c r="J83" i="36"/>
  <c r="K83" i="36"/>
  <c r="L83" i="36"/>
  <c r="M83" i="36"/>
  <c r="N83" i="36"/>
  <c r="G84" i="36"/>
  <c r="H84" i="36"/>
  <c r="I84" i="36"/>
  <c r="J84" i="36"/>
  <c r="K84" i="36"/>
  <c r="L84" i="36"/>
  <c r="M84" i="36"/>
  <c r="N84" i="36"/>
  <c r="F11" i="36"/>
  <c r="F12" i="36"/>
  <c r="F13" i="36"/>
  <c r="F14" i="36"/>
  <c r="F15" i="36"/>
  <c r="F16" i="36"/>
  <c r="F17" i="36"/>
  <c r="F18" i="36"/>
  <c r="F19" i="36"/>
  <c r="F20" i="36"/>
  <c r="F21" i="36"/>
  <c r="F24" i="36"/>
  <c r="F25" i="36"/>
  <c r="F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F41" i="36"/>
  <c r="F42" i="36"/>
  <c r="F43" i="36"/>
  <c r="F44" i="36"/>
  <c r="F45" i="36"/>
  <c r="F46" i="36"/>
  <c r="F47" i="36"/>
  <c r="F48" i="36"/>
  <c r="F51" i="36"/>
  <c r="F52" i="36"/>
  <c r="F53" i="36"/>
  <c r="F54" i="36"/>
  <c r="F55" i="36"/>
  <c r="F56" i="36"/>
  <c r="F57" i="36"/>
  <c r="F58" i="36"/>
  <c r="F59" i="36"/>
  <c r="F60" i="36"/>
  <c r="F61" i="36"/>
  <c r="F62" i="36"/>
  <c r="F63" i="36"/>
  <c r="F64" i="36"/>
  <c r="F65" i="36"/>
  <c r="F66" i="36"/>
  <c r="F67" i="36"/>
  <c r="F68" i="36"/>
  <c r="F70" i="36"/>
  <c r="F71" i="36"/>
  <c r="F72" i="36"/>
  <c r="F73" i="36"/>
  <c r="F74" i="36"/>
  <c r="F75" i="36"/>
  <c r="F76" i="36"/>
  <c r="F77" i="36"/>
  <c r="F79" i="36"/>
  <c r="F80" i="36"/>
  <c r="F81" i="36"/>
  <c r="F82" i="36"/>
  <c r="F83" i="36"/>
  <c r="F84" i="36"/>
  <c r="F10" i="36"/>
  <c r="Z62" i="7"/>
  <c r="Y62" i="7"/>
  <c r="X62" i="7"/>
  <c r="W62" i="7"/>
  <c r="V62" i="7"/>
  <c r="U62" i="7"/>
  <c r="T62" i="7"/>
  <c r="S62" i="7"/>
  <c r="R62" i="7"/>
  <c r="P62" i="7"/>
  <c r="O62" i="7"/>
  <c r="L62" i="7"/>
  <c r="K62" i="7"/>
  <c r="J62" i="7"/>
  <c r="I62" i="7"/>
  <c r="H62" i="7"/>
  <c r="G62" i="7"/>
  <c r="F62" i="7"/>
  <c r="E62" i="7"/>
  <c r="D62" i="7"/>
  <c r="Z61" i="7"/>
  <c r="Y61" i="7"/>
  <c r="X61" i="7"/>
  <c r="W61" i="7"/>
  <c r="V61" i="7"/>
  <c r="U61" i="7"/>
  <c r="T61" i="7"/>
  <c r="S61" i="7"/>
  <c r="R61" i="7"/>
  <c r="P61" i="7"/>
  <c r="O61" i="7"/>
  <c r="L61" i="7"/>
  <c r="K61" i="7"/>
  <c r="J61" i="7"/>
  <c r="I61" i="7"/>
  <c r="H61" i="7"/>
  <c r="G61" i="7"/>
  <c r="F61" i="7"/>
  <c r="E61" i="7"/>
  <c r="D61" i="7"/>
  <c r="Z51" i="7"/>
  <c r="Y51" i="7"/>
  <c r="X51" i="7"/>
  <c r="W51" i="7"/>
  <c r="V51" i="7"/>
  <c r="U51" i="7"/>
  <c r="T51" i="7"/>
  <c r="S51" i="7"/>
  <c r="R51" i="7"/>
  <c r="P51" i="7"/>
  <c r="L51" i="7"/>
  <c r="K51" i="7"/>
  <c r="J51" i="7"/>
  <c r="I51" i="7"/>
  <c r="H51" i="7"/>
  <c r="G51" i="7"/>
  <c r="F51" i="7"/>
  <c r="E51" i="7"/>
  <c r="D51" i="7"/>
  <c r="O51" i="7"/>
  <c r="C62" i="34"/>
  <c r="D62" i="34" s="1"/>
  <c r="E62" i="34" s="1"/>
  <c r="F62" i="34" s="1"/>
  <c r="G62" i="34" s="1"/>
  <c r="H62" i="34" s="1"/>
  <c r="I62" i="34" s="1"/>
  <c r="J62" i="34" s="1"/>
  <c r="K62" i="34" s="1"/>
  <c r="L62" i="34" s="1"/>
  <c r="C61" i="34"/>
  <c r="D61" i="34" s="1"/>
  <c r="E61" i="34" s="1"/>
  <c r="F61" i="34" s="1"/>
  <c r="G61" i="34" s="1"/>
  <c r="H61" i="34" s="1"/>
  <c r="I61" i="34" s="1"/>
  <c r="J61" i="34" s="1"/>
  <c r="K61" i="34" s="1"/>
  <c r="L61" i="34" s="1"/>
  <c r="Q62" i="34"/>
  <c r="R62" i="34" s="1"/>
  <c r="S62" i="34" s="1"/>
  <c r="T62" i="34" s="1"/>
  <c r="U62" i="34" s="1"/>
  <c r="V62" i="34" s="1"/>
  <c r="W62" i="34" s="1"/>
  <c r="X62" i="34" s="1"/>
  <c r="Y62" i="34" s="1"/>
  <c r="Z62" i="34" s="1"/>
  <c r="P62" i="34"/>
  <c r="O62" i="34"/>
  <c r="Q61" i="34"/>
  <c r="R61" i="34" s="1"/>
  <c r="S61" i="34" s="1"/>
  <c r="T61" i="34" s="1"/>
  <c r="U61" i="34" s="1"/>
  <c r="V61" i="34" s="1"/>
  <c r="W61" i="34" s="1"/>
  <c r="X61" i="34" s="1"/>
  <c r="Y61" i="34" s="1"/>
  <c r="Z61" i="34" s="1"/>
  <c r="P61" i="34"/>
  <c r="O61" i="34"/>
  <c r="P51" i="34"/>
  <c r="O51" i="34"/>
  <c r="C51" i="34"/>
  <c r="D51" i="34" s="1"/>
  <c r="E51" i="34" s="1"/>
  <c r="F51" i="34" s="1"/>
  <c r="G51" i="34" s="1"/>
  <c r="H51" i="34" s="1"/>
  <c r="I51" i="34" s="1"/>
  <c r="J51" i="34" s="1"/>
  <c r="K51" i="34" s="1"/>
  <c r="L51" i="34" s="1"/>
  <c r="C62" i="27"/>
  <c r="B62" i="27"/>
  <c r="C61" i="27"/>
  <c r="B61" i="27"/>
  <c r="C216" i="36"/>
  <c r="B216" i="36"/>
  <c r="A216" i="36"/>
  <c r="C215" i="36"/>
  <c r="B215" i="36"/>
  <c r="A215" i="36"/>
  <c r="C205" i="36"/>
  <c r="A205" i="36"/>
  <c r="A138" i="36"/>
  <c r="C138" i="36"/>
  <c r="C139" i="36" s="1"/>
  <c r="A139" i="36"/>
  <c r="A128" i="36"/>
  <c r="C128" i="36"/>
  <c r="C62" i="36"/>
  <c r="B62" i="36"/>
  <c r="C61" i="36"/>
  <c r="B61" i="36"/>
  <c r="C51" i="36"/>
  <c r="B51" i="36"/>
  <c r="Y207" i="36"/>
  <c r="B214" i="36"/>
  <c r="B217" i="36" s="1"/>
  <c r="B218" i="36" s="1"/>
  <c r="B219" i="36" s="1"/>
  <c r="B220" i="36" s="1"/>
  <c r="B221" i="36" s="1"/>
  <c r="B222" i="36" s="1"/>
  <c r="B223" i="36" s="1"/>
  <c r="B224" i="36" s="1"/>
  <c r="B225" i="36" s="1"/>
  <c r="B226" i="36" s="1"/>
  <c r="B227" i="36" s="1"/>
  <c r="B228" i="36" s="1"/>
  <c r="B229" i="36" s="1"/>
  <c r="B230" i="36" s="1"/>
  <c r="B231" i="36" s="1"/>
  <c r="B232" i="36" s="1"/>
  <c r="B233" i="36" s="1"/>
  <c r="B234" i="36" s="1"/>
  <c r="B235" i="36" s="1"/>
  <c r="B236" i="36" s="1"/>
  <c r="B237" i="36" s="1"/>
  <c r="B238" i="36" s="1"/>
  <c r="Y206" i="36"/>
  <c r="Y205" i="36"/>
  <c r="Z204" i="36"/>
  <c r="Y204" i="36"/>
  <c r="Y203" i="36"/>
  <c r="Y202" i="36"/>
  <c r="A209" i="36"/>
  <c r="Z200" i="36"/>
  <c r="Y200" i="36" s="1"/>
  <c r="Z199" i="36"/>
  <c r="Y199" i="36"/>
  <c r="Y198" i="36"/>
  <c r="Z197" i="36"/>
  <c r="Y197" i="36" s="1"/>
  <c r="Z196" i="36"/>
  <c r="Y196" i="36" s="1"/>
  <c r="Y195" i="36"/>
  <c r="Y194" i="36"/>
  <c r="Y193" i="36"/>
  <c r="A199" i="36"/>
  <c r="Y192" i="36"/>
  <c r="Z184" i="36"/>
  <c r="Z185" i="36" s="1"/>
  <c r="Z183" i="36"/>
  <c r="Y183" i="36"/>
  <c r="Y182" i="36"/>
  <c r="Z181" i="36"/>
  <c r="Y181" i="36" s="1"/>
  <c r="Y180" i="36"/>
  <c r="Z177" i="36"/>
  <c r="Y177" i="36" s="1"/>
  <c r="Y176" i="36"/>
  <c r="A182" i="36"/>
  <c r="Y175" i="36"/>
  <c r="Z174" i="36"/>
  <c r="Y174" i="36"/>
  <c r="Y173" i="36"/>
  <c r="Z170" i="36"/>
  <c r="Y170" i="36" s="1"/>
  <c r="Z169" i="36"/>
  <c r="Y169" i="36"/>
  <c r="Y168" i="36"/>
  <c r="Z167" i="36"/>
  <c r="Y167" i="36" s="1"/>
  <c r="Y166" i="36"/>
  <c r="Z165" i="36"/>
  <c r="Y165" i="36" s="1"/>
  <c r="A171" i="36"/>
  <c r="Z163" i="36"/>
  <c r="Y163" i="36" s="1"/>
  <c r="A169" i="36"/>
  <c r="Z162" i="36"/>
  <c r="Y162" i="36"/>
  <c r="Y161" i="36"/>
  <c r="Y160" i="36"/>
  <c r="Y159" i="36"/>
  <c r="Z157" i="36"/>
  <c r="Y157" i="36" s="1"/>
  <c r="C163" i="36"/>
  <c r="C164" i="36" s="1"/>
  <c r="C165" i="36" s="1"/>
  <c r="C166" i="36" s="1"/>
  <c r="C167" i="36" s="1"/>
  <c r="C168" i="36" s="1"/>
  <c r="C169" i="36" s="1"/>
  <c r="C170" i="36" s="1"/>
  <c r="C171" i="36" s="1"/>
  <c r="C172" i="36" s="1"/>
  <c r="C173" i="36" s="1"/>
  <c r="C174" i="36" s="1"/>
  <c r="C175" i="36" s="1"/>
  <c r="C176" i="36" s="1"/>
  <c r="C177" i="36" s="1"/>
  <c r="C178" i="36" s="1"/>
  <c r="C179" i="36" s="1"/>
  <c r="C180" i="36" s="1"/>
  <c r="C181" i="36" s="1"/>
  <c r="C182" i="36" s="1"/>
  <c r="C183" i="36" s="1"/>
  <c r="C184" i="36" s="1"/>
  <c r="C185" i="36" s="1"/>
  <c r="C186" i="36" s="1"/>
  <c r="C187" i="36" s="1"/>
  <c r="C188" i="36" s="1"/>
  <c r="C189" i="36" s="1"/>
  <c r="C190" i="36" s="1"/>
  <c r="C191" i="36" s="1"/>
  <c r="C192" i="36" s="1"/>
  <c r="C193" i="36" s="1"/>
  <c r="C194" i="36" s="1"/>
  <c r="C195" i="36" s="1"/>
  <c r="C196" i="36" s="1"/>
  <c r="C197" i="36" s="1"/>
  <c r="C198" i="36" s="1"/>
  <c r="C199" i="36" s="1"/>
  <c r="C200" i="36" s="1"/>
  <c r="C201" i="36" s="1"/>
  <c r="C202" i="36" s="1"/>
  <c r="C203" i="36" s="1"/>
  <c r="C204" i="36" s="1"/>
  <c r="C206" i="36" s="1"/>
  <c r="C207" i="36" s="1"/>
  <c r="C208" i="36" s="1"/>
  <c r="C209" i="36" s="1"/>
  <c r="C210" i="36" s="1"/>
  <c r="C211" i="36" s="1"/>
  <c r="C212" i="36" s="1"/>
  <c r="C213" i="36" s="1"/>
  <c r="C214" i="36" s="1"/>
  <c r="C217" i="36" s="1"/>
  <c r="C218" i="36" s="1"/>
  <c r="C219" i="36" s="1"/>
  <c r="C220" i="36" s="1"/>
  <c r="C221" i="36" s="1"/>
  <c r="C222" i="36" s="1"/>
  <c r="C223" i="36" s="1"/>
  <c r="C224" i="36" s="1"/>
  <c r="C225" i="36" s="1"/>
  <c r="C226" i="36" s="1"/>
  <c r="C227" i="36" s="1"/>
  <c r="C228" i="36" s="1"/>
  <c r="C229" i="36" s="1"/>
  <c r="C230" i="36" s="1"/>
  <c r="C231" i="36" s="1"/>
  <c r="C232" i="36" s="1"/>
  <c r="C233" i="36" s="1"/>
  <c r="C234" i="36" s="1"/>
  <c r="C235" i="36" s="1"/>
  <c r="C236" i="36" s="1"/>
  <c r="C237" i="36" s="1"/>
  <c r="C238" i="36" s="1"/>
  <c r="Y156" i="36"/>
  <c r="A161" i="36"/>
  <c r="A238" i="36" s="1"/>
  <c r="A160" i="36"/>
  <c r="A237" i="36" s="1"/>
  <c r="A159" i="36"/>
  <c r="A236" i="36" s="1"/>
  <c r="A158" i="36"/>
  <c r="A235" i="36" s="1"/>
  <c r="A157" i="36"/>
  <c r="A234" i="36" s="1"/>
  <c r="A156" i="36"/>
  <c r="A233" i="36" s="1"/>
  <c r="A155" i="36"/>
  <c r="A232" i="36" s="1"/>
  <c r="A154" i="36"/>
  <c r="A231" i="36" s="1"/>
  <c r="A153" i="36"/>
  <c r="A230" i="36" s="1"/>
  <c r="A152" i="36"/>
  <c r="A229" i="36" s="1"/>
  <c r="A151" i="36"/>
  <c r="A228" i="36" s="1"/>
  <c r="A150" i="36"/>
  <c r="A227" i="36" s="1"/>
  <c r="A149" i="36"/>
  <c r="A226" i="36" s="1"/>
  <c r="A148" i="36"/>
  <c r="A225" i="36" s="1"/>
  <c r="A147" i="36"/>
  <c r="A224" i="36" s="1"/>
  <c r="A146" i="36"/>
  <c r="A223" i="36" s="1"/>
  <c r="A145" i="36"/>
  <c r="A222" i="36" s="1"/>
  <c r="A144" i="36"/>
  <c r="A221" i="36" s="1"/>
  <c r="A143" i="36"/>
  <c r="A220" i="36" s="1"/>
  <c r="A142" i="36"/>
  <c r="A219" i="36" s="1"/>
  <c r="A141" i="36"/>
  <c r="A218" i="36" s="1"/>
  <c r="B140" i="36"/>
  <c r="B141" i="36" s="1"/>
  <c r="B142" i="36" s="1"/>
  <c r="B143" i="36" s="1"/>
  <c r="B144" i="36" s="1"/>
  <c r="B145" i="36" s="1"/>
  <c r="B146" i="36" s="1"/>
  <c r="B147" i="36" s="1"/>
  <c r="B148" i="36" s="1"/>
  <c r="B149" i="36" s="1"/>
  <c r="B150" i="36" s="1"/>
  <c r="B151" i="36" s="1"/>
  <c r="B152" i="36" s="1"/>
  <c r="B153" i="36" s="1"/>
  <c r="B154" i="36" s="1"/>
  <c r="B155" i="36" s="1"/>
  <c r="B156" i="36" s="1"/>
  <c r="B157" i="36" s="1"/>
  <c r="B158" i="36" s="1"/>
  <c r="B159" i="36" s="1"/>
  <c r="B160" i="36" s="1"/>
  <c r="B161" i="36" s="1"/>
  <c r="A140" i="36"/>
  <c r="A217" i="36" s="1"/>
  <c r="Y133" i="36"/>
  <c r="A137" i="36"/>
  <c r="A214" i="36" s="1"/>
  <c r="Y132" i="36"/>
  <c r="A136" i="36"/>
  <c r="A213" i="36" s="1"/>
  <c r="Y131" i="36"/>
  <c r="A135" i="36"/>
  <c r="A212" i="36" s="1"/>
  <c r="Z130" i="36"/>
  <c r="Y130" i="36" s="1"/>
  <c r="A134" i="36"/>
  <c r="A211" i="36" s="1"/>
  <c r="Y129" i="36"/>
  <c r="A133" i="36"/>
  <c r="A210" i="36" s="1"/>
  <c r="Y128" i="36"/>
  <c r="A132" i="36"/>
  <c r="A131" i="36"/>
  <c r="A208" i="36" s="1"/>
  <c r="A130" i="36"/>
  <c r="A207" i="36" s="1"/>
  <c r="Z125" i="36"/>
  <c r="Y125" i="36" s="1"/>
  <c r="A129" i="36"/>
  <c r="A206" i="36" s="1"/>
  <c r="Y124" i="36"/>
  <c r="A127" i="36"/>
  <c r="A204" i="36" s="1"/>
  <c r="Z123" i="36"/>
  <c r="Y123" i="36"/>
  <c r="A126" i="36"/>
  <c r="A203" i="36" s="1"/>
  <c r="Z122" i="36"/>
  <c r="Y122" i="36" s="1"/>
  <c r="A125" i="36"/>
  <c r="A202" i="36" s="1"/>
  <c r="Y121" i="36"/>
  <c r="A124" i="36"/>
  <c r="A201" i="36" s="1"/>
  <c r="Y120" i="36"/>
  <c r="A123" i="36"/>
  <c r="A200" i="36" s="1"/>
  <c r="Y119" i="36"/>
  <c r="A122" i="36"/>
  <c r="Y118" i="36"/>
  <c r="A121" i="36"/>
  <c r="A198" i="36" s="1"/>
  <c r="A120" i="36"/>
  <c r="A197" i="36" s="1"/>
  <c r="A119" i="36"/>
  <c r="A196" i="36" s="1"/>
  <c r="A118" i="36"/>
  <c r="A195" i="36" s="1"/>
  <c r="A117" i="36"/>
  <c r="A194" i="36" s="1"/>
  <c r="A116" i="36"/>
  <c r="A193" i="36" s="1"/>
  <c r="A115" i="36"/>
  <c r="A192" i="36" s="1"/>
  <c r="A114" i="36"/>
  <c r="A191" i="36" s="1"/>
  <c r="A113" i="36"/>
  <c r="A190" i="36" s="1"/>
  <c r="Z109" i="36"/>
  <c r="Z110" i="36" s="1"/>
  <c r="A112" i="36"/>
  <c r="A189" i="36" s="1"/>
  <c r="Y108" i="36"/>
  <c r="A111" i="36"/>
  <c r="A188" i="36" s="1"/>
  <c r="Z107" i="36"/>
  <c r="Y107" i="36"/>
  <c r="A110" i="36"/>
  <c r="A187" i="36" s="1"/>
  <c r="Y106" i="36"/>
  <c r="A109" i="36"/>
  <c r="A186" i="36" s="1"/>
  <c r="A108" i="36"/>
  <c r="A185" i="36" s="1"/>
  <c r="Z104" i="36"/>
  <c r="Y104" i="36" s="1"/>
  <c r="A107" i="36"/>
  <c r="A184" i="36" s="1"/>
  <c r="Z103" i="36"/>
  <c r="Y103" i="36"/>
  <c r="A106" i="36"/>
  <c r="A183" i="36" s="1"/>
  <c r="Y102" i="36"/>
  <c r="A105" i="36"/>
  <c r="Y101" i="36"/>
  <c r="A104" i="36"/>
  <c r="A181" i="36" s="1"/>
  <c r="Z100" i="36"/>
  <c r="Y100" i="36" s="1"/>
  <c r="A103" i="36"/>
  <c r="A180" i="36" s="1"/>
  <c r="Y99" i="36"/>
  <c r="A102" i="36"/>
  <c r="A179" i="36" s="1"/>
  <c r="A101" i="36"/>
  <c r="A178" i="36" s="1"/>
  <c r="A100" i="36"/>
  <c r="A177" i="36" s="1"/>
  <c r="A99" i="36"/>
  <c r="A176" i="36" s="1"/>
  <c r="Z95" i="36"/>
  <c r="Y95" i="36" s="1"/>
  <c r="A98" i="36"/>
  <c r="A175" i="36" s="1"/>
  <c r="Y94" i="36"/>
  <c r="A97" i="36"/>
  <c r="A174" i="36" s="1"/>
  <c r="Z93" i="36"/>
  <c r="Y93" i="36" s="1"/>
  <c r="A96" i="36"/>
  <c r="A173" i="36" s="1"/>
  <c r="Y92" i="36"/>
  <c r="A95" i="36"/>
  <c r="A172" i="36" s="1"/>
  <c r="Z91" i="36"/>
  <c r="Y91" i="36"/>
  <c r="A94" i="36"/>
  <c r="A93" i="36"/>
  <c r="A170" i="36" s="1"/>
  <c r="A92" i="36"/>
  <c r="Z88" i="36"/>
  <c r="Y88" i="36" s="1"/>
  <c r="A91" i="36"/>
  <c r="A168" i="36" s="1"/>
  <c r="Y87" i="36"/>
  <c r="A90" i="36"/>
  <c r="A167" i="36" s="1"/>
  <c r="Y86" i="36"/>
  <c r="A89" i="36"/>
  <c r="A166" i="36" s="1"/>
  <c r="Y85" i="36"/>
  <c r="A88" i="36"/>
  <c r="A165" i="36" s="1"/>
  <c r="Z84" i="36"/>
  <c r="Y84" i="36" s="1"/>
  <c r="A87" i="36"/>
  <c r="A164" i="36" s="1"/>
  <c r="Z83" i="36"/>
  <c r="Y83" i="36"/>
  <c r="C86" i="36"/>
  <c r="C87" i="36" s="1"/>
  <c r="C88" i="36" s="1"/>
  <c r="C89" i="36" s="1"/>
  <c r="C90" i="36" s="1"/>
  <c r="C91" i="36" s="1"/>
  <c r="C92" i="36" s="1"/>
  <c r="C93" i="36" s="1"/>
  <c r="C94" i="36" s="1"/>
  <c r="C95" i="36" s="1"/>
  <c r="C96" i="36" s="1"/>
  <c r="C97" i="36" s="1"/>
  <c r="C98" i="36" s="1"/>
  <c r="C99" i="36" s="1"/>
  <c r="C100" i="36" s="1"/>
  <c r="C101" i="36" s="1"/>
  <c r="C102" i="36" s="1"/>
  <c r="C103" i="36" s="1"/>
  <c r="C104" i="36" s="1"/>
  <c r="C105" i="36" s="1"/>
  <c r="C106" i="36" s="1"/>
  <c r="C107" i="36" s="1"/>
  <c r="C108" i="36" s="1"/>
  <c r="C109" i="36" s="1"/>
  <c r="C110" i="36" s="1"/>
  <c r="C111" i="36" s="1"/>
  <c r="C112" i="36" s="1"/>
  <c r="C113" i="36" s="1"/>
  <c r="C114" i="36" s="1"/>
  <c r="C115" i="36" s="1"/>
  <c r="C116" i="36" s="1"/>
  <c r="C117" i="36" s="1"/>
  <c r="C118" i="36" s="1"/>
  <c r="C119" i="36" s="1"/>
  <c r="C120" i="36" s="1"/>
  <c r="C121" i="36" s="1"/>
  <c r="C122" i="36" s="1"/>
  <c r="C123" i="36" s="1"/>
  <c r="C124" i="36" s="1"/>
  <c r="C125" i="36" s="1"/>
  <c r="C126" i="36" s="1"/>
  <c r="C127" i="36" s="1"/>
  <c r="C129" i="36" s="1"/>
  <c r="C130" i="36" s="1"/>
  <c r="C131" i="36" s="1"/>
  <c r="C132" i="36" s="1"/>
  <c r="C133" i="36" s="1"/>
  <c r="C134" i="36" s="1"/>
  <c r="C135" i="36" s="1"/>
  <c r="C136" i="36" s="1"/>
  <c r="C137" i="36" s="1"/>
  <c r="C140" i="36" s="1"/>
  <c r="C141" i="36" s="1"/>
  <c r="C142" i="36" s="1"/>
  <c r="C143" i="36" s="1"/>
  <c r="C144" i="36" s="1"/>
  <c r="C145" i="36" s="1"/>
  <c r="C146" i="36" s="1"/>
  <c r="C147" i="36" s="1"/>
  <c r="C148" i="36" s="1"/>
  <c r="C149" i="36" s="1"/>
  <c r="C150" i="36" s="1"/>
  <c r="C151" i="36" s="1"/>
  <c r="C152" i="36" s="1"/>
  <c r="C153" i="36" s="1"/>
  <c r="C154" i="36" s="1"/>
  <c r="C155" i="36" s="1"/>
  <c r="C156" i="36" s="1"/>
  <c r="C157" i="36" s="1"/>
  <c r="C158" i="36" s="1"/>
  <c r="C159" i="36" s="1"/>
  <c r="C160" i="36" s="1"/>
  <c r="C161" i="36" s="1"/>
  <c r="A86" i="36"/>
  <c r="A163" i="36" s="1"/>
  <c r="Y82" i="36"/>
  <c r="A85" i="36"/>
  <c r="A162" i="36" s="1"/>
  <c r="Y81" i="36"/>
  <c r="Y80" i="36"/>
  <c r="Y79" i="36"/>
  <c r="Z78" i="36"/>
  <c r="Y78" i="36" s="1"/>
  <c r="Y77" i="36"/>
  <c r="Y76" i="36"/>
  <c r="Z73" i="36"/>
  <c r="Z74" i="36" s="1"/>
  <c r="Y73" i="36"/>
  <c r="Y72" i="36"/>
  <c r="Z71" i="36"/>
  <c r="Y71" i="36"/>
  <c r="Z70" i="36"/>
  <c r="Y70" i="36" s="1"/>
  <c r="Y69" i="36"/>
  <c r="Y68" i="36"/>
  <c r="Y67" i="36"/>
  <c r="Y66" i="36"/>
  <c r="Z36" i="36"/>
  <c r="Y36" i="36" s="1"/>
  <c r="Z35" i="36"/>
  <c r="Y35" i="36"/>
  <c r="Y34" i="36"/>
  <c r="Z33" i="36"/>
  <c r="Y33" i="36" s="1"/>
  <c r="Y32" i="36"/>
  <c r="Z30" i="36"/>
  <c r="Z31" i="36" s="1"/>
  <c r="Y31" i="36" s="1"/>
  <c r="Z29" i="36"/>
  <c r="Y29" i="36"/>
  <c r="Y28" i="36"/>
  <c r="Y27" i="36"/>
  <c r="Z26" i="36"/>
  <c r="Y26" i="36"/>
  <c r="Y25" i="36"/>
  <c r="Z22" i="36"/>
  <c r="Y22" i="36" s="1"/>
  <c r="Z21" i="36"/>
  <c r="Y21" i="36"/>
  <c r="Y20" i="36"/>
  <c r="Z19" i="36"/>
  <c r="Y19" i="36" s="1"/>
  <c r="Y18" i="36"/>
  <c r="Z17" i="36"/>
  <c r="Y17" i="36"/>
  <c r="Z15" i="36"/>
  <c r="Z16" i="36" s="1"/>
  <c r="Y16" i="36" s="1"/>
  <c r="Y15" i="36"/>
  <c r="Z14" i="36"/>
  <c r="Y14" i="36" s="1"/>
  <c r="Y13" i="36"/>
  <c r="Y12" i="36"/>
  <c r="Y11" i="36"/>
  <c r="Z10" i="36"/>
  <c r="Y10" i="36" s="1"/>
  <c r="Z9" i="36"/>
  <c r="Y9" i="36"/>
  <c r="B9" i="36"/>
  <c r="B10" i="36" s="1"/>
  <c r="B11" i="36" s="1"/>
  <c r="B12" i="36" s="1"/>
  <c r="B13" i="36" s="1"/>
  <c r="B14" i="36" s="1"/>
  <c r="B15" i="36" s="1"/>
  <c r="B16" i="36" s="1"/>
  <c r="B17" i="36" s="1"/>
  <c r="B18" i="36" s="1"/>
  <c r="B19" i="36" s="1"/>
  <c r="B20" i="36" s="1"/>
  <c r="B21" i="36" s="1"/>
  <c r="B22" i="36" s="1"/>
  <c r="B23" i="36" s="1"/>
  <c r="B24" i="36" s="1"/>
  <c r="B25" i="36" s="1"/>
  <c r="B26" i="36" s="1"/>
  <c r="B27" i="36" s="1"/>
  <c r="B28" i="36" s="1"/>
  <c r="B29" i="36" s="1"/>
  <c r="B30" i="36" s="1"/>
  <c r="B31" i="36" s="1"/>
  <c r="B32" i="36" s="1"/>
  <c r="B33" i="36" s="1"/>
  <c r="B34" i="36" s="1"/>
  <c r="B35" i="36" s="1"/>
  <c r="B36" i="36" s="1"/>
  <c r="B37" i="36" s="1"/>
  <c r="B38" i="36" s="1"/>
  <c r="B39" i="36" s="1"/>
  <c r="B40" i="36" s="1"/>
  <c r="B41" i="36" s="1"/>
  <c r="B42" i="36" s="1"/>
  <c r="B43" i="36" s="1"/>
  <c r="B44" i="36" s="1"/>
  <c r="B45" i="36" s="1"/>
  <c r="B46" i="36" s="1"/>
  <c r="B47" i="36" s="1"/>
  <c r="B48" i="36" s="1"/>
  <c r="B49" i="36" s="1"/>
  <c r="B50" i="36" s="1"/>
  <c r="B52" i="36" s="1"/>
  <c r="B53" i="36" s="1"/>
  <c r="B54" i="36" s="1"/>
  <c r="B55" i="36" s="1"/>
  <c r="B56" i="36" s="1"/>
  <c r="B57" i="36" s="1"/>
  <c r="B58" i="36" s="1"/>
  <c r="B59" i="36" s="1"/>
  <c r="B60" i="36" s="1"/>
  <c r="B63" i="36" s="1"/>
  <c r="B64" i="36" s="1"/>
  <c r="B65" i="36" s="1"/>
  <c r="B66" i="36" s="1"/>
  <c r="B67" i="36" s="1"/>
  <c r="B68" i="36" s="1"/>
  <c r="B69" i="36" s="1"/>
  <c r="B70" i="36" s="1"/>
  <c r="B71" i="36" s="1"/>
  <c r="B72" i="36" s="1"/>
  <c r="B73" i="36" s="1"/>
  <c r="B74" i="36" s="1"/>
  <c r="B75" i="36" s="1"/>
  <c r="B76" i="36" s="1"/>
  <c r="B77" i="36" s="1"/>
  <c r="B78" i="36" s="1"/>
  <c r="B79" i="36" s="1"/>
  <c r="B80" i="36" s="1"/>
  <c r="B81" i="36" s="1"/>
  <c r="B82" i="36" s="1"/>
  <c r="B83" i="36" s="1"/>
  <c r="B84" i="36" s="1"/>
  <c r="Y8" i="36"/>
  <c r="C8" i="36"/>
  <c r="C9" i="36" s="1"/>
  <c r="C10" i="36" s="1"/>
  <c r="C11" i="36" s="1"/>
  <c r="C12" i="36" s="1"/>
  <c r="C13" i="36" s="1"/>
  <c r="C14" i="36" s="1"/>
  <c r="C15" i="36" s="1"/>
  <c r="C16" i="36" s="1"/>
  <c r="C17" i="36" s="1"/>
  <c r="C18" i="36" s="1"/>
  <c r="C19" i="36" s="1"/>
  <c r="C20" i="36" s="1"/>
  <c r="C21" i="36" s="1"/>
  <c r="C22" i="36" s="1"/>
  <c r="C23" i="36" s="1"/>
  <c r="C24" i="36" s="1"/>
  <c r="C25" i="36" s="1"/>
  <c r="C26" i="36" s="1"/>
  <c r="C27" i="36" s="1"/>
  <c r="C28" i="36" s="1"/>
  <c r="C29" i="36" s="1"/>
  <c r="C30" i="36" s="1"/>
  <c r="C31" i="36" s="1"/>
  <c r="C32" i="36" s="1"/>
  <c r="C33" i="36" s="1"/>
  <c r="C34" i="36" s="1"/>
  <c r="C35" i="36" s="1"/>
  <c r="C36" i="36" s="1"/>
  <c r="C37" i="36" s="1"/>
  <c r="C38" i="36" s="1"/>
  <c r="C39" i="36" s="1"/>
  <c r="C40" i="36" s="1"/>
  <c r="C41" i="36" s="1"/>
  <c r="C42" i="36" s="1"/>
  <c r="C43" i="36" s="1"/>
  <c r="C44" i="36" s="1"/>
  <c r="C45" i="36" s="1"/>
  <c r="C46" i="36" s="1"/>
  <c r="C47" i="36" s="1"/>
  <c r="C48" i="36" s="1"/>
  <c r="C49" i="36" s="1"/>
  <c r="C50" i="36" s="1"/>
  <c r="C52" i="36" s="1"/>
  <c r="C53" i="36" s="1"/>
  <c r="C54" i="36" s="1"/>
  <c r="C55" i="36" s="1"/>
  <c r="C56" i="36" s="1"/>
  <c r="C57" i="36" s="1"/>
  <c r="C58" i="36" s="1"/>
  <c r="C59" i="36" s="1"/>
  <c r="C60" i="36" s="1"/>
  <c r="C63" i="36" s="1"/>
  <c r="C64" i="36" s="1"/>
  <c r="C65" i="36" s="1"/>
  <c r="C66" i="36" s="1"/>
  <c r="C67" i="36" s="1"/>
  <c r="C68" i="36" s="1"/>
  <c r="C69" i="36" s="1"/>
  <c r="C70" i="36" s="1"/>
  <c r="C71" i="36" s="1"/>
  <c r="C72" i="36" s="1"/>
  <c r="C73" i="36" s="1"/>
  <c r="C74" i="36" s="1"/>
  <c r="C75" i="36" s="1"/>
  <c r="C76" i="36" s="1"/>
  <c r="C77" i="36" s="1"/>
  <c r="C78" i="36" s="1"/>
  <c r="C79" i="36" s="1"/>
  <c r="C80" i="36" s="1"/>
  <c r="C81" i="36" s="1"/>
  <c r="C82" i="36" s="1"/>
  <c r="C83" i="36" s="1"/>
  <c r="C84" i="36" s="1"/>
  <c r="O4" i="36"/>
  <c r="H4" i="36"/>
  <c r="I4" i="36" s="1"/>
  <c r="J4" i="36" s="1"/>
  <c r="K4" i="36" s="1"/>
  <c r="L4" i="36" s="1"/>
  <c r="M4" i="36" s="1"/>
  <c r="G4" i="36"/>
  <c r="O3" i="36"/>
  <c r="K2" i="36"/>
  <c r="L2" i="36" s="1"/>
  <c r="Y74" i="36" l="1"/>
  <c r="Z75" i="36"/>
  <c r="Y75" i="36" s="1"/>
  <c r="Y185" i="36"/>
  <c r="Z186" i="36"/>
  <c r="Y110" i="36"/>
  <c r="Z111" i="36"/>
  <c r="Z23" i="36"/>
  <c r="Y30" i="36"/>
  <c r="Z89" i="36"/>
  <c r="Y109" i="36"/>
  <c r="Z126" i="36"/>
  <c r="Z164" i="36"/>
  <c r="Y164" i="36" s="1"/>
  <c r="Y184" i="36"/>
  <c r="Z201" i="36"/>
  <c r="Y201" i="36" s="1"/>
  <c r="Z96" i="36"/>
  <c r="Z171" i="36"/>
  <c r="Z37" i="36"/>
  <c r="Z105" i="36"/>
  <c r="Y105" i="36" s="1"/>
  <c r="Z158" i="36"/>
  <c r="Y158" i="36" s="1"/>
  <c r="Z178" i="36"/>
  <c r="Z90" i="36" l="1"/>
  <c r="Y90" i="36" s="1"/>
  <c r="Y89" i="36"/>
  <c r="Z172" i="36"/>
  <c r="Y172" i="36" s="1"/>
  <c r="Y171" i="36"/>
  <c r="Z97" i="36"/>
  <c r="Y96" i="36"/>
  <c r="Z24" i="36"/>
  <c r="Y24" i="36" s="1"/>
  <c r="Y23" i="36"/>
  <c r="Y37" i="36"/>
  <c r="Z38" i="36"/>
  <c r="Z112" i="36"/>
  <c r="Y111" i="36"/>
  <c r="Y178" i="36"/>
  <c r="Z179" i="36"/>
  <c r="Y179" i="36" s="1"/>
  <c r="Z187" i="36"/>
  <c r="Y186" i="36"/>
  <c r="Z127" i="36"/>
  <c r="Y127" i="36" s="1"/>
  <c r="Y126" i="36"/>
  <c r="Y38" i="36" l="1"/>
  <c r="Z39" i="36"/>
  <c r="Z188" i="36"/>
  <c r="Y187" i="36"/>
  <c r="Z113" i="36"/>
  <c r="Y112" i="36"/>
  <c r="Y97" i="36"/>
  <c r="Z98" i="36"/>
  <c r="Y98" i="36" s="1"/>
  <c r="Z114" i="36" l="1"/>
  <c r="Y113" i="36"/>
  <c r="Z189" i="36"/>
  <c r="Y188" i="36"/>
  <c r="Z62" i="36"/>
  <c r="Y39" i="36"/>
  <c r="Y189" i="36" l="1"/>
  <c r="Z190" i="36"/>
  <c r="Y114" i="36"/>
  <c r="Z115" i="36"/>
  <c r="Y62" i="36"/>
  <c r="Z63" i="36"/>
  <c r="Z191" i="36" l="1"/>
  <c r="Y191" i="36" s="1"/>
  <c r="Y190" i="36"/>
  <c r="Y63" i="36"/>
  <c r="Z64" i="36"/>
  <c r="Z116" i="36"/>
  <c r="Y115" i="36"/>
  <c r="Y116" i="36" l="1"/>
  <c r="Z117" i="36"/>
  <c r="Y117" i="36" s="1"/>
  <c r="Y64" i="36"/>
  <c r="Z65" i="36"/>
  <c r="Y65" i="36" s="1"/>
  <c r="P84" i="34" l="1"/>
  <c r="O84" i="34"/>
  <c r="P83" i="34"/>
  <c r="O83" i="34"/>
  <c r="P82" i="34"/>
  <c r="O82" i="34"/>
  <c r="P81" i="34"/>
  <c r="O81" i="34"/>
  <c r="P80" i="34"/>
  <c r="O80" i="34"/>
  <c r="P79" i="34"/>
  <c r="O79" i="34"/>
  <c r="P78" i="34"/>
  <c r="O78" i="34"/>
  <c r="P77" i="34"/>
  <c r="O77" i="34"/>
  <c r="P76" i="34"/>
  <c r="O76" i="34"/>
  <c r="P75" i="34"/>
  <c r="O75" i="34"/>
  <c r="P74" i="34"/>
  <c r="O74" i="34"/>
  <c r="P73" i="34"/>
  <c r="O73" i="34"/>
  <c r="P72" i="34"/>
  <c r="O72" i="34"/>
  <c r="P71" i="34"/>
  <c r="O71" i="34"/>
  <c r="P70" i="34"/>
  <c r="O70" i="34"/>
  <c r="P69" i="34"/>
  <c r="O69" i="34"/>
  <c r="P68" i="34"/>
  <c r="O68" i="34"/>
  <c r="P67" i="34"/>
  <c r="O67" i="34"/>
  <c r="P66" i="34"/>
  <c r="O66" i="34"/>
  <c r="P65" i="34"/>
  <c r="O65" i="34"/>
  <c r="P64" i="34"/>
  <c r="O64" i="34"/>
  <c r="P63" i="34"/>
  <c r="O63" i="34"/>
  <c r="P60" i="34"/>
  <c r="O60" i="34"/>
  <c r="C60" i="34"/>
  <c r="D60" i="34" s="1"/>
  <c r="E60" i="34" s="1"/>
  <c r="F60" i="34" s="1"/>
  <c r="G60" i="34" s="1"/>
  <c r="H60" i="34" s="1"/>
  <c r="I60" i="34" s="1"/>
  <c r="J60" i="34" s="1"/>
  <c r="K60" i="34" s="1"/>
  <c r="L60" i="34" s="1"/>
  <c r="C63" i="34"/>
  <c r="D63" i="34" s="1"/>
  <c r="E63" i="34" s="1"/>
  <c r="F63" i="34" s="1"/>
  <c r="G63" i="34" s="1"/>
  <c r="H63" i="34" s="1"/>
  <c r="I63" i="34" s="1"/>
  <c r="J63" i="34" s="1"/>
  <c r="K63" i="34" s="1"/>
  <c r="L63" i="34" s="1"/>
  <c r="C64" i="34"/>
  <c r="D64" i="34" s="1"/>
  <c r="E64" i="34" s="1"/>
  <c r="F64" i="34" s="1"/>
  <c r="G64" i="34" s="1"/>
  <c r="H64" i="34" s="1"/>
  <c r="I64" i="34" s="1"/>
  <c r="J64" i="34" s="1"/>
  <c r="K64" i="34" s="1"/>
  <c r="L64" i="34" s="1"/>
  <c r="C65" i="34"/>
  <c r="D65" i="34" s="1"/>
  <c r="E65" i="34" s="1"/>
  <c r="F65" i="34" s="1"/>
  <c r="G65" i="34" s="1"/>
  <c r="H65" i="34" s="1"/>
  <c r="I65" i="34" s="1"/>
  <c r="J65" i="34" s="1"/>
  <c r="K65" i="34" s="1"/>
  <c r="L65" i="34" s="1"/>
  <c r="C66" i="34"/>
  <c r="D66" i="34" s="1"/>
  <c r="E66" i="34" s="1"/>
  <c r="F66" i="34" s="1"/>
  <c r="G66" i="34" s="1"/>
  <c r="H66" i="34" s="1"/>
  <c r="I66" i="34" s="1"/>
  <c r="J66" i="34" s="1"/>
  <c r="K66" i="34" s="1"/>
  <c r="L66" i="34" s="1"/>
  <c r="C67" i="34"/>
  <c r="D67" i="34" s="1"/>
  <c r="E67" i="34" s="1"/>
  <c r="F67" i="34" s="1"/>
  <c r="G67" i="34" s="1"/>
  <c r="H67" i="34" s="1"/>
  <c r="I67" i="34" s="1"/>
  <c r="J67" i="34" s="1"/>
  <c r="K67" i="34" s="1"/>
  <c r="L67" i="34" s="1"/>
  <c r="C68" i="34"/>
  <c r="D68" i="34" s="1"/>
  <c r="E68" i="34" s="1"/>
  <c r="F68" i="34" s="1"/>
  <c r="G68" i="34" s="1"/>
  <c r="H68" i="34" s="1"/>
  <c r="I68" i="34" s="1"/>
  <c r="J68" i="34" s="1"/>
  <c r="K68" i="34" s="1"/>
  <c r="L68" i="34" s="1"/>
  <c r="C69" i="34"/>
  <c r="D69" i="34" s="1"/>
  <c r="E69" i="34" s="1"/>
  <c r="F69" i="34" s="1"/>
  <c r="G69" i="34" s="1"/>
  <c r="H69" i="34" s="1"/>
  <c r="I69" i="34" s="1"/>
  <c r="J69" i="34" s="1"/>
  <c r="K69" i="34" s="1"/>
  <c r="L69" i="34" s="1"/>
  <c r="C70" i="34"/>
  <c r="D70" i="34" s="1"/>
  <c r="E70" i="34" s="1"/>
  <c r="F70" i="34" s="1"/>
  <c r="G70" i="34" s="1"/>
  <c r="H70" i="34" s="1"/>
  <c r="I70" i="34" s="1"/>
  <c r="J70" i="34" s="1"/>
  <c r="K70" i="34" s="1"/>
  <c r="L70" i="34" s="1"/>
  <c r="C71" i="34"/>
  <c r="D71" i="34" s="1"/>
  <c r="E71" i="34" s="1"/>
  <c r="F71" i="34" s="1"/>
  <c r="G71" i="34" s="1"/>
  <c r="H71" i="34" s="1"/>
  <c r="I71" i="34" s="1"/>
  <c r="J71" i="34" s="1"/>
  <c r="K71" i="34" s="1"/>
  <c r="L71" i="34" s="1"/>
  <c r="C72" i="34"/>
  <c r="D72" i="34" s="1"/>
  <c r="E72" i="34" s="1"/>
  <c r="F72" i="34" s="1"/>
  <c r="G72" i="34" s="1"/>
  <c r="H72" i="34" s="1"/>
  <c r="I72" i="34" s="1"/>
  <c r="J72" i="34" s="1"/>
  <c r="K72" i="34" s="1"/>
  <c r="L72" i="34" s="1"/>
  <c r="C73" i="34"/>
  <c r="D73" i="34" s="1"/>
  <c r="E73" i="34" s="1"/>
  <c r="F73" i="34" s="1"/>
  <c r="G73" i="34" s="1"/>
  <c r="H73" i="34" s="1"/>
  <c r="I73" i="34" s="1"/>
  <c r="J73" i="34" s="1"/>
  <c r="K73" i="34" s="1"/>
  <c r="L73" i="34" s="1"/>
  <c r="C74" i="34"/>
  <c r="D74" i="34" s="1"/>
  <c r="E74" i="34" s="1"/>
  <c r="F74" i="34" s="1"/>
  <c r="G74" i="34" s="1"/>
  <c r="H74" i="34" s="1"/>
  <c r="I74" i="34" s="1"/>
  <c r="J74" i="34" s="1"/>
  <c r="K74" i="34" s="1"/>
  <c r="L74" i="34" s="1"/>
  <c r="C76" i="34"/>
  <c r="D76" i="34" s="1"/>
  <c r="E76" i="34" s="1"/>
  <c r="F76" i="34" s="1"/>
  <c r="G76" i="34" s="1"/>
  <c r="H76" i="34" s="1"/>
  <c r="I76" i="34" s="1"/>
  <c r="J76" i="34" s="1"/>
  <c r="K76" i="34" s="1"/>
  <c r="L76" i="34" s="1"/>
  <c r="C77" i="34"/>
  <c r="D77" i="34" s="1"/>
  <c r="E77" i="34" s="1"/>
  <c r="F77" i="34" s="1"/>
  <c r="G77" i="34" s="1"/>
  <c r="H77" i="34" s="1"/>
  <c r="I77" i="34" s="1"/>
  <c r="J77" i="34" s="1"/>
  <c r="K77" i="34" s="1"/>
  <c r="L77" i="34" s="1"/>
  <c r="C79" i="34"/>
  <c r="D79" i="34" s="1"/>
  <c r="E79" i="34" s="1"/>
  <c r="F79" i="34" s="1"/>
  <c r="G79" i="34" s="1"/>
  <c r="H79" i="34" s="1"/>
  <c r="I79" i="34" s="1"/>
  <c r="J79" i="34" s="1"/>
  <c r="K79" i="34" s="1"/>
  <c r="L79" i="34" s="1"/>
  <c r="C80" i="34"/>
  <c r="D80" i="34" s="1"/>
  <c r="E80" i="34" s="1"/>
  <c r="F80" i="34" s="1"/>
  <c r="G80" i="34" s="1"/>
  <c r="H80" i="34" s="1"/>
  <c r="I80" i="34" s="1"/>
  <c r="J80" i="34" s="1"/>
  <c r="K80" i="34" s="1"/>
  <c r="L80" i="34" s="1"/>
  <c r="C81" i="34"/>
  <c r="D81" i="34" s="1"/>
  <c r="E81" i="34" s="1"/>
  <c r="F81" i="34" s="1"/>
  <c r="G81" i="34" s="1"/>
  <c r="H81" i="34" s="1"/>
  <c r="I81" i="34" s="1"/>
  <c r="J81" i="34" s="1"/>
  <c r="K81" i="34" s="1"/>
  <c r="L81" i="34" s="1"/>
  <c r="C82" i="34"/>
  <c r="D82" i="34" s="1"/>
  <c r="E82" i="34" s="1"/>
  <c r="F82" i="34" s="1"/>
  <c r="G82" i="34" s="1"/>
  <c r="H82" i="34" s="1"/>
  <c r="I82" i="34" s="1"/>
  <c r="J82" i="34" s="1"/>
  <c r="K82" i="34" s="1"/>
  <c r="L82" i="34" s="1"/>
  <c r="C83" i="34"/>
  <c r="D83" i="34" s="1"/>
  <c r="E83" i="34" s="1"/>
  <c r="F83" i="34" s="1"/>
  <c r="G83" i="34" s="1"/>
  <c r="H83" i="34" s="1"/>
  <c r="I83" i="34" s="1"/>
  <c r="J83" i="34" s="1"/>
  <c r="K83" i="34" s="1"/>
  <c r="L83" i="34" s="1"/>
  <c r="C84" i="34"/>
  <c r="D84" i="34" s="1"/>
  <c r="E84" i="34" s="1"/>
  <c r="F84" i="34" s="1"/>
  <c r="G84" i="34" s="1"/>
  <c r="H84" i="34" s="1"/>
  <c r="I84" i="34" s="1"/>
  <c r="J84" i="34" s="1"/>
  <c r="K84" i="34" s="1"/>
  <c r="L84" i="34" s="1"/>
  <c r="AF77" i="34"/>
  <c r="AF78" i="34" s="1"/>
  <c r="AF79" i="34" s="1"/>
  <c r="AP69" i="34"/>
  <c r="AQ69" i="34" s="1"/>
  <c r="AM69" i="34" s="1"/>
  <c r="AP68" i="34"/>
  <c r="AQ68" i="34" s="1"/>
  <c r="AM68" i="34" s="1"/>
  <c r="AP67" i="34"/>
  <c r="AQ67" i="34" s="1"/>
  <c r="AM67" i="34" s="1"/>
  <c r="AP66" i="34"/>
  <c r="AQ66" i="34" s="1"/>
  <c r="AM66" i="34" s="1"/>
  <c r="AF66" i="34"/>
  <c r="AF67" i="34" s="1"/>
  <c r="AF68" i="34" s="1"/>
  <c r="AF69" i="34" s="1"/>
  <c r="AF70" i="34" s="1"/>
  <c r="AF71" i="34" s="1"/>
  <c r="AF72" i="34" s="1"/>
  <c r="AF73" i="34" s="1"/>
  <c r="AF74" i="34" s="1"/>
  <c r="AF75" i="34" s="1"/>
  <c r="AP65" i="34"/>
  <c r="AQ65" i="34" s="1"/>
  <c r="AM65" i="34" s="1"/>
  <c r="AP64" i="34"/>
  <c r="AQ64" i="34" s="1"/>
  <c r="AM64" i="34" s="1"/>
  <c r="AF64" i="34"/>
  <c r="AQ63" i="34"/>
  <c r="AP63" i="34"/>
  <c r="AM63" i="34"/>
  <c r="AP62" i="34"/>
  <c r="AQ62" i="34" s="1"/>
  <c r="AM62" i="34" s="1"/>
  <c r="C58" i="34" s="1"/>
  <c r="D58" i="34" s="1"/>
  <c r="E58" i="34" s="1"/>
  <c r="F58" i="34" s="1"/>
  <c r="G58" i="34" s="1"/>
  <c r="H58" i="34" s="1"/>
  <c r="I58" i="34" s="1"/>
  <c r="J58" i="34" s="1"/>
  <c r="K58" i="34" s="1"/>
  <c r="L58" i="34" s="1"/>
  <c r="AQ61" i="34"/>
  <c r="AM61" i="34" s="1"/>
  <c r="AP61" i="34"/>
  <c r="AQ60" i="34"/>
  <c r="AM60" i="34" s="1"/>
  <c r="AP60" i="34"/>
  <c r="AQ59" i="34"/>
  <c r="AM59" i="34" s="1"/>
  <c r="AP59" i="34"/>
  <c r="AQ58" i="34"/>
  <c r="AM58" i="34" s="1"/>
  <c r="AP58" i="34"/>
  <c r="P59" i="34"/>
  <c r="O59" i="34"/>
  <c r="C59" i="34"/>
  <c r="D59" i="34" s="1"/>
  <c r="E59" i="34" s="1"/>
  <c r="F59" i="34" s="1"/>
  <c r="G59" i="34" s="1"/>
  <c r="H59" i="34" s="1"/>
  <c r="I59" i="34" s="1"/>
  <c r="J59" i="34" s="1"/>
  <c r="K59" i="34" s="1"/>
  <c r="L59" i="34" s="1"/>
  <c r="AP57" i="34"/>
  <c r="AQ57" i="34" s="1"/>
  <c r="AM57" i="34" s="1"/>
  <c r="C57" i="34" s="1"/>
  <c r="D57" i="34" s="1"/>
  <c r="E57" i="34" s="1"/>
  <c r="F57" i="34" s="1"/>
  <c r="G57" i="34" s="1"/>
  <c r="H57" i="34" s="1"/>
  <c r="I57" i="34" s="1"/>
  <c r="J57" i="34" s="1"/>
  <c r="K57" i="34" s="1"/>
  <c r="L57" i="34" s="1"/>
  <c r="P58" i="34"/>
  <c r="O58" i="34"/>
  <c r="AQ56" i="34"/>
  <c r="AM56" i="34" s="1"/>
  <c r="AP56" i="34"/>
  <c r="P57" i="34"/>
  <c r="O57" i="34"/>
  <c r="AP55" i="34"/>
  <c r="AQ55" i="34" s="1"/>
  <c r="AM55" i="34" s="1"/>
  <c r="P56" i="34"/>
  <c r="O56" i="34"/>
  <c r="AP54" i="34"/>
  <c r="AQ54" i="34" s="1"/>
  <c r="AM54" i="34" s="1"/>
  <c r="C56" i="34" s="1"/>
  <c r="D56" i="34" s="1"/>
  <c r="E56" i="34" s="1"/>
  <c r="F56" i="34" s="1"/>
  <c r="G56" i="34" s="1"/>
  <c r="H56" i="34" s="1"/>
  <c r="I56" i="34" s="1"/>
  <c r="J56" i="34" s="1"/>
  <c r="K56" i="34" s="1"/>
  <c r="L56" i="34" s="1"/>
  <c r="P55" i="34"/>
  <c r="O55" i="34"/>
  <c r="AP53" i="34"/>
  <c r="AQ53" i="34" s="1"/>
  <c r="AM53" i="34" s="1"/>
  <c r="C55" i="34" s="1"/>
  <c r="D55" i="34" s="1"/>
  <c r="E55" i="34" s="1"/>
  <c r="F55" i="34" s="1"/>
  <c r="G55" i="34" s="1"/>
  <c r="H55" i="34" s="1"/>
  <c r="I55" i="34" s="1"/>
  <c r="J55" i="34" s="1"/>
  <c r="K55" i="34" s="1"/>
  <c r="L55" i="34" s="1"/>
  <c r="P54" i="34"/>
  <c r="O54" i="34"/>
  <c r="AP52" i="34"/>
  <c r="AQ52" i="34" s="1"/>
  <c r="AM52" i="34" s="1"/>
  <c r="C49" i="34" s="1"/>
  <c r="P53" i="34"/>
  <c r="O53" i="34"/>
  <c r="AP51" i="34"/>
  <c r="AQ51" i="34" s="1"/>
  <c r="AM51" i="34" s="1"/>
  <c r="AF51" i="34"/>
  <c r="AF52" i="34" s="1"/>
  <c r="AF53" i="34" s="1"/>
  <c r="AF54" i="34" s="1"/>
  <c r="AF55" i="34" s="1"/>
  <c r="AF56" i="34" s="1"/>
  <c r="AF57" i="34" s="1"/>
  <c r="AF58" i="34" s="1"/>
  <c r="AF59" i="34" s="1"/>
  <c r="AF60" i="34" s="1"/>
  <c r="AF61" i="34" s="1"/>
  <c r="P52" i="34"/>
  <c r="O52" i="34"/>
  <c r="AP50" i="34"/>
  <c r="AQ50" i="34" s="1"/>
  <c r="AM50" i="34" s="1"/>
  <c r="AF50" i="34"/>
  <c r="P50" i="34"/>
  <c r="O50" i="34"/>
  <c r="AP49" i="34"/>
  <c r="AQ49" i="34" s="1"/>
  <c r="AM49" i="34" s="1"/>
  <c r="P49" i="34"/>
  <c r="O49" i="34"/>
  <c r="AQ48" i="34"/>
  <c r="AM48" i="34" s="1"/>
  <c r="C48" i="34" s="1"/>
  <c r="D48" i="34" s="1"/>
  <c r="E48" i="34" s="1"/>
  <c r="F48" i="34" s="1"/>
  <c r="G48" i="34" s="1"/>
  <c r="H48" i="34" s="1"/>
  <c r="I48" i="34" s="1"/>
  <c r="J48" i="34" s="1"/>
  <c r="K48" i="34" s="1"/>
  <c r="L48" i="34" s="1"/>
  <c r="AP48" i="34"/>
  <c r="AF48" i="34"/>
  <c r="P48" i="34"/>
  <c r="O48" i="34"/>
  <c r="AQ47" i="34"/>
  <c r="AP47" i="34"/>
  <c r="AM47" i="34"/>
  <c r="P47" i="34"/>
  <c r="O47" i="34"/>
  <c r="AP46" i="34"/>
  <c r="AQ46" i="34" s="1"/>
  <c r="AM46" i="34" s="1"/>
  <c r="AF46" i="34"/>
  <c r="P46" i="34"/>
  <c r="O46" i="34"/>
  <c r="AP45" i="34"/>
  <c r="AQ45" i="34" s="1"/>
  <c r="AM45" i="34" s="1"/>
  <c r="C47" i="34" s="1"/>
  <c r="D47" i="34" s="1"/>
  <c r="E47" i="34" s="1"/>
  <c r="F47" i="34" s="1"/>
  <c r="G47" i="34" s="1"/>
  <c r="H47" i="34" s="1"/>
  <c r="I47" i="34" s="1"/>
  <c r="J47" i="34" s="1"/>
  <c r="K47" i="34" s="1"/>
  <c r="L47" i="34" s="1"/>
  <c r="P45" i="34"/>
  <c r="O45" i="34"/>
  <c r="AQ44" i="34"/>
  <c r="AM44" i="34" s="1"/>
  <c r="C46" i="34" s="1"/>
  <c r="D46" i="34" s="1"/>
  <c r="E46" i="34" s="1"/>
  <c r="F46" i="34" s="1"/>
  <c r="G46" i="34" s="1"/>
  <c r="H46" i="34" s="1"/>
  <c r="I46" i="34" s="1"/>
  <c r="J46" i="34" s="1"/>
  <c r="K46" i="34" s="1"/>
  <c r="L46" i="34" s="1"/>
  <c r="AP44" i="34"/>
  <c r="P44" i="34"/>
  <c r="O44" i="34"/>
  <c r="AP43" i="34"/>
  <c r="AQ43" i="34" s="1"/>
  <c r="AM43" i="34" s="1"/>
  <c r="C45" i="34" s="1"/>
  <c r="D45" i="34" s="1"/>
  <c r="E45" i="34" s="1"/>
  <c r="F45" i="34" s="1"/>
  <c r="G45" i="34" s="1"/>
  <c r="H45" i="34" s="1"/>
  <c r="I45" i="34" s="1"/>
  <c r="J45" i="34" s="1"/>
  <c r="K45" i="34" s="1"/>
  <c r="L45" i="34" s="1"/>
  <c r="P43" i="34"/>
  <c r="O43" i="34"/>
  <c r="AQ42" i="34"/>
  <c r="AM42" i="34" s="1"/>
  <c r="C44" i="34" s="1"/>
  <c r="D44" i="34" s="1"/>
  <c r="E44" i="34" s="1"/>
  <c r="F44" i="34" s="1"/>
  <c r="G44" i="34" s="1"/>
  <c r="H44" i="34" s="1"/>
  <c r="I44" i="34" s="1"/>
  <c r="J44" i="34" s="1"/>
  <c r="K44" i="34" s="1"/>
  <c r="L44" i="34" s="1"/>
  <c r="AP42" i="34"/>
  <c r="P42" i="34"/>
  <c r="O42" i="34"/>
  <c r="AQ41" i="34"/>
  <c r="AP41" i="34"/>
  <c r="AM41" i="34"/>
  <c r="C43" i="34" s="1"/>
  <c r="D43" i="34" s="1"/>
  <c r="E43" i="34" s="1"/>
  <c r="F43" i="34" s="1"/>
  <c r="G43" i="34" s="1"/>
  <c r="H43" i="34" s="1"/>
  <c r="I43" i="34" s="1"/>
  <c r="J43" i="34" s="1"/>
  <c r="K43" i="34" s="1"/>
  <c r="L43" i="34" s="1"/>
  <c r="P41" i="34"/>
  <c r="O41" i="34"/>
  <c r="AQ40" i="34"/>
  <c r="AM40" i="34" s="1"/>
  <c r="C42" i="34" s="1"/>
  <c r="D42" i="34" s="1"/>
  <c r="E42" i="34" s="1"/>
  <c r="F42" i="34" s="1"/>
  <c r="G42" i="34" s="1"/>
  <c r="H42" i="34" s="1"/>
  <c r="I42" i="34" s="1"/>
  <c r="J42" i="34" s="1"/>
  <c r="K42" i="34" s="1"/>
  <c r="L42" i="34" s="1"/>
  <c r="AP40" i="34"/>
  <c r="AF40" i="34"/>
  <c r="AF41" i="34" s="1"/>
  <c r="AF42" i="34" s="1"/>
  <c r="AF43" i="34" s="1"/>
  <c r="AF80" i="34" s="1"/>
  <c r="P40" i="34"/>
  <c r="O40" i="34"/>
  <c r="AP39" i="34"/>
  <c r="AQ39" i="34" s="1"/>
  <c r="AM39" i="34" s="1"/>
  <c r="C41" i="34" s="1"/>
  <c r="D41" i="34" s="1"/>
  <c r="E41" i="34" s="1"/>
  <c r="F41" i="34" s="1"/>
  <c r="G41" i="34" s="1"/>
  <c r="H41" i="34" s="1"/>
  <c r="I41" i="34" s="1"/>
  <c r="J41" i="34" s="1"/>
  <c r="K41" i="34" s="1"/>
  <c r="L41" i="34" s="1"/>
  <c r="P39" i="34"/>
  <c r="O39" i="34"/>
  <c r="AQ38" i="34"/>
  <c r="AM38" i="34" s="1"/>
  <c r="AP38" i="34"/>
  <c r="P38" i="34"/>
  <c r="O38" i="34"/>
  <c r="AP37" i="34"/>
  <c r="AQ37" i="34" s="1"/>
  <c r="AM37" i="34" s="1"/>
  <c r="P37" i="34"/>
  <c r="O37" i="34"/>
  <c r="AP36" i="34"/>
  <c r="AQ36" i="34" s="1"/>
  <c r="AM36" i="34"/>
  <c r="P36" i="34"/>
  <c r="O36" i="34"/>
  <c r="AQ35" i="34"/>
  <c r="AM35" i="34" s="1"/>
  <c r="AP35" i="34"/>
  <c r="P35" i="34"/>
  <c r="O35" i="34"/>
  <c r="AQ34" i="34"/>
  <c r="AM34" i="34" s="1"/>
  <c r="AP34" i="34"/>
  <c r="AF34" i="34"/>
  <c r="AF35" i="34" s="1"/>
  <c r="AF36" i="34" s="1"/>
  <c r="AF37" i="34" s="1"/>
  <c r="AF38" i="34" s="1"/>
  <c r="P34" i="34"/>
  <c r="O34" i="34"/>
  <c r="AP33" i="34"/>
  <c r="AQ33" i="34" s="1"/>
  <c r="AM33" i="34" s="1"/>
  <c r="P33" i="34"/>
  <c r="O33" i="34"/>
  <c r="AQ32" i="34"/>
  <c r="AP32" i="34"/>
  <c r="AM32" i="34"/>
  <c r="P32" i="34"/>
  <c r="O32" i="34"/>
  <c r="AQ31" i="34"/>
  <c r="AM31" i="34" s="1"/>
  <c r="AP31" i="34"/>
  <c r="P31" i="34"/>
  <c r="O31" i="34"/>
  <c r="AP30" i="34"/>
  <c r="AQ30" i="34" s="1"/>
  <c r="AM30" i="34" s="1"/>
  <c r="P30" i="34"/>
  <c r="O30" i="34"/>
  <c r="AQ29" i="34"/>
  <c r="AM29" i="34" s="1"/>
  <c r="AP29" i="34"/>
  <c r="AF29" i="34"/>
  <c r="AF30" i="34" s="1"/>
  <c r="AF31" i="34" s="1"/>
  <c r="AF32" i="34" s="1"/>
  <c r="P29" i="34"/>
  <c r="O29" i="34"/>
  <c r="AP28" i="34"/>
  <c r="AQ28" i="34" s="1"/>
  <c r="AM28" i="34" s="1"/>
  <c r="P28" i="34"/>
  <c r="O28" i="34"/>
  <c r="AQ27" i="34"/>
  <c r="AP27" i="34"/>
  <c r="AM27" i="34"/>
  <c r="P27" i="34"/>
  <c r="O27" i="34"/>
  <c r="AQ26" i="34"/>
  <c r="AM26" i="34" s="1"/>
  <c r="AP26" i="34"/>
  <c r="AF26" i="34"/>
  <c r="AF27" i="34" s="1"/>
  <c r="P26" i="34"/>
  <c r="O26" i="34"/>
  <c r="AP25" i="34"/>
  <c r="AQ25" i="34" s="1"/>
  <c r="AM25" i="34" s="1"/>
  <c r="C28" i="34" s="1"/>
  <c r="C29" i="34" s="1"/>
  <c r="C30" i="34" s="1"/>
  <c r="C31" i="34" s="1"/>
  <c r="C32" i="34" s="1"/>
  <c r="C33" i="34" s="1"/>
  <c r="C34" i="34" s="1"/>
  <c r="C35" i="34" s="1"/>
  <c r="C36" i="34" s="1"/>
  <c r="P25" i="34"/>
  <c r="O25" i="34"/>
  <c r="AQ24" i="34"/>
  <c r="AM24" i="34" s="1"/>
  <c r="C27" i="34" s="1"/>
  <c r="D27" i="34" s="1"/>
  <c r="E27" i="34" s="1"/>
  <c r="F27" i="34" s="1"/>
  <c r="G27" i="34" s="1"/>
  <c r="H27" i="34" s="1"/>
  <c r="I27" i="34" s="1"/>
  <c r="J27" i="34" s="1"/>
  <c r="K27" i="34" s="1"/>
  <c r="L27" i="34" s="1"/>
  <c r="AP24" i="34"/>
  <c r="P24" i="34"/>
  <c r="O24" i="34"/>
  <c r="AP23" i="34"/>
  <c r="AQ23" i="34" s="1"/>
  <c r="AM23" i="34" s="1"/>
  <c r="C26" i="34" s="1"/>
  <c r="D26" i="34" s="1"/>
  <c r="E26" i="34" s="1"/>
  <c r="F26" i="34" s="1"/>
  <c r="G26" i="34" s="1"/>
  <c r="H26" i="34" s="1"/>
  <c r="I26" i="34" s="1"/>
  <c r="J26" i="34" s="1"/>
  <c r="K26" i="34" s="1"/>
  <c r="L26" i="34" s="1"/>
  <c r="P23" i="34"/>
  <c r="O23" i="34"/>
  <c r="AP22" i="34"/>
  <c r="AQ22" i="34" s="1"/>
  <c r="AM22" i="34" s="1"/>
  <c r="AF22" i="34"/>
  <c r="AF23" i="34" s="1"/>
  <c r="AF24" i="34" s="1"/>
  <c r="P22" i="34"/>
  <c r="O22" i="34"/>
  <c r="AP21" i="34"/>
  <c r="AQ21" i="34" s="1"/>
  <c r="AM21" i="34"/>
  <c r="P21" i="34"/>
  <c r="O21" i="34"/>
  <c r="AP20" i="34"/>
  <c r="AQ20" i="34" s="1"/>
  <c r="AM20" i="34" s="1"/>
  <c r="C23" i="34" s="1"/>
  <c r="D23" i="34" s="1"/>
  <c r="E23" i="34" s="1"/>
  <c r="F23" i="34" s="1"/>
  <c r="G23" i="34" s="1"/>
  <c r="H23" i="34" s="1"/>
  <c r="I23" i="34" s="1"/>
  <c r="J23" i="34" s="1"/>
  <c r="K23" i="34" s="1"/>
  <c r="L23" i="34" s="1"/>
  <c r="AF20" i="34"/>
  <c r="P20" i="34"/>
  <c r="O20" i="34"/>
  <c r="C20" i="34"/>
  <c r="D20" i="34" s="1"/>
  <c r="E20" i="34" s="1"/>
  <c r="F20" i="34" s="1"/>
  <c r="G20" i="34" s="1"/>
  <c r="H20" i="34" s="1"/>
  <c r="I20" i="34" s="1"/>
  <c r="J20" i="34" s="1"/>
  <c r="K20" i="34" s="1"/>
  <c r="L20" i="34" s="1"/>
  <c r="AP19" i="34"/>
  <c r="AQ19" i="34" s="1"/>
  <c r="AM19" i="34" s="1"/>
  <c r="C22" i="34" s="1"/>
  <c r="D22" i="34" s="1"/>
  <c r="E22" i="34" s="1"/>
  <c r="F22" i="34" s="1"/>
  <c r="G22" i="34" s="1"/>
  <c r="H22" i="34" s="1"/>
  <c r="I22" i="34" s="1"/>
  <c r="J22" i="34" s="1"/>
  <c r="K22" i="34" s="1"/>
  <c r="L22" i="34" s="1"/>
  <c r="P19" i="34"/>
  <c r="O19" i="34"/>
  <c r="AP18" i="34"/>
  <c r="AQ18" i="34" s="1"/>
  <c r="AM18" i="34" s="1"/>
  <c r="C21" i="34" s="1"/>
  <c r="D21" i="34" s="1"/>
  <c r="E21" i="34" s="1"/>
  <c r="F21" i="34" s="1"/>
  <c r="G21" i="34" s="1"/>
  <c r="H21" i="34" s="1"/>
  <c r="I21" i="34" s="1"/>
  <c r="J21" i="34" s="1"/>
  <c r="K21" i="34" s="1"/>
  <c r="L21" i="34" s="1"/>
  <c r="P18" i="34"/>
  <c r="O18" i="34"/>
  <c r="AP17" i="34"/>
  <c r="AQ17" i="34" s="1"/>
  <c r="AM17" i="34" s="1"/>
  <c r="P17" i="34"/>
  <c r="O17" i="34"/>
  <c r="AQ16" i="34"/>
  <c r="AM16" i="34" s="1"/>
  <c r="AP16" i="34"/>
  <c r="P16" i="34"/>
  <c r="O16" i="34"/>
  <c r="AP15" i="34"/>
  <c r="AQ15" i="34" s="1"/>
  <c r="AM15" i="34"/>
  <c r="P15" i="34"/>
  <c r="O15" i="34"/>
  <c r="AP14" i="34"/>
  <c r="AQ14" i="34" s="1"/>
  <c r="AM14" i="34" s="1"/>
  <c r="P14" i="34"/>
  <c r="O14" i="34"/>
  <c r="AQ13" i="34"/>
  <c r="AP13" i="34"/>
  <c r="AM13" i="34"/>
  <c r="AF13" i="34"/>
  <c r="AF14" i="34" s="1"/>
  <c r="AF18" i="34" s="1"/>
  <c r="P13" i="34"/>
  <c r="O13" i="34"/>
  <c r="AQ12" i="34"/>
  <c r="AP12" i="34"/>
  <c r="AM12" i="34"/>
  <c r="P12" i="34"/>
  <c r="O12" i="34"/>
  <c r="AP11" i="34"/>
  <c r="AQ11" i="34" s="1"/>
  <c r="AM11" i="34" s="1"/>
  <c r="P11" i="34"/>
  <c r="O11" i="34"/>
  <c r="AP10" i="34"/>
  <c r="AQ10" i="34" s="1"/>
  <c r="AM10" i="34"/>
  <c r="AF10" i="34"/>
  <c r="AF11" i="34" s="1"/>
  <c r="P10" i="34"/>
  <c r="O10" i="34"/>
  <c r="AQ9" i="34"/>
  <c r="AM9" i="34" s="1"/>
  <c r="AP9" i="34"/>
  <c r="Q9" i="34"/>
  <c r="Q10" i="34" s="1"/>
  <c r="P9" i="34"/>
  <c r="O9" i="34"/>
  <c r="T8" i="34"/>
  <c r="U8" i="34" s="1"/>
  <c r="V8" i="34" s="1"/>
  <c r="W8" i="34" s="1"/>
  <c r="X8" i="34" s="1"/>
  <c r="Y8" i="34" s="1"/>
  <c r="Z8" i="34" s="1"/>
  <c r="S8" i="34"/>
  <c r="R8" i="34"/>
  <c r="P8" i="34"/>
  <c r="O8" i="34"/>
  <c r="C8" i="34"/>
  <c r="C9" i="34" s="1"/>
  <c r="C10" i="34" s="1"/>
  <c r="C11" i="34" s="1"/>
  <c r="C12" i="34" s="1"/>
  <c r="C13" i="34" s="1"/>
  <c r="Q7" i="34"/>
  <c r="D7" i="34"/>
  <c r="E7" i="34" s="1"/>
  <c r="F7" i="34" s="1"/>
  <c r="G7" i="34" s="1"/>
  <c r="H7" i="34" s="1"/>
  <c r="I7" i="34" s="1"/>
  <c r="J7" i="34" s="1"/>
  <c r="K7" i="34" s="1"/>
  <c r="L7" i="34" s="1"/>
  <c r="L6" i="34"/>
  <c r="Z7" i="34" s="1"/>
  <c r="K6" i="34"/>
  <c r="Y7" i="34" s="1"/>
  <c r="J6" i="34"/>
  <c r="X7" i="34" s="1"/>
  <c r="I6" i="34"/>
  <c r="W7" i="34" s="1"/>
  <c r="H6" i="34"/>
  <c r="V7" i="34" s="1"/>
  <c r="G6" i="34"/>
  <c r="U7" i="34" s="1"/>
  <c r="F6" i="34"/>
  <c r="T7" i="34" s="1"/>
  <c r="E6" i="34"/>
  <c r="S7" i="34" s="1"/>
  <c r="D6" i="34"/>
  <c r="R7" i="34" s="1"/>
  <c r="C6" i="34"/>
  <c r="AL4" i="34"/>
  <c r="AK4" i="34"/>
  <c r="AJ4" i="34"/>
  <c r="AI4" i="34"/>
  <c r="C75" i="34" l="1"/>
  <c r="D75" i="34" s="1"/>
  <c r="E75" i="34" s="1"/>
  <c r="F75" i="34" s="1"/>
  <c r="G75" i="34" s="1"/>
  <c r="H75" i="34" s="1"/>
  <c r="I75" i="34" s="1"/>
  <c r="J75" i="34" s="1"/>
  <c r="K75" i="34" s="1"/>
  <c r="L75" i="34" s="1"/>
  <c r="C78" i="34"/>
  <c r="D78" i="34" s="1"/>
  <c r="E78" i="34" s="1"/>
  <c r="F78" i="34" s="1"/>
  <c r="G78" i="34" s="1"/>
  <c r="H78" i="34" s="1"/>
  <c r="I78" i="34" s="1"/>
  <c r="J78" i="34" s="1"/>
  <c r="K78" i="34" s="1"/>
  <c r="L78" i="34" s="1"/>
  <c r="D30" i="34"/>
  <c r="E30" i="34" s="1"/>
  <c r="F30" i="34" s="1"/>
  <c r="G30" i="34" s="1"/>
  <c r="H30" i="34" s="1"/>
  <c r="I30" i="34" s="1"/>
  <c r="J30" i="34" s="1"/>
  <c r="K30" i="34" s="1"/>
  <c r="L30" i="34" s="1"/>
  <c r="D29" i="34"/>
  <c r="E29" i="34" s="1"/>
  <c r="F29" i="34" s="1"/>
  <c r="G29" i="34" s="1"/>
  <c r="H29" i="34" s="1"/>
  <c r="I29" i="34" s="1"/>
  <c r="J29" i="34" s="1"/>
  <c r="K29" i="34" s="1"/>
  <c r="L29" i="34" s="1"/>
  <c r="C37" i="34"/>
  <c r="C38" i="34" s="1"/>
  <c r="C39" i="34" s="1"/>
  <c r="C40" i="34" s="1"/>
  <c r="D40" i="34" s="1"/>
  <c r="E40" i="34" s="1"/>
  <c r="F40" i="34" s="1"/>
  <c r="G40" i="34" s="1"/>
  <c r="H40" i="34" s="1"/>
  <c r="I40" i="34" s="1"/>
  <c r="J40" i="34" s="1"/>
  <c r="K40" i="34" s="1"/>
  <c r="L40" i="34" s="1"/>
  <c r="D36" i="34"/>
  <c r="E36" i="34" s="1"/>
  <c r="F36" i="34" s="1"/>
  <c r="G36" i="34" s="1"/>
  <c r="H36" i="34" s="1"/>
  <c r="I36" i="34" s="1"/>
  <c r="J36" i="34" s="1"/>
  <c r="K36" i="34" s="1"/>
  <c r="L36" i="34" s="1"/>
  <c r="D34" i="34"/>
  <c r="E34" i="34" s="1"/>
  <c r="F34" i="34" s="1"/>
  <c r="G34" i="34" s="1"/>
  <c r="H34" i="34" s="1"/>
  <c r="I34" i="34" s="1"/>
  <c r="J34" i="34" s="1"/>
  <c r="K34" i="34" s="1"/>
  <c r="L34" i="34" s="1"/>
  <c r="D32" i="34"/>
  <c r="E32" i="34" s="1"/>
  <c r="F32" i="34" s="1"/>
  <c r="G32" i="34" s="1"/>
  <c r="H32" i="34" s="1"/>
  <c r="I32" i="34" s="1"/>
  <c r="J32" i="34" s="1"/>
  <c r="K32" i="34" s="1"/>
  <c r="L32" i="34" s="1"/>
  <c r="D35" i="34"/>
  <c r="E35" i="34" s="1"/>
  <c r="F35" i="34" s="1"/>
  <c r="G35" i="34" s="1"/>
  <c r="H35" i="34" s="1"/>
  <c r="I35" i="34" s="1"/>
  <c r="J35" i="34" s="1"/>
  <c r="K35" i="34" s="1"/>
  <c r="L35" i="34" s="1"/>
  <c r="D31" i="34"/>
  <c r="E31" i="34" s="1"/>
  <c r="F31" i="34" s="1"/>
  <c r="G31" i="34" s="1"/>
  <c r="H31" i="34" s="1"/>
  <c r="I31" i="34" s="1"/>
  <c r="J31" i="34" s="1"/>
  <c r="K31" i="34" s="1"/>
  <c r="L31" i="34" s="1"/>
  <c r="D33" i="34"/>
  <c r="E33" i="34" s="1"/>
  <c r="F33" i="34" s="1"/>
  <c r="G33" i="34" s="1"/>
  <c r="H33" i="34" s="1"/>
  <c r="I33" i="34" s="1"/>
  <c r="J33" i="34" s="1"/>
  <c r="K33" i="34" s="1"/>
  <c r="L33" i="34" s="1"/>
  <c r="D37" i="34"/>
  <c r="E37" i="34" s="1"/>
  <c r="F37" i="34" s="1"/>
  <c r="G37" i="34" s="1"/>
  <c r="H37" i="34" s="1"/>
  <c r="I37" i="34" s="1"/>
  <c r="J37" i="34" s="1"/>
  <c r="K37" i="34" s="1"/>
  <c r="L37" i="34" s="1"/>
  <c r="D11" i="34"/>
  <c r="E11" i="34" s="1"/>
  <c r="F11" i="34" s="1"/>
  <c r="G11" i="34" s="1"/>
  <c r="H11" i="34" s="1"/>
  <c r="I11" i="34" s="1"/>
  <c r="J11" i="34" s="1"/>
  <c r="K11" i="34" s="1"/>
  <c r="L11" i="34" s="1"/>
  <c r="D10" i="34"/>
  <c r="E10" i="34" s="1"/>
  <c r="F10" i="34" s="1"/>
  <c r="G10" i="34" s="1"/>
  <c r="H10" i="34" s="1"/>
  <c r="I10" i="34" s="1"/>
  <c r="J10" i="34" s="1"/>
  <c r="K10" i="34" s="1"/>
  <c r="L10" i="34" s="1"/>
  <c r="C24" i="34"/>
  <c r="C25" i="34" s="1"/>
  <c r="D25" i="34" s="1"/>
  <c r="E25" i="34" s="1"/>
  <c r="F25" i="34" s="1"/>
  <c r="G25" i="34" s="1"/>
  <c r="H25" i="34" s="1"/>
  <c r="I25" i="34" s="1"/>
  <c r="J25" i="34" s="1"/>
  <c r="K25" i="34" s="1"/>
  <c r="L25" i="34" s="1"/>
  <c r="D13" i="34"/>
  <c r="E13" i="34" s="1"/>
  <c r="F13" i="34" s="1"/>
  <c r="G13" i="34" s="1"/>
  <c r="H13" i="34" s="1"/>
  <c r="I13" i="34" s="1"/>
  <c r="J13" i="34" s="1"/>
  <c r="K13" i="34" s="1"/>
  <c r="L13" i="34" s="1"/>
  <c r="C14" i="34"/>
  <c r="C15" i="34" s="1"/>
  <c r="C16" i="34" s="1"/>
  <c r="C17" i="34" s="1"/>
  <c r="C18" i="34" s="1"/>
  <c r="C19" i="34" s="1"/>
  <c r="D19" i="34" s="1"/>
  <c r="E19" i="34" s="1"/>
  <c r="F19" i="34" s="1"/>
  <c r="G19" i="34" s="1"/>
  <c r="H19" i="34" s="1"/>
  <c r="I19" i="34" s="1"/>
  <c r="J19" i="34" s="1"/>
  <c r="K19" i="34" s="1"/>
  <c r="L19" i="34" s="1"/>
  <c r="D12" i="34"/>
  <c r="E12" i="34" s="1"/>
  <c r="F12" i="34" s="1"/>
  <c r="G12" i="34" s="1"/>
  <c r="H12" i="34" s="1"/>
  <c r="I12" i="34" s="1"/>
  <c r="J12" i="34" s="1"/>
  <c r="K12" i="34" s="1"/>
  <c r="L12" i="34" s="1"/>
  <c r="D8" i="34"/>
  <c r="E8" i="34" s="1"/>
  <c r="F8" i="34" s="1"/>
  <c r="G8" i="34" s="1"/>
  <c r="H8" i="34" s="1"/>
  <c r="I8" i="34" s="1"/>
  <c r="J8" i="34" s="1"/>
  <c r="K8" i="34" s="1"/>
  <c r="L8" i="34" s="1"/>
  <c r="D9" i="34"/>
  <c r="E9" i="34" s="1"/>
  <c r="F9" i="34" s="1"/>
  <c r="G9" i="34" s="1"/>
  <c r="H9" i="34" s="1"/>
  <c r="I9" i="34" s="1"/>
  <c r="J9" i="34" s="1"/>
  <c r="K9" i="34" s="1"/>
  <c r="L9" i="34" s="1"/>
  <c r="D28" i="34"/>
  <c r="E28" i="34" s="1"/>
  <c r="F28" i="34" s="1"/>
  <c r="G28" i="34" s="1"/>
  <c r="H28" i="34" s="1"/>
  <c r="I28" i="34" s="1"/>
  <c r="J28" i="34" s="1"/>
  <c r="K28" i="34" s="1"/>
  <c r="L28" i="34" s="1"/>
  <c r="Q11" i="34"/>
  <c r="R10" i="34"/>
  <c r="S10" i="34" s="1"/>
  <c r="T10" i="34" s="1"/>
  <c r="U10" i="34" s="1"/>
  <c r="V10" i="34" s="1"/>
  <c r="W10" i="34" s="1"/>
  <c r="X10" i="34" s="1"/>
  <c r="Y10" i="34" s="1"/>
  <c r="Z10" i="34" s="1"/>
  <c r="R9" i="34"/>
  <c r="S9" i="34" s="1"/>
  <c r="T9" i="34" s="1"/>
  <c r="U9" i="34" s="1"/>
  <c r="V9" i="34" s="1"/>
  <c r="W9" i="34" s="1"/>
  <c r="X9" i="34" s="1"/>
  <c r="Y9" i="34" s="1"/>
  <c r="Z9" i="34" s="1"/>
  <c r="AF44" i="34"/>
  <c r="C50" i="34"/>
  <c r="D49" i="34"/>
  <c r="E49" i="34" s="1"/>
  <c r="F49" i="34" s="1"/>
  <c r="G49" i="34" s="1"/>
  <c r="H49" i="34" s="1"/>
  <c r="I49" i="34" s="1"/>
  <c r="J49" i="34" s="1"/>
  <c r="K49" i="34" s="1"/>
  <c r="L49" i="34" s="1"/>
  <c r="D24" i="34" l="1"/>
  <c r="E24" i="34" s="1"/>
  <c r="F24" i="34" s="1"/>
  <c r="G24" i="34" s="1"/>
  <c r="H24" i="34" s="1"/>
  <c r="I24" i="34" s="1"/>
  <c r="J24" i="34" s="1"/>
  <c r="K24" i="34" s="1"/>
  <c r="L24" i="34" s="1"/>
  <c r="D38" i="34"/>
  <c r="E38" i="34" s="1"/>
  <c r="F38" i="34" s="1"/>
  <c r="G38" i="34" s="1"/>
  <c r="H38" i="34" s="1"/>
  <c r="I38" i="34" s="1"/>
  <c r="J38" i="34" s="1"/>
  <c r="K38" i="34" s="1"/>
  <c r="L38" i="34" s="1"/>
  <c r="D39" i="34"/>
  <c r="E39" i="34" s="1"/>
  <c r="F39" i="34" s="1"/>
  <c r="G39" i="34" s="1"/>
  <c r="H39" i="34" s="1"/>
  <c r="I39" i="34" s="1"/>
  <c r="J39" i="34" s="1"/>
  <c r="K39" i="34" s="1"/>
  <c r="L39" i="34" s="1"/>
  <c r="D17" i="34"/>
  <c r="E17" i="34" s="1"/>
  <c r="F17" i="34" s="1"/>
  <c r="G17" i="34" s="1"/>
  <c r="H17" i="34" s="1"/>
  <c r="I17" i="34" s="1"/>
  <c r="J17" i="34" s="1"/>
  <c r="K17" i="34" s="1"/>
  <c r="L17" i="34" s="1"/>
  <c r="D18" i="34"/>
  <c r="E18" i="34" s="1"/>
  <c r="F18" i="34" s="1"/>
  <c r="G18" i="34" s="1"/>
  <c r="H18" i="34" s="1"/>
  <c r="I18" i="34" s="1"/>
  <c r="J18" i="34" s="1"/>
  <c r="K18" i="34" s="1"/>
  <c r="L18" i="34" s="1"/>
  <c r="D14" i="34"/>
  <c r="E14" i="34" s="1"/>
  <c r="F14" i="34" s="1"/>
  <c r="G14" i="34" s="1"/>
  <c r="H14" i="34" s="1"/>
  <c r="I14" i="34" s="1"/>
  <c r="J14" i="34" s="1"/>
  <c r="K14" i="34" s="1"/>
  <c r="L14" i="34" s="1"/>
  <c r="Q12" i="34"/>
  <c r="R11" i="34"/>
  <c r="S11" i="34" s="1"/>
  <c r="T11" i="34" s="1"/>
  <c r="U11" i="34" s="1"/>
  <c r="V11" i="34" s="1"/>
  <c r="W11" i="34" s="1"/>
  <c r="X11" i="34" s="1"/>
  <c r="Y11" i="34" s="1"/>
  <c r="Z11" i="34" s="1"/>
  <c r="C52" i="34"/>
  <c r="D50" i="34"/>
  <c r="E50" i="34" s="1"/>
  <c r="F50" i="34" s="1"/>
  <c r="G50" i="34" s="1"/>
  <c r="H50" i="34" s="1"/>
  <c r="I50" i="34" s="1"/>
  <c r="J50" i="34" s="1"/>
  <c r="K50" i="34" s="1"/>
  <c r="L50" i="34" s="1"/>
  <c r="D15" i="34"/>
  <c r="E15" i="34" s="1"/>
  <c r="F15" i="34" s="1"/>
  <c r="G15" i="34" s="1"/>
  <c r="H15" i="34" s="1"/>
  <c r="I15" i="34" s="1"/>
  <c r="J15" i="34" s="1"/>
  <c r="K15" i="34" s="1"/>
  <c r="L15" i="34" s="1"/>
  <c r="D16" i="34" l="1"/>
  <c r="E16" i="34" s="1"/>
  <c r="F16" i="34" s="1"/>
  <c r="G16" i="34" s="1"/>
  <c r="H16" i="34" s="1"/>
  <c r="I16" i="34" s="1"/>
  <c r="J16" i="34" s="1"/>
  <c r="K16" i="34" s="1"/>
  <c r="L16" i="34" s="1"/>
  <c r="C53" i="34"/>
  <c r="D52" i="34"/>
  <c r="E52" i="34" s="1"/>
  <c r="F52" i="34" s="1"/>
  <c r="G52" i="34" s="1"/>
  <c r="H52" i="34" s="1"/>
  <c r="I52" i="34" s="1"/>
  <c r="J52" i="34" s="1"/>
  <c r="K52" i="34" s="1"/>
  <c r="L52" i="34" s="1"/>
  <c r="Q13" i="34"/>
  <c r="R12" i="34"/>
  <c r="S12" i="34" s="1"/>
  <c r="T12" i="34" s="1"/>
  <c r="U12" i="34" s="1"/>
  <c r="V12" i="34" s="1"/>
  <c r="W12" i="34" s="1"/>
  <c r="X12" i="34" s="1"/>
  <c r="Y12" i="34" s="1"/>
  <c r="Z12" i="34" s="1"/>
  <c r="C54" i="34" l="1"/>
  <c r="C3" i="34" s="1"/>
  <c r="D53" i="34"/>
  <c r="E53" i="34" s="1"/>
  <c r="F53" i="34" s="1"/>
  <c r="G53" i="34" s="1"/>
  <c r="H53" i="34" s="1"/>
  <c r="I53" i="34" s="1"/>
  <c r="J53" i="34" s="1"/>
  <c r="K53" i="34" s="1"/>
  <c r="L53" i="34" s="1"/>
  <c r="Q14" i="34"/>
  <c r="R13" i="34"/>
  <c r="S13" i="34" s="1"/>
  <c r="T13" i="34" s="1"/>
  <c r="U13" i="34" s="1"/>
  <c r="V13" i="34" s="1"/>
  <c r="W13" i="34" s="1"/>
  <c r="X13" i="34" s="1"/>
  <c r="Y13" i="34" s="1"/>
  <c r="Z13" i="34" s="1"/>
  <c r="Q15" i="34" l="1"/>
  <c r="R14" i="34"/>
  <c r="S14" i="34" s="1"/>
  <c r="T14" i="34" s="1"/>
  <c r="U14" i="34" s="1"/>
  <c r="V14" i="34" s="1"/>
  <c r="W14" i="34" s="1"/>
  <c r="X14" i="34" s="1"/>
  <c r="Y14" i="34" s="1"/>
  <c r="Z14" i="34" s="1"/>
  <c r="D54" i="34"/>
  <c r="E54" i="34" s="1"/>
  <c r="F54" i="34" s="1"/>
  <c r="G54" i="34" s="1"/>
  <c r="H54" i="34" s="1"/>
  <c r="I54" i="34" s="1"/>
  <c r="J54" i="34" s="1"/>
  <c r="K54" i="34" s="1"/>
  <c r="L54" i="34" s="1"/>
  <c r="Q16" i="34" l="1"/>
  <c r="R15" i="34"/>
  <c r="S15" i="34" s="1"/>
  <c r="T15" i="34" s="1"/>
  <c r="U15" i="34" s="1"/>
  <c r="V15" i="34" s="1"/>
  <c r="W15" i="34" s="1"/>
  <c r="X15" i="34" s="1"/>
  <c r="Y15" i="34" s="1"/>
  <c r="Z15" i="34" s="1"/>
  <c r="Q17" i="34" l="1"/>
  <c r="R16" i="34"/>
  <c r="S16" i="34" s="1"/>
  <c r="T16" i="34" s="1"/>
  <c r="U16" i="34" s="1"/>
  <c r="V16" i="34" s="1"/>
  <c r="W16" i="34" s="1"/>
  <c r="X16" i="34" s="1"/>
  <c r="Y16" i="34" s="1"/>
  <c r="Z16" i="34" s="1"/>
  <c r="Q18" i="34" l="1"/>
  <c r="R17" i="34"/>
  <c r="S17" i="34" s="1"/>
  <c r="T17" i="34" s="1"/>
  <c r="U17" i="34" s="1"/>
  <c r="V17" i="34" s="1"/>
  <c r="W17" i="34" s="1"/>
  <c r="X17" i="34" s="1"/>
  <c r="Y17" i="34" s="1"/>
  <c r="Z17" i="34" s="1"/>
  <c r="Q19" i="34" l="1"/>
  <c r="R18" i="34"/>
  <c r="S18" i="34" s="1"/>
  <c r="T18" i="34" s="1"/>
  <c r="U18" i="34" s="1"/>
  <c r="V18" i="34" s="1"/>
  <c r="W18" i="34" s="1"/>
  <c r="X18" i="34" s="1"/>
  <c r="Y18" i="34" s="1"/>
  <c r="Z18" i="34" s="1"/>
  <c r="Q20" i="34" l="1"/>
  <c r="R19" i="34"/>
  <c r="S19" i="34" s="1"/>
  <c r="T19" i="34" s="1"/>
  <c r="U19" i="34" s="1"/>
  <c r="V19" i="34" s="1"/>
  <c r="W19" i="34" s="1"/>
  <c r="X19" i="34" s="1"/>
  <c r="Y19" i="34" s="1"/>
  <c r="Z19" i="34" s="1"/>
  <c r="Q21" i="34" l="1"/>
  <c r="R20" i="34"/>
  <c r="S20" i="34" s="1"/>
  <c r="T20" i="34" s="1"/>
  <c r="U20" i="34" s="1"/>
  <c r="V20" i="34" s="1"/>
  <c r="W20" i="34" s="1"/>
  <c r="X20" i="34" s="1"/>
  <c r="Y20" i="34" s="1"/>
  <c r="Z20" i="34" s="1"/>
  <c r="Q22" i="34" l="1"/>
  <c r="R21" i="34"/>
  <c r="S21" i="34" s="1"/>
  <c r="T21" i="34" s="1"/>
  <c r="U21" i="34" s="1"/>
  <c r="V21" i="34" s="1"/>
  <c r="W21" i="34" s="1"/>
  <c r="X21" i="34" s="1"/>
  <c r="Y21" i="34" s="1"/>
  <c r="Z21" i="34" s="1"/>
  <c r="Q23" i="34" l="1"/>
  <c r="R22" i="34"/>
  <c r="S22" i="34" s="1"/>
  <c r="T22" i="34" s="1"/>
  <c r="U22" i="34" s="1"/>
  <c r="V22" i="34" s="1"/>
  <c r="W22" i="34" s="1"/>
  <c r="X22" i="34" s="1"/>
  <c r="Y22" i="34" s="1"/>
  <c r="Z22" i="34" s="1"/>
  <c r="Q24" i="34" l="1"/>
  <c r="R23" i="34"/>
  <c r="S23" i="34" s="1"/>
  <c r="T23" i="34" s="1"/>
  <c r="U23" i="34" s="1"/>
  <c r="V23" i="34" s="1"/>
  <c r="W23" i="34" s="1"/>
  <c r="X23" i="34" s="1"/>
  <c r="Y23" i="34" s="1"/>
  <c r="Z23" i="34" s="1"/>
  <c r="Q25" i="34" l="1"/>
  <c r="R24" i="34"/>
  <c r="S24" i="34" s="1"/>
  <c r="T24" i="34" s="1"/>
  <c r="U24" i="34" s="1"/>
  <c r="V24" i="34" s="1"/>
  <c r="W24" i="34" s="1"/>
  <c r="X24" i="34" s="1"/>
  <c r="Y24" i="34" s="1"/>
  <c r="Z24" i="34" s="1"/>
  <c r="Q26" i="34" l="1"/>
  <c r="R25" i="34"/>
  <c r="S25" i="34" s="1"/>
  <c r="T25" i="34" s="1"/>
  <c r="U25" i="34" s="1"/>
  <c r="V25" i="34" s="1"/>
  <c r="W25" i="34" s="1"/>
  <c r="X25" i="34" s="1"/>
  <c r="Y25" i="34" s="1"/>
  <c r="Z25" i="34" s="1"/>
  <c r="R26" i="34" l="1"/>
  <c r="S26" i="34" s="1"/>
  <c r="T26" i="34" s="1"/>
  <c r="U26" i="34" s="1"/>
  <c r="V26" i="34" s="1"/>
  <c r="W26" i="34" s="1"/>
  <c r="X26" i="34" s="1"/>
  <c r="Y26" i="34" s="1"/>
  <c r="Z26" i="34" s="1"/>
  <c r="Q27" i="34"/>
  <c r="Q28" i="34" l="1"/>
  <c r="R27" i="34"/>
  <c r="S27" i="34" s="1"/>
  <c r="T27" i="34" s="1"/>
  <c r="U27" i="34" s="1"/>
  <c r="V27" i="34" s="1"/>
  <c r="W27" i="34" s="1"/>
  <c r="X27" i="34" s="1"/>
  <c r="Y27" i="34" s="1"/>
  <c r="Z27" i="34" s="1"/>
  <c r="Q29" i="34" l="1"/>
  <c r="R28" i="34"/>
  <c r="S28" i="34" s="1"/>
  <c r="T28" i="34" s="1"/>
  <c r="U28" i="34" s="1"/>
  <c r="V28" i="34" s="1"/>
  <c r="W28" i="34" s="1"/>
  <c r="X28" i="34" s="1"/>
  <c r="Y28" i="34" s="1"/>
  <c r="Z28" i="34" s="1"/>
  <c r="Q30" i="34" l="1"/>
  <c r="R29" i="34"/>
  <c r="S29" i="34" s="1"/>
  <c r="T29" i="34" s="1"/>
  <c r="U29" i="34" s="1"/>
  <c r="V29" i="34" s="1"/>
  <c r="W29" i="34" s="1"/>
  <c r="X29" i="34" s="1"/>
  <c r="Y29" i="34" s="1"/>
  <c r="Z29" i="34" s="1"/>
  <c r="Q31" i="34" l="1"/>
  <c r="R30" i="34"/>
  <c r="S30" i="34" s="1"/>
  <c r="T30" i="34" s="1"/>
  <c r="U30" i="34" s="1"/>
  <c r="V30" i="34" s="1"/>
  <c r="W30" i="34" s="1"/>
  <c r="X30" i="34" s="1"/>
  <c r="Y30" i="34" s="1"/>
  <c r="Z30" i="34" s="1"/>
  <c r="R31" i="34" l="1"/>
  <c r="S31" i="34" s="1"/>
  <c r="T31" i="34" s="1"/>
  <c r="U31" i="34" s="1"/>
  <c r="V31" i="34" s="1"/>
  <c r="W31" i="34" s="1"/>
  <c r="X31" i="34" s="1"/>
  <c r="Y31" i="34" s="1"/>
  <c r="Z31" i="34" s="1"/>
  <c r="Q32" i="34"/>
  <c r="Q33" i="34" l="1"/>
  <c r="R32" i="34"/>
  <c r="S32" i="34" s="1"/>
  <c r="T32" i="34" s="1"/>
  <c r="U32" i="34" s="1"/>
  <c r="V32" i="34" s="1"/>
  <c r="W32" i="34" s="1"/>
  <c r="X32" i="34" s="1"/>
  <c r="Y32" i="34" s="1"/>
  <c r="Z32" i="34" s="1"/>
  <c r="Q34" i="34" l="1"/>
  <c r="R33" i="34"/>
  <c r="S33" i="34" s="1"/>
  <c r="T33" i="34" s="1"/>
  <c r="U33" i="34" s="1"/>
  <c r="V33" i="34" s="1"/>
  <c r="W33" i="34" s="1"/>
  <c r="X33" i="34" s="1"/>
  <c r="Y33" i="34" s="1"/>
  <c r="Z33" i="34" s="1"/>
  <c r="R34" i="34" l="1"/>
  <c r="S34" i="34" s="1"/>
  <c r="T34" i="34" s="1"/>
  <c r="U34" i="34" s="1"/>
  <c r="V34" i="34" s="1"/>
  <c r="W34" i="34" s="1"/>
  <c r="X34" i="34" s="1"/>
  <c r="Y34" i="34" s="1"/>
  <c r="Z34" i="34" s="1"/>
  <c r="Q35" i="34"/>
  <c r="R35" i="34" l="1"/>
  <c r="S35" i="34" s="1"/>
  <c r="T35" i="34" s="1"/>
  <c r="U35" i="34" s="1"/>
  <c r="V35" i="34" s="1"/>
  <c r="W35" i="34" s="1"/>
  <c r="X35" i="34" s="1"/>
  <c r="Y35" i="34" s="1"/>
  <c r="Z35" i="34" s="1"/>
  <c r="Q36" i="34"/>
  <c r="Q37" i="34" l="1"/>
  <c r="R36" i="34"/>
  <c r="S36" i="34" s="1"/>
  <c r="T36" i="34" s="1"/>
  <c r="U36" i="34" s="1"/>
  <c r="V36" i="34" s="1"/>
  <c r="W36" i="34" s="1"/>
  <c r="X36" i="34" s="1"/>
  <c r="Y36" i="34" s="1"/>
  <c r="Z36" i="34" s="1"/>
  <c r="Q38" i="34" l="1"/>
  <c r="R37" i="34"/>
  <c r="S37" i="34" s="1"/>
  <c r="T37" i="34" s="1"/>
  <c r="U37" i="34" s="1"/>
  <c r="V37" i="34" s="1"/>
  <c r="W37" i="34" s="1"/>
  <c r="X37" i="34" s="1"/>
  <c r="Y37" i="34" s="1"/>
  <c r="Z37" i="34" s="1"/>
  <c r="Q39" i="34" l="1"/>
  <c r="R38" i="34"/>
  <c r="S38" i="34" s="1"/>
  <c r="T38" i="34" s="1"/>
  <c r="U38" i="34" s="1"/>
  <c r="V38" i="34" s="1"/>
  <c r="W38" i="34" s="1"/>
  <c r="X38" i="34" s="1"/>
  <c r="Y38" i="34" s="1"/>
  <c r="Z38" i="34" s="1"/>
  <c r="Q40" i="34" l="1"/>
  <c r="R39" i="34"/>
  <c r="S39" i="34" s="1"/>
  <c r="T39" i="34" s="1"/>
  <c r="U39" i="34" s="1"/>
  <c r="V39" i="34" s="1"/>
  <c r="W39" i="34" s="1"/>
  <c r="X39" i="34" s="1"/>
  <c r="Y39" i="34" s="1"/>
  <c r="Z39" i="34" s="1"/>
  <c r="R40" i="34" l="1"/>
  <c r="S40" i="34" s="1"/>
  <c r="T40" i="34" s="1"/>
  <c r="U40" i="34" s="1"/>
  <c r="V40" i="34" s="1"/>
  <c r="W40" i="34" s="1"/>
  <c r="X40" i="34" s="1"/>
  <c r="Y40" i="34" s="1"/>
  <c r="Z40" i="34" s="1"/>
  <c r="Q41" i="34"/>
  <c r="Q42" i="34" l="1"/>
  <c r="R41" i="34"/>
  <c r="S41" i="34" s="1"/>
  <c r="T41" i="34" s="1"/>
  <c r="U41" i="34" s="1"/>
  <c r="V41" i="34" s="1"/>
  <c r="W41" i="34" s="1"/>
  <c r="X41" i="34" s="1"/>
  <c r="Y41" i="34" s="1"/>
  <c r="Z41" i="34" s="1"/>
  <c r="Q43" i="34" l="1"/>
  <c r="R42" i="34"/>
  <c r="S42" i="34" s="1"/>
  <c r="T42" i="34" s="1"/>
  <c r="U42" i="34" s="1"/>
  <c r="V42" i="34" s="1"/>
  <c r="W42" i="34" s="1"/>
  <c r="X42" i="34" s="1"/>
  <c r="Y42" i="34" s="1"/>
  <c r="Z42" i="34" s="1"/>
  <c r="Q44" i="34" l="1"/>
  <c r="R43" i="34"/>
  <c r="S43" i="34" s="1"/>
  <c r="T43" i="34" s="1"/>
  <c r="U43" i="34" s="1"/>
  <c r="V43" i="34" s="1"/>
  <c r="W43" i="34" s="1"/>
  <c r="X43" i="34" s="1"/>
  <c r="Y43" i="34" s="1"/>
  <c r="Z43" i="34" s="1"/>
  <c r="R44" i="34" l="1"/>
  <c r="S44" i="34" s="1"/>
  <c r="T44" i="34" s="1"/>
  <c r="U44" i="34" s="1"/>
  <c r="V44" i="34" s="1"/>
  <c r="W44" i="34" s="1"/>
  <c r="X44" i="34" s="1"/>
  <c r="Y44" i="34" s="1"/>
  <c r="Z44" i="34" s="1"/>
  <c r="Q45" i="34"/>
  <c r="Q46" i="34" l="1"/>
  <c r="R45" i="34"/>
  <c r="S45" i="34" s="1"/>
  <c r="T45" i="34" s="1"/>
  <c r="U45" i="34" s="1"/>
  <c r="V45" i="34" s="1"/>
  <c r="W45" i="34" s="1"/>
  <c r="X45" i="34" s="1"/>
  <c r="Y45" i="34" s="1"/>
  <c r="Z45" i="34" s="1"/>
  <c r="Q47" i="34" l="1"/>
  <c r="R46" i="34"/>
  <c r="S46" i="34" s="1"/>
  <c r="T46" i="34" s="1"/>
  <c r="U46" i="34" s="1"/>
  <c r="V46" i="34" s="1"/>
  <c r="W46" i="34" s="1"/>
  <c r="X46" i="34" s="1"/>
  <c r="Y46" i="34" s="1"/>
  <c r="Z46" i="34" s="1"/>
  <c r="Q48" i="34" l="1"/>
  <c r="R47" i="34"/>
  <c r="S47" i="34" s="1"/>
  <c r="T47" i="34" s="1"/>
  <c r="U47" i="34" s="1"/>
  <c r="V47" i="34" s="1"/>
  <c r="W47" i="34" s="1"/>
  <c r="X47" i="34" s="1"/>
  <c r="Y47" i="34" s="1"/>
  <c r="Z47" i="34" s="1"/>
  <c r="Q49" i="34" l="1"/>
  <c r="Q51" i="34" s="1"/>
  <c r="R51" i="34" s="1"/>
  <c r="S51" i="34" s="1"/>
  <c r="T51" i="34" s="1"/>
  <c r="U51" i="34" s="1"/>
  <c r="V51" i="34" s="1"/>
  <c r="W51" i="34" s="1"/>
  <c r="X51" i="34" s="1"/>
  <c r="Y51" i="34" s="1"/>
  <c r="Z51" i="34" s="1"/>
  <c r="R48" i="34"/>
  <c r="S48" i="34" s="1"/>
  <c r="T48" i="34" s="1"/>
  <c r="U48" i="34" s="1"/>
  <c r="V48" i="34" s="1"/>
  <c r="W48" i="34" s="1"/>
  <c r="X48" i="34" s="1"/>
  <c r="Y48" i="34" s="1"/>
  <c r="Z48" i="34" s="1"/>
  <c r="Q50" i="34" l="1"/>
  <c r="R49" i="34"/>
  <c r="S49" i="34" s="1"/>
  <c r="T49" i="34" s="1"/>
  <c r="U49" i="34" s="1"/>
  <c r="V49" i="34" s="1"/>
  <c r="W49" i="34" s="1"/>
  <c r="X49" i="34" s="1"/>
  <c r="Y49" i="34" s="1"/>
  <c r="Z49" i="34" s="1"/>
  <c r="Q52" i="34" l="1"/>
  <c r="R50" i="34"/>
  <c r="S50" i="34" s="1"/>
  <c r="T50" i="34" s="1"/>
  <c r="U50" i="34" s="1"/>
  <c r="V50" i="34" s="1"/>
  <c r="W50" i="34" s="1"/>
  <c r="X50" i="34" s="1"/>
  <c r="Y50" i="34" s="1"/>
  <c r="Z50" i="34" s="1"/>
  <c r="Q53" i="34" l="1"/>
  <c r="R52" i="34"/>
  <c r="S52" i="34" s="1"/>
  <c r="T52" i="34" s="1"/>
  <c r="U52" i="34" s="1"/>
  <c r="V52" i="34" s="1"/>
  <c r="W52" i="34" s="1"/>
  <c r="X52" i="34" s="1"/>
  <c r="Y52" i="34" s="1"/>
  <c r="Z52" i="34" s="1"/>
  <c r="Q54" i="34" l="1"/>
  <c r="R53" i="34"/>
  <c r="S53" i="34" s="1"/>
  <c r="T53" i="34" s="1"/>
  <c r="U53" i="34" s="1"/>
  <c r="V53" i="34" s="1"/>
  <c r="W53" i="34" s="1"/>
  <c r="X53" i="34" s="1"/>
  <c r="Y53" i="34" s="1"/>
  <c r="Z53" i="34" s="1"/>
  <c r="Q55" i="34" l="1"/>
  <c r="R54" i="34"/>
  <c r="S54" i="34" s="1"/>
  <c r="T54" i="34" s="1"/>
  <c r="U54" i="34" s="1"/>
  <c r="V54" i="34" s="1"/>
  <c r="W54" i="34" s="1"/>
  <c r="X54" i="34" s="1"/>
  <c r="Y54" i="34" s="1"/>
  <c r="Z54" i="34" s="1"/>
  <c r="Q56" i="34" l="1"/>
  <c r="R55" i="34"/>
  <c r="S55" i="34" s="1"/>
  <c r="T55" i="34" s="1"/>
  <c r="U55" i="34" s="1"/>
  <c r="V55" i="34" s="1"/>
  <c r="W55" i="34" s="1"/>
  <c r="X55" i="34" s="1"/>
  <c r="Y55" i="34" s="1"/>
  <c r="Z55" i="34" s="1"/>
  <c r="Q57" i="34" l="1"/>
  <c r="R56" i="34"/>
  <c r="S56" i="34" s="1"/>
  <c r="T56" i="34" s="1"/>
  <c r="U56" i="34" s="1"/>
  <c r="V56" i="34" s="1"/>
  <c r="W56" i="34" s="1"/>
  <c r="X56" i="34" s="1"/>
  <c r="Y56" i="34" s="1"/>
  <c r="Z56" i="34" s="1"/>
  <c r="Q58" i="34" l="1"/>
  <c r="R57" i="34"/>
  <c r="S57" i="34" s="1"/>
  <c r="T57" i="34" s="1"/>
  <c r="U57" i="34" s="1"/>
  <c r="V57" i="34" s="1"/>
  <c r="W57" i="34" s="1"/>
  <c r="X57" i="34" s="1"/>
  <c r="Y57" i="34" s="1"/>
  <c r="Z57" i="34" s="1"/>
  <c r="Q59" i="34" l="1"/>
  <c r="R58" i="34"/>
  <c r="S58" i="34" s="1"/>
  <c r="T58" i="34" s="1"/>
  <c r="U58" i="34" s="1"/>
  <c r="V58" i="34" s="1"/>
  <c r="W58" i="34" s="1"/>
  <c r="X58" i="34" s="1"/>
  <c r="Y58" i="34" s="1"/>
  <c r="Z58" i="34" s="1"/>
  <c r="R59" i="34" l="1"/>
  <c r="S59" i="34" s="1"/>
  <c r="T59" i="34" s="1"/>
  <c r="U59" i="34" s="1"/>
  <c r="V59" i="34" s="1"/>
  <c r="W59" i="34" s="1"/>
  <c r="X59" i="34" s="1"/>
  <c r="Y59" i="34" s="1"/>
  <c r="Z59" i="34" s="1"/>
  <c r="Q60" i="34"/>
  <c r="N9" i="6"/>
  <c r="N10" i="6"/>
  <c r="N11" i="6"/>
  <c r="N12" i="6"/>
  <c r="N13" i="6"/>
  <c r="N8" i="6"/>
  <c r="Q63" i="34" l="1"/>
  <c r="R60" i="34"/>
  <c r="S60" i="34" s="1"/>
  <c r="T60" i="34" s="1"/>
  <c r="U60" i="34" s="1"/>
  <c r="V60" i="34" s="1"/>
  <c r="W60" i="34" s="1"/>
  <c r="X60" i="34" s="1"/>
  <c r="Y60" i="34" s="1"/>
  <c r="Z60" i="34" s="1"/>
  <c r="A8" i="2"/>
  <c r="A9" i="2" s="1"/>
  <c r="A10" i="2" s="1"/>
  <c r="Q64" i="34" l="1"/>
  <c r="R63" i="34"/>
  <c r="S63" i="34" s="1"/>
  <c r="T63" i="34" s="1"/>
  <c r="U63" i="34" s="1"/>
  <c r="V63" i="34" s="1"/>
  <c r="W63" i="34" s="1"/>
  <c r="X63" i="34" s="1"/>
  <c r="Y63" i="34" s="1"/>
  <c r="Z63" i="34" s="1"/>
  <c r="B23" i="19"/>
  <c r="C5" i="19"/>
  <c r="D63" i="7"/>
  <c r="E63" i="7"/>
  <c r="F63" i="7"/>
  <c r="G63" i="7"/>
  <c r="H63" i="7"/>
  <c r="I63" i="7"/>
  <c r="J63" i="7"/>
  <c r="K63" i="7"/>
  <c r="L63" i="7"/>
  <c r="P63" i="7"/>
  <c r="R63" i="7"/>
  <c r="S63" i="7"/>
  <c r="T63" i="7"/>
  <c r="U63" i="7"/>
  <c r="V63" i="7"/>
  <c r="W63" i="7"/>
  <c r="X63" i="7"/>
  <c r="Y63" i="7"/>
  <c r="Z63" i="7"/>
  <c r="D64" i="7"/>
  <c r="E64" i="7"/>
  <c r="F64" i="7"/>
  <c r="G64" i="7"/>
  <c r="H64" i="7"/>
  <c r="I64" i="7"/>
  <c r="J64" i="7"/>
  <c r="K64" i="7"/>
  <c r="L64" i="7"/>
  <c r="P64" i="7"/>
  <c r="R64" i="7"/>
  <c r="S64" i="7"/>
  <c r="T64" i="7"/>
  <c r="U64" i="7"/>
  <c r="V64" i="7"/>
  <c r="W64" i="7"/>
  <c r="X64" i="7"/>
  <c r="Y64" i="7"/>
  <c r="Z64" i="7"/>
  <c r="D65" i="7"/>
  <c r="E65" i="7"/>
  <c r="F65" i="7"/>
  <c r="G65" i="7"/>
  <c r="H65" i="7"/>
  <c r="I65" i="7"/>
  <c r="J65" i="7"/>
  <c r="K65" i="7"/>
  <c r="L65" i="7"/>
  <c r="P65" i="7"/>
  <c r="R65" i="7"/>
  <c r="S65" i="7"/>
  <c r="T65" i="7"/>
  <c r="U65" i="7"/>
  <c r="V65" i="7"/>
  <c r="W65" i="7"/>
  <c r="X65" i="7"/>
  <c r="Y65" i="7"/>
  <c r="Z65" i="7"/>
  <c r="D66" i="7"/>
  <c r="E66" i="7"/>
  <c r="F66" i="7"/>
  <c r="G66" i="7"/>
  <c r="H66" i="7"/>
  <c r="I66" i="7"/>
  <c r="J66" i="7"/>
  <c r="K66" i="7"/>
  <c r="L66" i="7"/>
  <c r="P66" i="7"/>
  <c r="R66" i="7"/>
  <c r="S66" i="7"/>
  <c r="T66" i="7"/>
  <c r="U66" i="7"/>
  <c r="V66" i="7"/>
  <c r="W66" i="7"/>
  <c r="X66" i="7"/>
  <c r="Y66" i="7"/>
  <c r="Z66" i="7"/>
  <c r="D67" i="7"/>
  <c r="E67" i="7"/>
  <c r="F67" i="7"/>
  <c r="G67" i="7"/>
  <c r="H67" i="7"/>
  <c r="I67" i="7"/>
  <c r="J67" i="7"/>
  <c r="K67" i="7"/>
  <c r="L67" i="7"/>
  <c r="P67" i="7"/>
  <c r="R67" i="7"/>
  <c r="S67" i="7"/>
  <c r="T67" i="7"/>
  <c r="U67" i="7"/>
  <c r="V67" i="7"/>
  <c r="W67" i="7"/>
  <c r="X67" i="7"/>
  <c r="Y67" i="7"/>
  <c r="Z67" i="7"/>
  <c r="D68" i="7"/>
  <c r="E68" i="7"/>
  <c r="F68" i="7"/>
  <c r="G68" i="7"/>
  <c r="H68" i="7"/>
  <c r="I68" i="7"/>
  <c r="J68" i="7"/>
  <c r="K68" i="7"/>
  <c r="L68" i="7"/>
  <c r="P68" i="7"/>
  <c r="R68" i="7"/>
  <c r="S68" i="7"/>
  <c r="T68" i="7"/>
  <c r="U68" i="7"/>
  <c r="V68" i="7"/>
  <c r="W68" i="7"/>
  <c r="X68" i="7"/>
  <c r="Y68" i="7"/>
  <c r="Z68" i="7"/>
  <c r="D69" i="7"/>
  <c r="E69" i="7"/>
  <c r="F69" i="7"/>
  <c r="G69" i="7"/>
  <c r="H69" i="7"/>
  <c r="I69" i="7"/>
  <c r="J69" i="7"/>
  <c r="K69" i="7"/>
  <c r="L69" i="7"/>
  <c r="P69" i="7"/>
  <c r="R69" i="7"/>
  <c r="S69" i="7"/>
  <c r="T69" i="7"/>
  <c r="U69" i="7"/>
  <c r="V69" i="7"/>
  <c r="W69" i="7"/>
  <c r="X69" i="7"/>
  <c r="Y69" i="7"/>
  <c r="Z69" i="7"/>
  <c r="D70" i="7"/>
  <c r="E70" i="7"/>
  <c r="F70" i="7"/>
  <c r="G70" i="7"/>
  <c r="H70" i="7"/>
  <c r="I70" i="7"/>
  <c r="J70" i="7"/>
  <c r="K70" i="7"/>
  <c r="L70" i="7"/>
  <c r="P70" i="7"/>
  <c r="R70" i="7"/>
  <c r="S70" i="7"/>
  <c r="T70" i="7"/>
  <c r="U70" i="7"/>
  <c r="V70" i="7"/>
  <c r="W70" i="7"/>
  <c r="X70" i="7"/>
  <c r="Y70" i="7"/>
  <c r="Z70" i="7"/>
  <c r="D71" i="7"/>
  <c r="E71" i="7"/>
  <c r="F71" i="7"/>
  <c r="G71" i="7"/>
  <c r="H71" i="7"/>
  <c r="I71" i="7"/>
  <c r="J71" i="7"/>
  <c r="K71" i="7"/>
  <c r="L71" i="7"/>
  <c r="P71" i="7"/>
  <c r="R71" i="7"/>
  <c r="S71" i="7"/>
  <c r="T71" i="7"/>
  <c r="U71" i="7"/>
  <c r="V71" i="7"/>
  <c r="W71" i="7"/>
  <c r="X71" i="7"/>
  <c r="Y71" i="7"/>
  <c r="Z71" i="7"/>
  <c r="D72" i="7"/>
  <c r="E72" i="7"/>
  <c r="F72" i="7"/>
  <c r="G72" i="7"/>
  <c r="H72" i="7"/>
  <c r="I72" i="7"/>
  <c r="J72" i="7"/>
  <c r="K72" i="7"/>
  <c r="L72" i="7"/>
  <c r="P72" i="7"/>
  <c r="R72" i="7"/>
  <c r="S72" i="7"/>
  <c r="T72" i="7"/>
  <c r="U72" i="7"/>
  <c r="V72" i="7"/>
  <c r="W72" i="7"/>
  <c r="X72" i="7"/>
  <c r="Y72" i="7"/>
  <c r="Z72" i="7"/>
  <c r="D73" i="7"/>
  <c r="E73" i="7"/>
  <c r="F73" i="7"/>
  <c r="G73" i="7"/>
  <c r="H73" i="7"/>
  <c r="I73" i="7"/>
  <c r="J73" i="7"/>
  <c r="K73" i="7"/>
  <c r="L73" i="7"/>
  <c r="P73" i="7"/>
  <c r="R73" i="7"/>
  <c r="S73" i="7"/>
  <c r="T73" i="7"/>
  <c r="U73" i="7"/>
  <c r="V73" i="7"/>
  <c r="W73" i="7"/>
  <c r="X73" i="7"/>
  <c r="Y73" i="7"/>
  <c r="Z73" i="7"/>
  <c r="D74" i="7"/>
  <c r="E74" i="7"/>
  <c r="F74" i="7"/>
  <c r="G74" i="7"/>
  <c r="H74" i="7"/>
  <c r="I74" i="7"/>
  <c r="J74" i="7"/>
  <c r="K74" i="7"/>
  <c r="L74" i="7"/>
  <c r="P74" i="7"/>
  <c r="R74" i="7"/>
  <c r="S74" i="7"/>
  <c r="T74" i="7"/>
  <c r="U74" i="7"/>
  <c r="V74" i="7"/>
  <c r="W74" i="7"/>
  <c r="X74" i="7"/>
  <c r="Y74" i="7"/>
  <c r="Z74" i="7"/>
  <c r="D75" i="7"/>
  <c r="E75" i="7"/>
  <c r="F75" i="7"/>
  <c r="G75" i="7"/>
  <c r="H75" i="7"/>
  <c r="I75" i="7"/>
  <c r="J75" i="7"/>
  <c r="K75" i="7"/>
  <c r="L75" i="7"/>
  <c r="P75" i="7"/>
  <c r="R75" i="7"/>
  <c r="S75" i="7"/>
  <c r="T75" i="7"/>
  <c r="U75" i="7"/>
  <c r="V75" i="7"/>
  <c r="W75" i="7"/>
  <c r="X75" i="7"/>
  <c r="Y75" i="7"/>
  <c r="Z75" i="7"/>
  <c r="D76" i="7"/>
  <c r="E76" i="7"/>
  <c r="F76" i="7"/>
  <c r="G76" i="7"/>
  <c r="H76" i="7"/>
  <c r="I76" i="7"/>
  <c r="J76" i="7"/>
  <c r="K76" i="7"/>
  <c r="L76" i="7"/>
  <c r="P76" i="7"/>
  <c r="R76" i="7"/>
  <c r="S76" i="7"/>
  <c r="T76" i="7"/>
  <c r="U76" i="7"/>
  <c r="V76" i="7"/>
  <c r="W76" i="7"/>
  <c r="X76" i="7"/>
  <c r="Y76" i="7"/>
  <c r="Z76" i="7"/>
  <c r="D77" i="7"/>
  <c r="E77" i="7"/>
  <c r="F77" i="7"/>
  <c r="G77" i="7"/>
  <c r="H77" i="7"/>
  <c r="I77" i="7"/>
  <c r="J77" i="7"/>
  <c r="K77" i="7"/>
  <c r="L77" i="7"/>
  <c r="P77" i="7"/>
  <c r="R77" i="7"/>
  <c r="S77" i="7"/>
  <c r="T77" i="7"/>
  <c r="U77" i="7"/>
  <c r="V77" i="7"/>
  <c r="W77" i="7"/>
  <c r="X77" i="7"/>
  <c r="Y77" i="7"/>
  <c r="Z77" i="7"/>
  <c r="D78" i="7"/>
  <c r="E78" i="7"/>
  <c r="F78" i="7"/>
  <c r="G78" i="7"/>
  <c r="H78" i="7"/>
  <c r="I78" i="7"/>
  <c r="J78" i="7"/>
  <c r="K78" i="7"/>
  <c r="L78" i="7"/>
  <c r="P78" i="7"/>
  <c r="R78" i="7"/>
  <c r="S78" i="7"/>
  <c r="T78" i="7"/>
  <c r="U78" i="7"/>
  <c r="V78" i="7"/>
  <c r="W78" i="7"/>
  <c r="X78" i="7"/>
  <c r="Y78" i="7"/>
  <c r="Z78" i="7"/>
  <c r="D79" i="7"/>
  <c r="E79" i="7"/>
  <c r="F79" i="7"/>
  <c r="G79" i="7"/>
  <c r="H79" i="7"/>
  <c r="I79" i="7"/>
  <c r="J79" i="7"/>
  <c r="K79" i="7"/>
  <c r="L79" i="7"/>
  <c r="P79" i="7"/>
  <c r="R79" i="7"/>
  <c r="S79" i="7"/>
  <c r="T79" i="7"/>
  <c r="U79" i="7"/>
  <c r="V79" i="7"/>
  <c r="W79" i="7"/>
  <c r="X79" i="7"/>
  <c r="Y79" i="7"/>
  <c r="Z79" i="7"/>
  <c r="D80" i="7"/>
  <c r="E80" i="7"/>
  <c r="F80" i="7"/>
  <c r="G80" i="7"/>
  <c r="H80" i="7"/>
  <c r="I80" i="7"/>
  <c r="J80" i="7"/>
  <c r="K80" i="7"/>
  <c r="L80" i="7"/>
  <c r="P80" i="7"/>
  <c r="R80" i="7"/>
  <c r="S80" i="7"/>
  <c r="T80" i="7"/>
  <c r="U80" i="7"/>
  <c r="V80" i="7"/>
  <c r="W80" i="7"/>
  <c r="X80" i="7"/>
  <c r="Y80" i="7"/>
  <c r="Z80" i="7"/>
  <c r="D81" i="7"/>
  <c r="E81" i="7"/>
  <c r="F81" i="7"/>
  <c r="G81" i="7"/>
  <c r="H81" i="7"/>
  <c r="I81" i="7"/>
  <c r="J81" i="7"/>
  <c r="K81" i="7"/>
  <c r="L81" i="7"/>
  <c r="P81" i="7"/>
  <c r="R81" i="7"/>
  <c r="S81" i="7"/>
  <c r="T81" i="7"/>
  <c r="U81" i="7"/>
  <c r="V81" i="7"/>
  <c r="W81" i="7"/>
  <c r="X81" i="7"/>
  <c r="Y81" i="7"/>
  <c r="Z81" i="7"/>
  <c r="D82" i="7"/>
  <c r="E82" i="7"/>
  <c r="F82" i="7"/>
  <c r="G82" i="7"/>
  <c r="H82" i="7"/>
  <c r="I82" i="7"/>
  <c r="J82" i="7"/>
  <c r="K82" i="7"/>
  <c r="L82" i="7"/>
  <c r="P82" i="7"/>
  <c r="R82" i="7"/>
  <c r="S82" i="7"/>
  <c r="T82" i="7"/>
  <c r="U82" i="7"/>
  <c r="V82" i="7"/>
  <c r="W82" i="7"/>
  <c r="X82" i="7"/>
  <c r="Y82" i="7"/>
  <c r="Z82" i="7"/>
  <c r="D83" i="7"/>
  <c r="E83" i="7"/>
  <c r="F83" i="7"/>
  <c r="G83" i="7"/>
  <c r="H83" i="7"/>
  <c r="I83" i="7"/>
  <c r="J83" i="7"/>
  <c r="K83" i="7"/>
  <c r="L83" i="7"/>
  <c r="P83" i="7"/>
  <c r="R83" i="7"/>
  <c r="S83" i="7"/>
  <c r="T83" i="7"/>
  <c r="U83" i="7"/>
  <c r="V83" i="7"/>
  <c r="W83" i="7"/>
  <c r="X83" i="7"/>
  <c r="Y83" i="7"/>
  <c r="Z83" i="7"/>
  <c r="D84" i="7"/>
  <c r="E84" i="7"/>
  <c r="F84" i="7"/>
  <c r="G84" i="7"/>
  <c r="H84" i="7"/>
  <c r="I84" i="7"/>
  <c r="J84" i="7"/>
  <c r="K84" i="7"/>
  <c r="L84" i="7"/>
  <c r="P84" i="7"/>
  <c r="R84" i="7"/>
  <c r="S84" i="7"/>
  <c r="T84" i="7"/>
  <c r="U84" i="7"/>
  <c r="V84" i="7"/>
  <c r="W84" i="7"/>
  <c r="X84" i="7"/>
  <c r="Y84" i="7"/>
  <c r="Z84" i="7"/>
  <c r="A79" i="7"/>
  <c r="O79" i="7" s="1"/>
  <c r="A80" i="7"/>
  <c r="O80" i="7" s="1"/>
  <c r="A81" i="7"/>
  <c r="O81" i="7" s="1"/>
  <c r="A82" i="7"/>
  <c r="O82" i="7" s="1"/>
  <c r="A83" i="7"/>
  <c r="O83" i="7" s="1"/>
  <c r="A84" i="7"/>
  <c r="O84" i="7" s="1"/>
  <c r="A63" i="7"/>
  <c r="O63" i="7" s="1"/>
  <c r="A64" i="7"/>
  <c r="O64" i="7" s="1"/>
  <c r="A65" i="7"/>
  <c r="O65" i="7" s="1"/>
  <c r="A66" i="7"/>
  <c r="O66" i="7" s="1"/>
  <c r="A67" i="7"/>
  <c r="O67" i="7" s="1"/>
  <c r="A68" i="7"/>
  <c r="O68" i="7" s="1"/>
  <c r="A69" i="7"/>
  <c r="O69" i="7" s="1"/>
  <c r="A70" i="7"/>
  <c r="O70" i="7" s="1"/>
  <c r="A71" i="7"/>
  <c r="O71" i="7" s="1"/>
  <c r="A72" i="7"/>
  <c r="O72" i="7" s="1"/>
  <c r="A73" i="7"/>
  <c r="O73" i="7" s="1"/>
  <c r="A74" i="7"/>
  <c r="O74" i="7" s="1"/>
  <c r="A75" i="7"/>
  <c r="O75" i="7" s="1"/>
  <c r="A76" i="7"/>
  <c r="O76" i="7" s="1"/>
  <c r="A77" i="7"/>
  <c r="O77" i="7" s="1"/>
  <c r="A78" i="7"/>
  <c r="O78" i="7" s="1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2" i="7"/>
  <c r="A53" i="7"/>
  <c r="A54" i="7"/>
  <c r="A55" i="7"/>
  <c r="A56" i="7"/>
  <c r="A57" i="7"/>
  <c r="A58" i="7"/>
  <c r="A59" i="7"/>
  <c r="A60" i="7"/>
  <c r="A8" i="7"/>
  <c r="I7" i="8"/>
  <c r="H7" i="12" s="1"/>
  <c r="L7" i="7"/>
  <c r="L7" i="8" s="1"/>
  <c r="K7" i="12" s="1"/>
  <c r="K7" i="7"/>
  <c r="K7" i="8" s="1"/>
  <c r="J7" i="12" s="1"/>
  <c r="J7" i="7"/>
  <c r="J7" i="8" s="1"/>
  <c r="I7" i="12" s="1"/>
  <c r="I7" i="7"/>
  <c r="H7" i="7"/>
  <c r="H7" i="8" s="1"/>
  <c r="G7" i="12" s="1"/>
  <c r="G7" i="7"/>
  <c r="G7" i="8" s="1"/>
  <c r="F7" i="12" s="1"/>
  <c r="F7" i="7"/>
  <c r="F7" i="8" s="1"/>
  <c r="E7" i="12" s="1"/>
  <c r="E7" i="7"/>
  <c r="E7" i="8" s="1"/>
  <c r="D7" i="12" s="1"/>
  <c r="D7" i="7"/>
  <c r="D7" i="8" s="1"/>
  <c r="C7" i="12" s="1"/>
  <c r="C7" i="7"/>
  <c r="C7" i="8" s="1"/>
  <c r="B7" i="12" s="1"/>
  <c r="Q65" i="34" l="1"/>
  <c r="R64" i="34"/>
  <c r="S64" i="34" s="1"/>
  <c r="T64" i="34" s="1"/>
  <c r="U64" i="34" s="1"/>
  <c r="V64" i="34" s="1"/>
  <c r="W64" i="34" s="1"/>
  <c r="X64" i="34" s="1"/>
  <c r="Y64" i="34" s="1"/>
  <c r="Z64" i="34" s="1"/>
  <c r="B6" i="6" a="1"/>
  <c r="D6" i="6" s="1"/>
  <c r="D6" i="5" s="1"/>
  <c r="D6" i="16" s="1"/>
  <c r="E6" i="7" s="1"/>
  <c r="E6" i="8" s="1"/>
  <c r="D6" i="12" s="1"/>
  <c r="B7" i="6"/>
  <c r="B9" i="27"/>
  <c r="B10" i="27" s="1"/>
  <c r="B11" i="27" s="1"/>
  <c r="B12" i="27" s="1"/>
  <c r="B13" i="27" s="1"/>
  <c r="B14" i="27" s="1"/>
  <c r="B15" i="27" s="1"/>
  <c r="B16" i="27" s="1"/>
  <c r="B17" i="27" s="1"/>
  <c r="B18" i="27" s="1"/>
  <c r="B19" i="27" s="1"/>
  <c r="B20" i="27" s="1"/>
  <c r="B21" i="27" s="1"/>
  <c r="B22" i="27" s="1"/>
  <c r="B23" i="27" s="1"/>
  <c r="B24" i="27" s="1"/>
  <c r="B25" i="27" s="1"/>
  <c r="B26" i="27" s="1"/>
  <c r="B27" i="27" s="1"/>
  <c r="B28" i="27" s="1"/>
  <c r="B29" i="27" s="1"/>
  <c r="B30" i="27" s="1"/>
  <c r="B31" i="27" s="1"/>
  <c r="B32" i="27" s="1"/>
  <c r="B33" i="27" s="1"/>
  <c r="B34" i="27" s="1"/>
  <c r="B35" i="27" s="1"/>
  <c r="B36" i="27" s="1"/>
  <c r="B37" i="27" s="1"/>
  <c r="B38" i="27" s="1"/>
  <c r="B39" i="27" s="1"/>
  <c r="B40" i="27" s="1"/>
  <c r="B41" i="27" s="1"/>
  <c r="B42" i="27" s="1"/>
  <c r="B43" i="27" s="1"/>
  <c r="B44" i="27" s="1"/>
  <c r="B45" i="27" s="1"/>
  <c r="B46" i="27" s="1"/>
  <c r="B47" i="27" s="1"/>
  <c r="B48" i="27" s="1"/>
  <c r="B49" i="27" s="1"/>
  <c r="B207" i="32"/>
  <c r="B208" i="32" s="1"/>
  <c r="B209" i="32" s="1"/>
  <c r="B210" i="32" s="1"/>
  <c r="B211" i="32" s="1"/>
  <c r="B212" i="32" s="1"/>
  <c r="B213" i="32" s="1"/>
  <c r="B214" i="32" s="1"/>
  <c r="B215" i="32" s="1"/>
  <c r="B216" i="32" s="1"/>
  <c r="B217" i="32" s="1"/>
  <c r="B218" i="32" s="1"/>
  <c r="B219" i="32" s="1"/>
  <c r="B220" i="32" s="1"/>
  <c r="B221" i="32" s="1"/>
  <c r="B222" i="32" s="1"/>
  <c r="B223" i="32" s="1"/>
  <c r="B224" i="32" s="1"/>
  <c r="B225" i="32" s="1"/>
  <c r="B226" i="32" s="1"/>
  <c r="B227" i="32" s="1"/>
  <c r="B228" i="32" s="1"/>
  <c r="B229" i="32" s="1"/>
  <c r="B134" i="32"/>
  <c r="B135" i="32" s="1"/>
  <c r="B136" i="32" s="1"/>
  <c r="B137" i="32" s="1"/>
  <c r="B138" i="32" s="1"/>
  <c r="B139" i="32" s="1"/>
  <c r="B140" i="32" s="1"/>
  <c r="B141" i="32" s="1"/>
  <c r="B142" i="32" s="1"/>
  <c r="B143" i="32" s="1"/>
  <c r="B144" i="32" s="1"/>
  <c r="B145" i="32" s="1"/>
  <c r="B146" i="32" s="1"/>
  <c r="B147" i="32" s="1"/>
  <c r="B148" i="32" s="1"/>
  <c r="B149" i="32" s="1"/>
  <c r="B150" i="32" s="1"/>
  <c r="B151" i="32" s="1"/>
  <c r="B152" i="32" s="1"/>
  <c r="B153" i="32" s="1"/>
  <c r="B154" i="32" s="1"/>
  <c r="B155" i="32" s="1"/>
  <c r="A154" i="32"/>
  <c r="A228" i="32" s="1"/>
  <c r="A155" i="32"/>
  <c r="A229" i="32" s="1"/>
  <c r="A134" i="32"/>
  <c r="A208" i="32" s="1"/>
  <c r="A135" i="32"/>
  <c r="A209" i="32" s="1"/>
  <c r="A136" i="32"/>
  <c r="A210" i="32" s="1"/>
  <c r="A137" i="32"/>
  <c r="A211" i="32" s="1"/>
  <c r="A138" i="32"/>
  <c r="A212" i="32" s="1"/>
  <c r="A139" i="32"/>
  <c r="A213" i="32" s="1"/>
  <c r="A140" i="32"/>
  <c r="A214" i="32" s="1"/>
  <c r="A141" i="32"/>
  <c r="A215" i="32" s="1"/>
  <c r="A142" i="32"/>
  <c r="A216" i="32" s="1"/>
  <c r="A143" i="32"/>
  <c r="A217" i="32" s="1"/>
  <c r="A144" i="32"/>
  <c r="A218" i="32" s="1"/>
  <c r="A145" i="32"/>
  <c r="A219" i="32" s="1"/>
  <c r="A146" i="32"/>
  <c r="A220" i="32" s="1"/>
  <c r="A147" i="32"/>
  <c r="A221" i="32" s="1"/>
  <c r="A148" i="32"/>
  <c r="A222" i="32" s="1"/>
  <c r="A149" i="32"/>
  <c r="A223" i="32" s="1"/>
  <c r="A150" i="32"/>
  <c r="A224" i="32" s="1"/>
  <c r="A151" i="32"/>
  <c r="A225" i="32" s="1"/>
  <c r="A152" i="32"/>
  <c r="A226" i="32" s="1"/>
  <c r="A153" i="32"/>
  <c r="A227" i="32" s="1"/>
  <c r="A83" i="32"/>
  <c r="A157" i="32" s="1"/>
  <c r="A84" i="32"/>
  <c r="A158" i="32" s="1"/>
  <c r="A85" i="32"/>
  <c r="A159" i="32" s="1"/>
  <c r="A86" i="32"/>
  <c r="A160" i="32" s="1"/>
  <c r="A87" i="32"/>
  <c r="A161" i="32" s="1"/>
  <c r="A88" i="32"/>
  <c r="A162" i="32" s="1"/>
  <c r="A89" i="32"/>
  <c r="A163" i="32" s="1"/>
  <c r="A90" i="32"/>
  <c r="A164" i="32" s="1"/>
  <c r="A91" i="32"/>
  <c r="A165" i="32" s="1"/>
  <c r="A92" i="32"/>
  <c r="A166" i="32" s="1"/>
  <c r="A93" i="32"/>
  <c r="A167" i="32" s="1"/>
  <c r="A94" i="32"/>
  <c r="A168" i="32" s="1"/>
  <c r="A95" i="32"/>
  <c r="A169" i="32" s="1"/>
  <c r="A96" i="32"/>
  <c r="A170" i="32" s="1"/>
  <c r="A97" i="32"/>
  <c r="A171" i="32" s="1"/>
  <c r="A98" i="32"/>
  <c r="A172" i="32" s="1"/>
  <c r="A99" i="32"/>
  <c r="A173" i="32" s="1"/>
  <c r="A100" i="32"/>
  <c r="A174" i="32" s="1"/>
  <c r="A101" i="32"/>
  <c r="A175" i="32" s="1"/>
  <c r="A102" i="32"/>
  <c r="A176" i="32" s="1"/>
  <c r="A103" i="32"/>
  <c r="A177" i="32" s="1"/>
  <c r="A104" i="32"/>
  <c r="A178" i="32" s="1"/>
  <c r="A105" i="32"/>
  <c r="A179" i="32" s="1"/>
  <c r="A106" i="32"/>
  <c r="A180" i="32" s="1"/>
  <c r="A107" i="32"/>
  <c r="A181" i="32" s="1"/>
  <c r="A108" i="32"/>
  <c r="A182" i="32" s="1"/>
  <c r="A109" i="32"/>
  <c r="A183" i="32" s="1"/>
  <c r="A110" i="32"/>
  <c r="A184" i="32" s="1"/>
  <c r="A111" i="32"/>
  <c r="A185" i="32" s="1"/>
  <c r="A112" i="32"/>
  <c r="A186" i="32" s="1"/>
  <c r="A113" i="32"/>
  <c r="A187" i="32" s="1"/>
  <c r="A114" i="32"/>
  <c r="A188" i="32" s="1"/>
  <c r="A115" i="32"/>
  <c r="A189" i="32" s="1"/>
  <c r="A116" i="32"/>
  <c r="A190" i="32" s="1"/>
  <c r="A117" i="32"/>
  <c r="A191" i="32" s="1"/>
  <c r="A118" i="32"/>
  <c r="A192" i="32" s="1"/>
  <c r="A119" i="32"/>
  <c r="A193" i="32" s="1"/>
  <c r="A120" i="32"/>
  <c r="A194" i="32" s="1"/>
  <c r="A121" i="32"/>
  <c r="A195" i="32" s="1"/>
  <c r="A122" i="32"/>
  <c r="A196" i="32" s="1"/>
  <c r="A123" i="32"/>
  <c r="A197" i="32" s="1"/>
  <c r="A124" i="32"/>
  <c r="A198" i="32" s="1"/>
  <c r="A125" i="32"/>
  <c r="A199" i="32" s="1"/>
  <c r="A126" i="32"/>
  <c r="A200" i="32" s="1"/>
  <c r="A127" i="32"/>
  <c r="A201" i="32" s="1"/>
  <c r="A128" i="32"/>
  <c r="A202" i="32" s="1"/>
  <c r="A129" i="32"/>
  <c r="A203" i="32" s="1"/>
  <c r="A130" i="32"/>
  <c r="A204" i="32" s="1"/>
  <c r="A131" i="32"/>
  <c r="A205" i="32" s="1"/>
  <c r="A132" i="32"/>
  <c r="A206" i="32" s="1"/>
  <c r="A133" i="32"/>
  <c r="A207" i="32" s="1"/>
  <c r="A82" i="32"/>
  <c r="A156" i="32" s="1"/>
  <c r="AC11" i="5"/>
  <c r="Q66" i="34" l="1"/>
  <c r="R65" i="34"/>
  <c r="S65" i="34" s="1"/>
  <c r="T65" i="34" s="1"/>
  <c r="U65" i="34" s="1"/>
  <c r="V65" i="34" s="1"/>
  <c r="W65" i="34" s="1"/>
  <c r="X65" i="34" s="1"/>
  <c r="Y65" i="34" s="1"/>
  <c r="Z65" i="34" s="1"/>
  <c r="B50" i="27"/>
  <c r="B52" i="27" s="1"/>
  <c r="B53" i="27" s="1"/>
  <c r="B54" i="27" s="1"/>
  <c r="B55" i="27" s="1"/>
  <c r="B56" i="27" s="1"/>
  <c r="B57" i="27" s="1"/>
  <c r="B58" i="27" s="1"/>
  <c r="B59" i="27" s="1"/>
  <c r="B60" i="27" s="1"/>
  <c r="B63" i="27" s="1"/>
  <c r="B64" i="27" s="1"/>
  <c r="B65" i="27" s="1"/>
  <c r="B66" i="27" s="1"/>
  <c r="B67" i="27" s="1"/>
  <c r="B68" i="27" s="1"/>
  <c r="B69" i="27" s="1"/>
  <c r="B70" i="27" s="1"/>
  <c r="B71" i="27" s="1"/>
  <c r="B72" i="27" s="1"/>
  <c r="B73" i="27" s="1"/>
  <c r="B74" i="27" s="1"/>
  <c r="B75" i="27" s="1"/>
  <c r="B76" i="27" s="1"/>
  <c r="B77" i="27" s="1"/>
  <c r="B78" i="27" s="1"/>
  <c r="B79" i="27" s="1"/>
  <c r="B80" i="27" s="1"/>
  <c r="B81" i="27" s="1"/>
  <c r="B82" i="27" s="1"/>
  <c r="B83" i="27" s="1"/>
  <c r="B84" i="27" s="1"/>
  <c r="B51" i="27"/>
  <c r="C7" i="6"/>
  <c r="B7" i="5"/>
  <c r="H6" i="6"/>
  <c r="H6" i="5" s="1"/>
  <c r="H6" i="16" s="1"/>
  <c r="I6" i="7" s="1"/>
  <c r="I6" i="8" s="1"/>
  <c r="H6" i="12" s="1"/>
  <c r="K6" i="6"/>
  <c r="K6" i="5" s="1"/>
  <c r="K6" i="16" s="1"/>
  <c r="L6" i="7" s="1"/>
  <c r="L6" i="8" s="1"/>
  <c r="K6" i="12" s="1"/>
  <c r="C6" i="6"/>
  <c r="C6" i="5" s="1"/>
  <c r="C6" i="16" s="1"/>
  <c r="D6" i="7" s="1"/>
  <c r="D6" i="8" s="1"/>
  <c r="C6" i="12" s="1"/>
  <c r="J6" i="6"/>
  <c r="J6" i="5" s="1"/>
  <c r="J6" i="16" s="1"/>
  <c r="K6" i="7" s="1"/>
  <c r="K6" i="8" s="1"/>
  <c r="J6" i="12" s="1"/>
  <c r="B6" i="6"/>
  <c r="B6" i="5" s="1"/>
  <c r="B6" i="16" s="1"/>
  <c r="C6" i="7" s="1"/>
  <c r="C6" i="8" s="1"/>
  <c r="B6" i="12" s="1"/>
  <c r="I6" i="6"/>
  <c r="I6" i="5" s="1"/>
  <c r="I6" i="16" s="1"/>
  <c r="J6" i="7" s="1"/>
  <c r="J6" i="8" s="1"/>
  <c r="I6" i="12" s="1"/>
  <c r="G6" i="6"/>
  <c r="G6" i="5" s="1"/>
  <c r="G6" i="16" s="1"/>
  <c r="H6" i="7" s="1"/>
  <c r="H6" i="8" s="1"/>
  <c r="G6" i="12" s="1"/>
  <c r="F6" i="6"/>
  <c r="F6" i="5" s="1"/>
  <c r="F6" i="16" s="1"/>
  <c r="G6" i="7" s="1"/>
  <c r="G6" i="8" s="1"/>
  <c r="F6" i="12" s="1"/>
  <c r="E6" i="6"/>
  <c r="E6" i="5" s="1"/>
  <c r="E6" i="16" s="1"/>
  <c r="F6" i="7" s="1"/>
  <c r="F6" i="8" s="1"/>
  <c r="E6" i="12" s="1"/>
  <c r="A26" i="33"/>
  <c r="A27" i="33" s="1"/>
  <c r="A13" i="33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R66" i="34" l="1"/>
  <c r="S66" i="34" s="1"/>
  <c r="T66" i="34" s="1"/>
  <c r="U66" i="34" s="1"/>
  <c r="V66" i="34" s="1"/>
  <c r="W66" i="34" s="1"/>
  <c r="X66" i="34" s="1"/>
  <c r="Y66" i="34" s="1"/>
  <c r="Z66" i="34" s="1"/>
  <c r="Q67" i="34"/>
  <c r="D7" i="6"/>
  <c r="C7" i="5"/>
  <c r="AC9" i="5"/>
  <c r="AK12" i="5"/>
  <c r="AJ12" i="5"/>
  <c r="AI12" i="5"/>
  <c r="AH12" i="5"/>
  <c r="AG12" i="5"/>
  <c r="AF12" i="5"/>
  <c r="AE12" i="5"/>
  <c r="AC12" i="5"/>
  <c r="AK11" i="5"/>
  <c r="AJ11" i="5"/>
  <c r="AI11" i="5"/>
  <c r="AH11" i="5"/>
  <c r="AG11" i="5"/>
  <c r="AF11" i="5"/>
  <c r="AE11" i="5"/>
  <c r="AA11" i="5"/>
  <c r="AK10" i="5"/>
  <c r="AJ10" i="5"/>
  <c r="AI10" i="5"/>
  <c r="AH10" i="5"/>
  <c r="AG10" i="5"/>
  <c r="AF10" i="5"/>
  <c r="AE10" i="5"/>
  <c r="AA10" i="5"/>
  <c r="AK9" i="5"/>
  <c r="AJ9" i="5"/>
  <c r="AI9" i="5"/>
  <c r="AH9" i="5"/>
  <c r="AG9" i="5"/>
  <c r="AF9" i="5"/>
  <c r="AE9" i="5"/>
  <c r="AB9" i="5"/>
  <c r="AA9" i="5"/>
  <c r="AK8" i="5"/>
  <c r="AJ8" i="5"/>
  <c r="AI8" i="5"/>
  <c r="AH8" i="5"/>
  <c r="AG8" i="5"/>
  <c r="AF8" i="5"/>
  <c r="AE8" i="5"/>
  <c r="AA8" i="5"/>
  <c r="B8" i="5"/>
  <c r="B9" i="5"/>
  <c r="A8" i="33"/>
  <c r="A9" i="33" s="1"/>
  <c r="A10" i="33" s="1"/>
  <c r="A11" i="33" s="1"/>
  <c r="A12" i="33" s="1"/>
  <c r="Q68" i="34" l="1"/>
  <c r="R67" i="34"/>
  <c r="S67" i="34" s="1"/>
  <c r="T67" i="34" s="1"/>
  <c r="U67" i="34" s="1"/>
  <c r="V67" i="34" s="1"/>
  <c r="W67" i="34" s="1"/>
  <c r="X67" i="34" s="1"/>
  <c r="Y67" i="34" s="1"/>
  <c r="Z67" i="34" s="1"/>
  <c r="E7" i="6"/>
  <c r="D7" i="5"/>
  <c r="K2" i="32"/>
  <c r="Q69" i="34" l="1"/>
  <c r="R68" i="34"/>
  <c r="S68" i="34" s="1"/>
  <c r="T68" i="34" s="1"/>
  <c r="U68" i="34" s="1"/>
  <c r="V68" i="34" s="1"/>
  <c r="W68" i="34" s="1"/>
  <c r="X68" i="34" s="1"/>
  <c r="Y68" i="34" s="1"/>
  <c r="Z68" i="34" s="1"/>
  <c r="F7" i="6"/>
  <c r="E7" i="5"/>
  <c r="L2" i="32"/>
  <c r="R69" i="34" l="1"/>
  <c r="S69" i="34" s="1"/>
  <c r="T69" i="34" s="1"/>
  <c r="U69" i="34" s="1"/>
  <c r="V69" i="34" s="1"/>
  <c r="W69" i="34" s="1"/>
  <c r="X69" i="34" s="1"/>
  <c r="Y69" i="34" s="1"/>
  <c r="Z69" i="34" s="1"/>
  <c r="Q70" i="34"/>
  <c r="G7" i="6"/>
  <c r="F7" i="5"/>
  <c r="O3" i="32"/>
  <c r="G4" i="32"/>
  <c r="O4" i="32"/>
  <c r="Y156" i="32"/>
  <c r="C157" i="32"/>
  <c r="C158" i="32" s="1"/>
  <c r="C159" i="32" s="1"/>
  <c r="C160" i="32" s="1"/>
  <c r="C161" i="32" s="1"/>
  <c r="C162" i="32" s="1"/>
  <c r="C163" i="32" s="1"/>
  <c r="C164" i="32" s="1"/>
  <c r="C165" i="32" s="1"/>
  <c r="C166" i="32" s="1"/>
  <c r="C167" i="32" s="1"/>
  <c r="C168" i="32" s="1"/>
  <c r="C169" i="32" s="1"/>
  <c r="C170" i="32" s="1"/>
  <c r="C171" i="32" s="1"/>
  <c r="C172" i="32" s="1"/>
  <c r="C173" i="32" s="1"/>
  <c r="C174" i="32" s="1"/>
  <c r="C175" i="32" s="1"/>
  <c r="C176" i="32" s="1"/>
  <c r="C177" i="32" s="1"/>
  <c r="C178" i="32" s="1"/>
  <c r="C179" i="32" s="1"/>
  <c r="C180" i="32" s="1"/>
  <c r="C181" i="32" s="1"/>
  <c r="C182" i="32" s="1"/>
  <c r="C183" i="32" s="1"/>
  <c r="C184" i="32" s="1"/>
  <c r="C185" i="32" s="1"/>
  <c r="C186" i="32" s="1"/>
  <c r="C187" i="32" s="1"/>
  <c r="C188" i="32" s="1"/>
  <c r="C189" i="32" s="1"/>
  <c r="C190" i="32" s="1"/>
  <c r="C191" i="32" s="1"/>
  <c r="C192" i="32" s="1"/>
  <c r="C193" i="32" s="1"/>
  <c r="C194" i="32" s="1"/>
  <c r="C195" i="32" s="1"/>
  <c r="C196" i="32" s="1"/>
  <c r="C197" i="32" s="1"/>
  <c r="C198" i="32" s="1"/>
  <c r="C199" i="32" s="1"/>
  <c r="C200" i="32" s="1"/>
  <c r="C201" i="32" s="1"/>
  <c r="C202" i="32" s="1"/>
  <c r="C203" i="32" s="1"/>
  <c r="C204" i="32" s="1"/>
  <c r="C205" i="32" s="1"/>
  <c r="C206" i="32" s="1"/>
  <c r="C207" i="32" s="1"/>
  <c r="C208" i="32" s="1"/>
  <c r="C209" i="32" s="1"/>
  <c r="C210" i="32" s="1"/>
  <c r="C211" i="32" s="1"/>
  <c r="C212" i="32" s="1"/>
  <c r="C213" i="32" s="1"/>
  <c r="C214" i="32" s="1"/>
  <c r="C215" i="32" s="1"/>
  <c r="C216" i="32" s="1"/>
  <c r="C217" i="32" s="1"/>
  <c r="C218" i="32" s="1"/>
  <c r="C219" i="32" s="1"/>
  <c r="C220" i="32" s="1"/>
  <c r="C221" i="32" s="1"/>
  <c r="C222" i="32" s="1"/>
  <c r="C223" i="32" s="1"/>
  <c r="C224" i="32" s="1"/>
  <c r="C225" i="32" s="1"/>
  <c r="C226" i="32" s="1"/>
  <c r="C227" i="32" s="1"/>
  <c r="C228" i="32" s="1"/>
  <c r="C229" i="32" s="1"/>
  <c r="Z157" i="32"/>
  <c r="Y157" i="32" s="1"/>
  <c r="Y159" i="32"/>
  <c r="Y160" i="32"/>
  <c r="Y161" i="32"/>
  <c r="Z162" i="32"/>
  <c r="Y162" i="32" s="1"/>
  <c r="Z165" i="32"/>
  <c r="Y165" i="32" s="1"/>
  <c r="Y166" i="32"/>
  <c r="Z167" i="32"/>
  <c r="Y167" i="32" s="1"/>
  <c r="Y168" i="32"/>
  <c r="Z169" i="32"/>
  <c r="Y169" i="32" s="1"/>
  <c r="Y173" i="32"/>
  <c r="Z174" i="32"/>
  <c r="Y174" i="32" s="1"/>
  <c r="Y175" i="32"/>
  <c r="Y176" i="32"/>
  <c r="Z177" i="32"/>
  <c r="Z178" i="32" s="1"/>
  <c r="Y180" i="32"/>
  <c r="Z181" i="32"/>
  <c r="Y181" i="32" s="1"/>
  <c r="Y182" i="32"/>
  <c r="Z183" i="32"/>
  <c r="Z184" i="32" s="1"/>
  <c r="Y192" i="32"/>
  <c r="Y193" i="32"/>
  <c r="Y194" i="32"/>
  <c r="Y195" i="32"/>
  <c r="Z196" i="32"/>
  <c r="Y196" i="32" s="1"/>
  <c r="Z197" i="32"/>
  <c r="Y197" i="32" s="1"/>
  <c r="Y198" i="32"/>
  <c r="Z199" i="32"/>
  <c r="Z200" i="32" s="1"/>
  <c r="Y202" i="32"/>
  <c r="Y203" i="32"/>
  <c r="Z204" i="32"/>
  <c r="Y204" i="32" s="1"/>
  <c r="Y205" i="32"/>
  <c r="Y206" i="32"/>
  <c r="Y207" i="32"/>
  <c r="Y82" i="32"/>
  <c r="Z83" i="32"/>
  <c r="Y83" i="32" s="1"/>
  <c r="Y85" i="32"/>
  <c r="Y86" i="32"/>
  <c r="Y87" i="32"/>
  <c r="Z88" i="32"/>
  <c r="Y88" i="32" s="1"/>
  <c r="Z91" i="32"/>
  <c r="Y91" i="32" s="1"/>
  <c r="Y92" i="32"/>
  <c r="Z93" i="32"/>
  <c r="Y93" i="32" s="1"/>
  <c r="Y94" i="32"/>
  <c r="Z95" i="32"/>
  <c r="Y95" i="32" s="1"/>
  <c r="Y99" i="32"/>
  <c r="Z100" i="32"/>
  <c r="Y100" i="32" s="1"/>
  <c r="Y101" i="32"/>
  <c r="Y102" i="32"/>
  <c r="Z103" i="32"/>
  <c r="Z104" i="32" s="1"/>
  <c r="Y106" i="32"/>
  <c r="Z107" i="32"/>
  <c r="Y107" i="32" s="1"/>
  <c r="Y108" i="32"/>
  <c r="Z109" i="32"/>
  <c r="Y109" i="32" s="1"/>
  <c r="Y118" i="32"/>
  <c r="Y119" i="32"/>
  <c r="Y120" i="32"/>
  <c r="Y121" i="32"/>
  <c r="Z122" i="32"/>
  <c r="Y122" i="32" s="1"/>
  <c r="Z123" i="32"/>
  <c r="Y123" i="32" s="1"/>
  <c r="Y124" i="32"/>
  <c r="Z125" i="32"/>
  <c r="Y125" i="32" s="1"/>
  <c r="Y128" i="32"/>
  <c r="Y129" i="32"/>
  <c r="Z130" i="32"/>
  <c r="Y130" i="32" s="1"/>
  <c r="Y131" i="32"/>
  <c r="Y132" i="32"/>
  <c r="Y133" i="32"/>
  <c r="C83" i="32"/>
  <c r="C84" i="32" s="1"/>
  <c r="C85" i="32" s="1"/>
  <c r="C86" i="32" s="1"/>
  <c r="C87" i="32" s="1"/>
  <c r="C88" i="32" s="1"/>
  <c r="C89" i="32" s="1"/>
  <c r="C90" i="32" s="1"/>
  <c r="C91" i="32" s="1"/>
  <c r="C92" i="32" s="1"/>
  <c r="C93" i="32" s="1"/>
  <c r="C94" i="32" s="1"/>
  <c r="C95" i="32" s="1"/>
  <c r="C96" i="32" s="1"/>
  <c r="C97" i="32" s="1"/>
  <c r="C98" i="32" s="1"/>
  <c r="C99" i="32" s="1"/>
  <c r="C100" i="32" s="1"/>
  <c r="C101" i="32" s="1"/>
  <c r="C102" i="32" s="1"/>
  <c r="C103" i="32" s="1"/>
  <c r="C104" i="32" s="1"/>
  <c r="C105" i="32" s="1"/>
  <c r="C106" i="32" s="1"/>
  <c r="C107" i="32" s="1"/>
  <c r="C108" i="32" s="1"/>
  <c r="C109" i="32" s="1"/>
  <c r="C110" i="32" s="1"/>
  <c r="C111" i="32" s="1"/>
  <c r="C112" i="32" s="1"/>
  <c r="C113" i="32" s="1"/>
  <c r="C114" i="32" s="1"/>
  <c r="C115" i="32" s="1"/>
  <c r="C116" i="32" s="1"/>
  <c r="C117" i="32" s="1"/>
  <c r="C118" i="32" s="1"/>
  <c r="C119" i="32" s="1"/>
  <c r="C120" i="32" s="1"/>
  <c r="C121" i="32" s="1"/>
  <c r="C122" i="32" s="1"/>
  <c r="C123" i="32" s="1"/>
  <c r="C124" i="32" s="1"/>
  <c r="C125" i="32" s="1"/>
  <c r="C126" i="32" s="1"/>
  <c r="C127" i="32" s="1"/>
  <c r="C128" i="32" s="1"/>
  <c r="C129" i="32" s="1"/>
  <c r="C130" i="32" s="1"/>
  <c r="C131" i="32" s="1"/>
  <c r="C132" i="32" s="1"/>
  <c r="C133" i="32" s="1"/>
  <c r="C134" i="32" s="1"/>
  <c r="C135" i="32" s="1"/>
  <c r="C136" i="32" s="1"/>
  <c r="C137" i="32" s="1"/>
  <c r="C138" i="32" s="1"/>
  <c r="C139" i="32" s="1"/>
  <c r="C140" i="32" s="1"/>
  <c r="C141" i="32" s="1"/>
  <c r="C142" i="32" s="1"/>
  <c r="C143" i="32" s="1"/>
  <c r="C144" i="32" s="1"/>
  <c r="C145" i="32" s="1"/>
  <c r="C146" i="32" s="1"/>
  <c r="C147" i="32" s="1"/>
  <c r="C148" i="32" s="1"/>
  <c r="C149" i="32" s="1"/>
  <c r="C150" i="32" s="1"/>
  <c r="C151" i="32" s="1"/>
  <c r="C152" i="32" s="1"/>
  <c r="C153" i="32" s="1"/>
  <c r="C154" i="32" s="1"/>
  <c r="C155" i="32" s="1"/>
  <c r="R70" i="34" l="1"/>
  <c r="S70" i="34" s="1"/>
  <c r="T70" i="34" s="1"/>
  <c r="U70" i="34" s="1"/>
  <c r="V70" i="34" s="1"/>
  <c r="W70" i="34" s="1"/>
  <c r="X70" i="34" s="1"/>
  <c r="Y70" i="34" s="1"/>
  <c r="Z70" i="34" s="1"/>
  <c r="Q71" i="34"/>
  <c r="H7" i="6"/>
  <c r="G7" i="5"/>
  <c r="Z163" i="32"/>
  <c r="Y163" i="32" s="1"/>
  <c r="Z110" i="32"/>
  <c r="Y110" i="32" s="1"/>
  <c r="H4" i="32"/>
  <c r="I4" i="32" s="1"/>
  <c r="Z170" i="32"/>
  <c r="Z84" i="32"/>
  <c r="Y84" i="32" s="1"/>
  <c r="Z126" i="32"/>
  <c r="Y126" i="32" s="1"/>
  <c r="Z158" i="32"/>
  <c r="Y158" i="32" s="1"/>
  <c r="Y177" i="32"/>
  <c r="Y184" i="32"/>
  <c r="Z185" i="32"/>
  <c r="Y178" i="32"/>
  <c r="Z179" i="32"/>
  <c r="Y179" i="32" s="1"/>
  <c r="Y200" i="32"/>
  <c r="Z201" i="32"/>
  <c r="Y201" i="32" s="1"/>
  <c r="Y199" i="32"/>
  <c r="Y183" i="32"/>
  <c r="Z105" i="32"/>
  <c r="Y105" i="32" s="1"/>
  <c r="Y104" i="32"/>
  <c r="Z96" i="32"/>
  <c r="Z89" i="32"/>
  <c r="Y103" i="32"/>
  <c r="Q72" i="34" l="1"/>
  <c r="R71" i="34"/>
  <c r="S71" i="34" s="1"/>
  <c r="T71" i="34" s="1"/>
  <c r="U71" i="34" s="1"/>
  <c r="V71" i="34" s="1"/>
  <c r="W71" i="34" s="1"/>
  <c r="X71" i="34" s="1"/>
  <c r="Y71" i="34" s="1"/>
  <c r="Z71" i="34" s="1"/>
  <c r="I7" i="6"/>
  <c r="H7" i="5"/>
  <c r="Z164" i="32"/>
  <c r="Y164" i="32" s="1"/>
  <c r="Z111" i="32"/>
  <c r="Z112" i="32" s="1"/>
  <c r="Z127" i="32"/>
  <c r="Y127" i="32" s="1"/>
  <c r="Y170" i="32"/>
  <c r="Z171" i="32"/>
  <c r="J4" i="32"/>
  <c r="Z186" i="32"/>
  <c r="Y185" i="32"/>
  <c r="Z90" i="32"/>
  <c r="Y90" i="32" s="1"/>
  <c r="Y89" i="32"/>
  <c r="Z97" i="32"/>
  <c r="Y96" i="32"/>
  <c r="R72" i="34" l="1"/>
  <c r="S72" i="34" s="1"/>
  <c r="T72" i="34" s="1"/>
  <c r="U72" i="34" s="1"/>
  <c r="V72" i="34" s="1"/>
  <c r="W72" i="34" s="1"/>
  <c r="X72" i="34" s="1"/>
  <c r="Y72" i="34" s="1"/>
  <c r="Z72" i="34" s="1"/>
  <c r="Q73" i="34"/>
  <c r="J7" i="6"/>
  <c r="I7" i="5"/>
  <c r="Y111" i="32"/>
  <c r="Z172" i="32"/>
  <c r="Y172" i="32" s="1"/>
  <c r="Y171" i="32"/>
  <c r="Z187" i="32"/>
  <c r="Y186" i="32"/>
  <c r="K4" i="32"/>
  <c r="Y112" i="32"/>
  <c r="Z113" i="32"/>
  <c r="Z98" i="32"/>
  <c r="Y98" i="32" s="1"/>
  <c r="Y97" i="32"/>
  <c r="R73" i="34" l="1"/>
  <c r="S73" i="34" s="1"/>
  <c r="T73" i="34" s="1"/>
  <c r="U73" i="34" s="1"/>
  <c r="V73" i="34" s="1"/>
  <c r="W73" i="34" s="1"/>
  <c r="X73" i="34" s="1"/>
  <c r="Y73" i="34" s="1"/>
  <c r="Z73" i="34" s="1"/>
  <c r="Q74" i="34"/>
  <c r="K7" i="6"/>
  <c r="K7" i="5" s="1"/>
  <c r="J7" i="5"/>
  <c r="Z188" i="32"/>
  <c r="Y187" i="32"/>
  <c r="L4" i="32"/>
  <c r="Z114" i="32"/>
  <c r="Y113" i="32"/>
  <c r="Q75" i="34" l="1"/>
  <c r="R74" i="34"/>
  <c r="S74" i="34" s="1"/>
  <c r="T74" i="34" s="1"/>
  <c r="U74" i="34" s="1"/>
  <c r="V74" i="34" s="1"/>
  <c r="W74" i="34" s="1"/>
  <c r="X74" i="34" s="1"/>
  <c r="Y74" i="34" s="1"/>
  <c r="Z74" i="34" s="1"/>
  <c r="Y188" i="32"/>
  <c r="Z189" i="32"/>
  <c r="M4" i="32"/>
  <c r="Y114" i="32"/>
  <c r="Z115" i="32"/>
  <c r="Q76" i="34" l="1"/>
  <c r="R75" i="34"/>
  <c r="S75" i="34" s="1"/>
  <c r="T75" i="34" s="1"/>
  <c r="U75" i="34" s="1"/>
  <c r="V75" i="34" s="1"/>
  <c r="W75" i="34" s="1"/>
  <c r="X75" i="34" s="1"/>
  <c r="Y75" i="34" s="1"/>
  <c r="Z75" i="34" s="1"/>
  <c r="Z190" i="32"/>
  <c r="Y189" i="32"/>
  <c r="Y115" i="32"/>
  <c r="Z116" i="32"/>
  <c r="Q77" i="34" l="1"/>
  <c r="R76" i="34"/>
  <c r="S76" i="34" s="1"/>
  <c r="T76" i="34" s="1"/>
  <c r="U76" i="34" s="1"/>
  <c r="V76" i="34" s="1"/>
  <c r="W76" i="34" s="1"/>
  <c r="X76" i="34" s="1"/>
  <c r="Y76" i="34" s="1"/>
  <c r="Z76" i="34" s="1"/>
  <c r="Z191" i="32"/>
  <c r="Y191" i="32" s="1"/>
  <c r="Y190" i="32"/>
  <c r="Y116" i="32"/>
  <c r="Z117" i="32"/>
  <c r="Y117" i="32" s="1"/>
  <c r="Q78" i="34" l="1"/>
  <c r="R77" i="34"/>
  <c r="S77" i="34" s="1"/>
  <c r="T77" i="34" s="1"/>
  <c r="U77" i="34" s="1"/>
  <c r="V77" i="34" s="1"/>
  <c r="W77" i="34" s="1"/>
  <c r="X77" i="34" s="1"/>
  <c r="Y77" i="34" s="1"/>
  <c r="Z77" i="34" s="1"/>
  <c r="Y81" i="32"/>
  <c r="Y80" i="32"/>
  <c r="Y79" i="32"/>
  <c r="Y77" i="32"/>
  <c r="Y76" i="32"/>
  <c r="Y72" i="32"/>
  <c r="Y69" i="32"/>
  <c r="Y68" i="32"/>
  <c r="Y67" i="32"/>
  <c r="Y66" i="32"/>
  <c r="Y34" i="32"/>
  <c r="Y32" i="32"/>
  <c r="Y28" i="32"/>
  <c r="Y27" i="32"/>
  <c r="Y25" i="32"/>
  <c r="Y20" i="32"/>
  <c r="Y18" i="32"/>
  <c r="Y13" i="32"/>
  <c r="Y12" i="32"/>
  <c r="Y11" i="32"/>
  <c r="Y8" i="32"/>
  <c r="R78" i="34" l="1"/>
  <c r="S78" i="34" s="1"/>
  <c r="T78" i="34" s="1"/>
  <c r="U78" i="34" s="1"/>
  <c r="V78" i="34" s="1"/>
  <c r="W78" i="34" s="1"/>
  <c r="X78" i="34" s="1"/>
  <c r="Y78" i="34" s="1"/>
  <c r="Z78" i="34" s="1"/>
  <c r="Q79" i="34"/>
  <c r="Z78" i="32"/>
  <c r="Y78" i="32" s="1"/>
  <c r="Z73" i="32"/>
  <c r="Z71" i="32"/>
  <c r="Y71" i="32" s="1"/>
  <c r="Z70" i="32"/>
  <c r="Y70" i="32" s="1"/>
  <c r="Z35" i="32"/>
  <c r="Z33" i="32"/>
  <c r="Y33" i="32" s="1"/>
  <c r="Z29" i="32"/>
  <c r="Z26" i="32"/>
  <c r="Y26" i="32" s="1"/>
  <c r="Z21" i="32"/>
  <c r="Y21" i="32" s="1"/>
  <c r="Z19" i="32"/>
  <c r="Y19" i="32" s="1"/>
  <c r="Z17" i="32"/>
  <c r="Y17" i="32" s="1"/>
  <c r="Z14" i="32"/>
  <c r="Z9" i="32"/>
  <c r="Q80" i="34" l="1"/>
  <c r="R79" i="34"/>
  <c r="S79" i="34" s="1"/>
  <c r="T79" i="34" s="1"/>
  <c r="U79" i="34" s="1"/>
  <c r="V79" i="34" s="1"/>
  <c r="W79" i="34" s="1"/>
  <c r="X79" i="34" s="1"/>
  <c r="Y79" i="34" s="1"/>
  <c r="Z79" i="34" s="1"/>
  <c r="Z30" i="32"/>
  <c r="Y29" i="32"/>
  <c r="Z36" i="32"/>
  <c r="Y35" i="32"/>
  <c r="Z74" i="32"/>
  <c r="Y73" i="32"/>
  <c r="Z15" i="32"/>
  <c r="Y14" i="32"/>
  <c r="Z22" i="32"/>
  <c r="Z10" i="32"/>
  <c r="Y10" i="32" s="1"/>
  <c r="Y9" i="32"/>
  <c r="Q81" i="34" l="1"/>
  <c r="R80" i="34"/>
  <c r="S80" i="34" s="1"/>
  <c r="T80" i="34" s="1"/>
  <c r="U80" i="34" s="1"/>
  <c r="V80" i="34" s="1"/>
  <c r="W80" i="34" s="1"/>
  <c r="X80" i="34" s="1"/>
  <c r="Y80" i="34" s="1"/>
  <c r="Z80" i="34" s="1"/>
  <c r="Z16" i="32"/>
  <c r="Y16" i="32" s="1"/>
  <c r="Y15" i="32"/>
  <c r="Z75" i="32"/>
  <c r="Y75" i="32" s="1"/>
  <c r="Y74" i="32"/>
  <c r="Z31" i="32"/>
  <c r="Y31" i="32" s="1"/>
  <c r="Y30" i="32"/>
  <c r="Z23" i="32"/>
  <c r="Y22" i="32"/>
  <c r="Z37" i="32"/>
  <c r="Y36" i="32"/>
  <c r="B9" i="32"/>
  <c r="B10" i="32" s="1"/>
  <c r="B11" i="32" s="1"/>
  <c r="B12" i="32" s="1"/>
  <c r="B13" i="32" s="1"/>
  <c r="B14" i="32" s="1"/>
  <c r="B15" i="32" s="1"/>
  <c r="B16" i="32" s="1"/>
  <c r="B17" i="32" s="1"/>
  <c r="B18" i="32" s="1"/>
  <c r="B19" i="32" s="1"/>
  <c r="B20" i="32" s="1"/>
  <c r="B21" i="32" s="1"/>
  <c r="B22" i="32" s="1"/>
  <c r="B23" i="32" s="1"/>
  <c r="R81" i="34" l="1"/>
  <c r="S81" i="34" s="1"/>
  <c r="T81" i="34" s="1"/>
  <c r="U81" i="34" s="1"/>
  <c r="V81" i="34" s="1"/>
  <c r="W81" i="34" s="1"/>
  <c r="X81" i="34" s="1"/>
  <c r="Y81" i="34" s="1"/>
  <c r="Z81" i="34" s="1"/>
  <c r="Q82" i="34"/>
  <c r="B24" i="32"/>
  <c r="B25" i="32" s="1"/>
  <c r="B26" i="32" s="1"/>
  <c r="B27" i="32" s="1"/>
  <c r="B28" i="32" s="1"/>
  <c r="B29" i="32" s="1"/>
  <c r="B30" i="32" s="1"/>
  <c r="B31" i="32" s="1"/>
  <c r="B32" i="32" s="1"/>
  <c r="B33" i="32" s="1"/>
  <c r="B34" i="32" s="1"/>
  <c r="B35" i="32" s="1"/>
  <c r="B36" i="32" s="1"/>
  <c r="B37" i="32" s="1"/>
  <c r="B38" i="32" s="1"/>
  <c r="B39" i="32" s="1"/>
  <c r="B40" i="32" s="1"/>
  <c r="B41" i="32" s="1"/>
  <c r="B42" i="32" s="1"/>
  <c r="B43" i="32" s="1"/>
  <c r="B44" i="32" s="1"/>
  <c r="B45" i="32" s="1"/>
  <c r="B46" i="32" s="1"/>
  <c r="B47" i="32" s="1"/>
  <c r="B48" i="32" s="1"/>
  <c r="B49" i="32" s="1"/>
  <c r="B50" i="32" s="1"/>
  <c r="Z38" i="32"/>
  <c r="Y37" i="32"/>
  <c r="Z24" i="32"/>
  <c r="Y24" i="32" s="1"/>
  <c r="Y23" i="32"/>
  <c r="Q83" i="34" l="1"/>
  <c r="R82" i="34"/>
  <c r="S82" i="34" s="1"/>
  <c r="T82" i="34" s="1"/>
  <c r="U82" i="34" s="1"/>
  <c r="V82" i="34" s="1"/>
  <c r="W82" i="34" s="1"/>
  <c r="X82" i="34" s="1"/>
  <c r="Y82" i="34" s="1"/>
  <c r="Z82" i="34" s="1"/>
  <c r="B51" i="32"/>
  <c r="B52" i="32" s="1"/>
  <c r="B53" i="32" s="1"/>
  <c r="B54" i="32" s="1"/>
  <c r="B55" i="32" s="1"/>
  <c r="B56" i="32" s="1"/>
  <c r="B57" i="32" s="1"/>
  <c r="B58" i="32" s="1"/>
  <c r="B59" i="32" s="1"/>
  <c r="B60" i="32" s="1"/>
  <c r="B61" i="32" s="1"/>
  <c r="B62" i="32" s="1"/>
  <c r="B63" i="32" s="1"/>
  <c r="B64" i="32" s="1"/>
  <c r="B65" i="32" s="1"/>
  <c r="B66" i="32" s="1"/>
  <c r="B67" i="32" s="1"/>
  <c r="B68" i="32" s="1"/>
  <c r="B69" i="32" s="1"/>
  <c r="B70" i="32" s="1"/>
  <c r="B71" i="32" s="1"/>
  <c r="B72" i="32" s="1"/>
  <c r="B73" i="32" s="1"/>
  <c r="B74" i="32" s="1"/>
  <c r="B75" i="32" s="1"/>
  <c r="B76" i="32" s="1"/>
  <c r="B77" i="32" s="1"/>
  <c r="B78" i="32" s="1"/>
  <c r="B79" i="32" s="1"/>
  <c r="B80" i="32" s="1"/>
  <c r="B81" i="32" s="1"/>
  <c r="Z39" i="32"/>
  <c r="Y38" i="32"/>
  <c r="Q84" i="34" l="1"/>
  <c r="R84" i="34" s="1"/>
  <c r="S84" i="34" s="1"/>
  <c r="T84" i="34" s="1"/>
  <c r="U84" i="34" s="1"/>
  <c r="V84" i="34" s="1"/>
  <c r="W84" i="34" s="1"/>
  <c r="X84" i="34" s="1"/>
  <c r="Y84" i="34" s="1"/>
  <c r="Z84" i="34" s="1"/>
  <c r="R83" i="34"/>
  <c r="S83" i="34" s="1"/>
  <c r="T83" i="34" s="1"/>
  <c r="U83" i="34" s="1"/>
  <c r="V83" i="34" s="1"/>
  <c r="W83" i="34" s="1"/>
  <c r="X83" i="34" s="1"/>
  <c r="Y83" i="34" s="1"/>
  <c r="Z83" i="34" s="1"/>
  <c r="Z62" i="32"/>
  <c r="Y39" i="32"/>
  <c r="Z63" i="32" l="1"/>
  <c r="Y62" i="32"/>
  <c r="Z64" i="32" l="1"/>
  <c r="Y63" i="32"/>
  <c r="Z65" i="32" l="1"/>
  <c r="Y65" i="32" s="1"/>
  <c r="Y64" i="32"/>
  <c r="C12" i="8" l="1"/>
  <c r="C8" i="8" s="1"/>
  <c r="AH9" i="12"/>
  <c r="C17" i="23" l="1"/>
  <c r="C16" i="23"/>
  <c r="C15" i="23"/>
  <c r="C14" i="23"/>
  <c r="C13" i="23"/>
  <c r="C12" i="23"/>
  <c r="C11" i="23"/>
  <c r="C10" i="23"/>
  <c r="C9" i="23"/>
  <c r="C8" i="23"/>
  <c r="C17" i="22"/>
  <c r="C16" i="22"/>
  <c r="C15" i="22"/>
  <c r="C14" i="22"/>
  <c r="C13" i="22"/>
  <c r="C12" i="22"/>
  <c r="C11" i="22"/>
  <c r="C10" i="22"/>
  <c r="C9" i="22"/>
  <c r="C8" i="22"/>
  <c r="Z60" i="7" l="1"/>
  <c r="Y60" i="7"/>
  <c r="X60" i="7"/>
  <c r="W60" i="7"/>
  <c r="V60" i="7"/>
  <c r="U60" i="7"/>
  <c r="T60" i="7"/>
  <c r="S60" i="7"/>
  <c r="R60" i="7"/>
  <c r="L60" i="7"/>
  <c r="K60" i="7"/>
  <c r="J60" i="7"/>
  <c r="I60" i="7"/>
  <c r="H60" i="7"/>
  <c r="G60" i="7"/>
  <c r="F60" i="7"/>
  <c r="E60" i="7"/>
  <c r="D60" i="7"/>
  <c r="P60" i="7"/>
  <c r="O60" i="7"/>
  <c r="H6" i="3"/>
  <c r="C8" i="27" s="1"/>
  <c r="C9" i="27" s="1"/>
  <c r="C10" i="27" s="1"/>
  <c r="C11" i="27" s="1"/>
  <c r="C12" i="27" s="1"/>
  <c r="C13" i="27" s="1"/>
  <c r="C14" i="27" s="1"/>
  <c r="C15" i="27" s="1"/>
  <c r="C16" i="27" s="1"/>
  <c r="C17" i="27" s="1"/>
  <c r="C18" i="27" s="1"/>
  <c r="C19" i="27" s="1"/>
  <c r="C20" i="27" s="1"/>
  <c r="C21" i="27" s="1"/>
  <c r="C22" i="27" s="1"/>
  <c r="C23" i="27" s="1"/>
  <c r="C24" i="27" s="1"/>
  <c r="C25" i="27" s="1"/>
  <c r="C26" i="27" s="1"/>
  <c r="C27" i="27" s="1"/>
  <c r="C28" i="27" s="1"/>
  <c r="C29" i="27" s="1"/>
  <c r="C30" i="27" s="1"/>
  <c r="C31" i="27" s="1"/>
  <c r="C32" i="27" s="1"/>
  <c r="C33" i="27" s="1"/>
  <c r="C34" i="27" s="1"/>
  <c r="C35" i="27" s="1"/>
  <c r="C36" i="27" s="1"/>
  <c r="C37" i="27" s="1"/>
  <c r="C38" i="27" s="1"/>
  <c r="C39" i="27" s="1"/>
  <c r="C40" i="27" s="1"/>
  <c r="C41" i="27" s="1"/>
  <c r="C42" i="27" s="1"/>
  <c r="C43" i="27" s="1"/>
  <c r="C44" i="27" s="1"/>
  <c r="C45" i="27" s="1"/>
  <c r="C46" i="27" s="1"/>
  <c r="C47" i="27" s="1"/>
  <c r="C48" i="27" s="1"/>
  <c r="C49" i="27" s="1"/>
  <c r="A329" i="26"/>
  <c r="A330" i="26" s="1"/>
  <c r="A331" i="26" s="1"/>
  <c r="A332" i="26" s="1"/>
  <c r="A333" i="26" s="1"/>
  <c r="A334" i="26" s="1"/>
  <c r="A335" i="26" s="1"/>
  <c r="A336" i="26" s="1"/>
  <c r="A337" i="26" s="1"/>
  <c r="AE300" i="26"/>
  <c r="AE310" i="26" s="1"/>
  <c r="AE320" i="26" s="1"/>
  <c r="S300" i="26"/>
  <c r="S310" i="26" s="1"/>
  <c r="S320" i="26" s="1"/>
  <c r="P300" i="26"/>
  <c r="P310" i="26" s="1"/>
  <c r="P320" i="26" s="1"/>
  <c r="H300" i="26"/>
  <c r="H310" i="26" s="1"/>
  <c r="H320" i="26" s="1"/>
  <c r="Q298" i="26"/>
  <c r="Q308" i="26" s="1"/>
  <c r="Q318" i="26" s="1"/>
  <c r="E298" i="26"/>
  <c r="E308" i="26" s="1"/>
  <c r="E318" i="26" s="1"/>
  <c r="AF37" i="26"/>
  <c r="AF307" i="26" s="1"/>
  <c r="AF317" i="26" s="1"/>
  <c r="AF327" i="26" s="1"/>
  <c r="X37" i="26"/>
  <c r="X307" i="26" s="1"/>
  <c r="X317" i="26" s="1"/>
  <c r="X327" i="26" s="1"/>
  <c r="T37" i="26"/>
  <c r="T307" i="26" s="1"/>
  <c r="T317" i="26" s="1"/>
  <c r="T327" i="26" s="1"/>
  <c r="P37" i="26"/>
  <c r="P307" i="26" s="1"/>
  <c r="P317" i="26" s="1"/>
  <c r="P327" i="26" s="1"/>
  <c r="H37" i="26"/>
  <c r="H307" i="26" s="1"/>
  <c r="H317" i="26" s="1"/>
  <c r="H327" i="26" s="1"/>
  <c r="D307" i="26"/>
  <c r="D317" i="26" s="1"/>
  <c r="D327" i="26" s="1"/>
  <c r="G29" i="26"/>
  <c r="G36" i="26" s="1"/>
  <c r="G306" i="26" s="1"/>
  <c r="G316" i="26" s="1"/>
  <c r="G326" i="26" s="1"/>
  <c r="AE305" i="26"/>
  <c r="AE315" i="26" s="1"/>
  <c r="AE325" i="26" s="1"/>
  <c r="AD305" i="26"/>
  <c r="AD315" i="26" s="1"/>
  <c r="AD325" i="26" s="1"/>
  <c r="Z305" i="26"/>
  <c r="Z315" i="26" s="1"/>
  <c r="Z325" i="26" s="1"/>
  <c r="Y305" i="26"/>
  <c r="Y315" i="26" s="1"/>
  <c r="Y325" i="26" s="1"/>
  <c r="V305" i="26"/>
  <c r="V315" i="26" s="1"/>
  <c r="V325" i="26" s="1"/>
  <c r="S305" i="26"/>
  <c r="S315" i="26" s="1"/>
  <c r="S325" i="26" s="1"/>
  <c r="R305" i="26"/>
  <c r="R315" i="26" s="1"/>
  <c r="R325" i="26" s="1"/>
  <c r="O305" i="26"/>
  <c r="O315" i="26" s="1"/>
  <c r="O325" i="26" s="1"/>
  <c r="I305" i="26"/>
  <c r="I315" i="26" s="1"/>
  <c r="I325" i="26" s="1"/>
  <c r="F305" i="26"/>
  <c r="F315" i="26" s="1"/>
  <c r="F325" i="26" s="1"/>
  <c r="C305" i="26"/>
  <c r="C315" i="26" s="1"/>
  <c r="C325" i="26" s="1"/>
  <c r="AG32" i="26"/>
  <c r="AG34" i="26" s="1"/>
  <c r="AG304" i="26" s="1"/>
  <c r="AG314" i="26" s="1"/>
  <c r="AG324" i="26" s="1"/>
  <c r="AC32" i="26"/>
  <c r="AC34" i="26" s="1"/>
  <c r="AC304" i="26" s="1"/>
  <c r="AC314" i="26" s="1"/>
  <c r="AC324" i="26" s="1"/>
  <c r="R32" i="26"/>
  <c r="R34" i="26" s="1"/>
  <c r="R304" i="26" s="1"/>
  <c r="R314" i="26" s="1"/>
  <c r="R324" i="26" s="1"/>
  <c r="Q32" i="26"/>
  <c r="Q34" i="26" s="1"/>
  <c r="Q304" i="26" s="1"/>
  <c r="Q314" i="26" s="1"/>
  <c r="Q324" i="26" s="1"/>
  <c r="AE29" i="26"/>
  <c r="AE36" i="26" s="1"/>
  <c r="AE306" i="26" s="1"/>
  <c r="AE316" i="26" s="1"/>
  <c r="AE326" i="26" s="1"/>
  <c r="T29" i="26"/>
  <c r="T31" i="26" s="1"/>
  <c r="AD300" i="26"/>
  <c r="AD310" i="26" s="1"/>
  <c r="AD320" i="26" s="1"/>
  <c r="T300" i="26"/>
  <c r="T310" i="26" s="1"/>
  <c r="T320" i="26" s="1"/>
  <c r="R300" i="26"/>
  <c r="R310" i="26" s="1"/>
  <c r="R320" i="26" s="1"/>
  <c r="D300" i="26"/>
  <c r="D310" i="26" s="1"/>
  <c r="D320" i="26" s="1"/>
  <c r="K29" i="26"/>
  <c r="K299" i="26" s="1"/>
  <c r="K309" i="26" s="1"/>
  <c r="K319" i="26" s="1"/>
  <c r="AE298" i="26"/>
  <c r="AE308" i="26" s="1"/>
  <c r="AE318" i="26" s="1"/>
  <c r="X298" i="26"/>
  <c r="X308" i="26" s="1"/>
  <c r="X318" i="26" s="1"/>
  <c r="T298" i="26"/>
  <c r="T308" i="26" s="1"/>
  <c r="T318" i="26" s="1"/>
  <c r="J298" i="26"/>
  <c r="J308" i="26" s="1"/>
  <c r="J318" i="26" s="1"/>
  <c r="H298" i="26"/>
  <c r="H308" i="26" s="1"/>
  <c r="H318" i="26" s="1"/>
  <c r="D298" i="26"/>
  <c r="D308" i="26" s="1"/>
  <c r="D318" i="26" s="1"/>
  <c r="C298" i="26"/>
  <c r="C308" i="26" s="1"/>
  <c r="C318" i="26" s="1"/>
  <c r="AG37" i="26"/>
  <c r="AG307" i="26" s="1"/>
  <c r="AG317" i="26" s="1"/>
  <c r="AG327" i="26" s="1"/>
  <c r="AA37" i="26"/>
  <c r="AA307" i="26" s="1"/>
  <c r="AA317" i="26" s="1"/>
  <c r="AA327" i="26" s="1"/>
  <c r="W37" i="26"/>
  <c r="W307" i="26" s="1"/>
  <c r="W317" i="26" s="1"/>
  <c r="W327" i="26" s="1"/>
  <c r="V37" i="26"/>
  <c r="V307" i="26" s="1"/>
  <c r="V317" i="26" s="1"/>
  <c r="V327" i="26" s="1"/>
  <c r="M307" i="26"/>
  <c r="M317" i="26" s="1"/>
  <c r="M327" i="26" s="1"/>
  <c r="K307" i="26"/>
  <c r="K317" i="26" s="1"/>
  <c r="K327" i="26" s="1"/>
  <c r="G37" i="26"/>
  <c r="G307" i="26" s="1"/>
  <c r="G317" i="26" s="1"/>
  <c r="G327" i="26" s="1"/>
  <c r="F307" i="26"/>
  <c r="F317" i="26" s="1"/>
  <c r="F327" i="26" s="1"/>
  <c r="AF29" i="26"/>
  <c r="AF299" i="26" s="1"/>
  <c r="AF309" i="26" s="1"/>
  <c r="AF319" i="26" s="1"/>
  <c r="AG305" i="26"/>
  <c r="AG315" i="26" s="1"/>
  <c r="AG325" i="26" s="1"/>
  <c r="AF305" i="26"/>
  <c r="AF315" i="26" s="1"/>
  <c r="AF325" i="26" s="1"/>
  <c r="AC305" i="26"/>
  <c r="AC315" i="26" s="1"/>
  <c r="AC325" i="26" s="1"/>
  <c r="AB305" i="26"/>
  <c r="AB315" i="26" s="1"/>
  <c r="AB325" i="26" s="1"/>
  <c r="AA305" i="26"/>
  <c r="AA315" i="26" s="1"/>
  <c r="AA325" i="26" s="1"/>
  <c r="X305" i="26"/>
  <c r="X315" i="26" s="1"/>
  <c r="X325" i="26" s="1"/>
  <c r="W305" i="26"/>
  <c r="W315" i="26" s="1"/>
  <c r="W325" i="26" s="1"/>
  <c r="U305" i="26"/>
  <c r="U315" i="26" s="1"/>
  <c r="U325" i="26" s="1"/>
  <c r="T305" i="26"/>
  <c r="T315" i="26" s="1"/>
  <c r="T325" i="26" s="1"/>
  <c r="Q305" i="26"/>
  <c r="Q315" i="26" s="1"/>
  <c r="Q325" i="26" s="1"/>
  <c r="P305" i="26"/>
  <c r="P315" i="26" s="1"/>
  <c r="P325" i="26" s="1"/>
  <c r="N305" i="26"/>
  <c r="N315" i="26" s="1"/>
  <c r="N325" i="26" s="1"/>
  <c r="M305" i="26"/>
  <c r="M315" i="26" s="1"/>
  <c r="M325" i="26" s="1"/>
  <c r="L305" i="26"/>
  <c r="L315" i="26" s="1"/>
  <c r="L325" i="26" s="1"/>
  <c r="K305" i="26"/>
  <c r="K315" i="26" s="1"/>
  <c r="K325" i="26" s="1"/>
  <c r="J305" i="26"/>
  <c r="J315" i="26" s="1"/>
  <c r="J325" i="26" s="1"/>
  <c r="H305" i="26"/>
  <c r="H315" i="26" s="1"/>
  <c r="H325" i="26" s="1"/>
  <c r="G305" i="26"/>
  <c r="G315" i="26" s="1"/>
  <c r="G325" i="26" s="1"/>
  <c r="E305" i="26"/>
  <c r="E315" i="26" s="1"/>
  <c r="E325" i="26" s="1"/>
  <c r="D305" i="26"/>
  <c r="D315" i="26" s="1"/>
  <c r="D325" i="26" s="1"/>
  <c r="AF32" i="26"/>
  <c r="AF302" i="26" s="1"/>
  <c r="AF312" i="26" s="1"/>
  <c r="AF322" i="26" s="1"/>
  <c r="Z32" i="26"/>
  <c r="Z302" i="26" s="1"/>
  <c r="Z312" i="26" s="1"/>
  <c r="Z322" i="26" s="1"/>
  <c r="V32" i="26"/>
  <c r="V302" i="26" s="1"/>
  <c r="V312" i="26" s="1"/>
  <c r="V322" i="26" s="1"/>
  <c r="AG302" i="26"/>
  <c r="AG312" i="26" s="1"/>
  <c r="AG322" i="26" s="1"/>
  <c r="U32" i="26"/>
  <c r="L302" i="26"/>
  <c r="L312" i="26" s="1"/>
  <c r="L322" i="26" s="1"/>
  <c r="J302" i="26"/>
  <c r="J312" i="26" s="1"/>
  <c r="J322" i="26" s="1"/>
  <c r="E302" i="26"/>
  <c r="E312" i="26" s="1"/>
  <c r="E322" i="26" s="1"/>
  <c r="O301" i="26"/>
  <c r="O311" i="26" s="1"/>
  <c r="O321" i="26" s="1"/>
  <c r="F301" i="26"/>
  <c r="F311" i="26" s="1"/>
  <c r="F321" i="26" s="1"/>
  <c r="AG300" i="26"/>
  <c r="AG310" i="26" s="1"/>
  <c r="AG320" i="26" s="1"/>
  <c r="AF300" i="26"/>
  <c r="AF310" i="26" s="1"/>
  <c r="AF320" i="26" s="1"/>
  <c r="AC300" i="26"/>
  <c r="AC310" i="26" s="1"/>
  <c r="AC320" i="26" s="1"/>
  <c r="AB300" i="26"/>
  <c r="AB310" i="26" s="1"/>
  <c r="AB320" i="26" s="1"/>
  <c r="AA300" i="26"/>
  <c r="AA310" i="26" s="1"/>
  <c r="AA320" i="26" s="1"/>
  <c r="Z300" i="26"/>
  <c r="Z310" i="26" s="1"/>
  <c r="Z320" i="26" s="1"/>
  <c r="Y300" i="26"/>
  <c r="Y310" i="26" s="1"/>
  <c r="Y320" i="26" s="1"/>
  <c r="X300" i="26"/>
  <c r="X310" i="26" s="1"/>
  <c r="X320" i="26" s="1"/>
  <c r="W300" i="26"/>
  <c r="W310" i="26" s="1"/>
  <c r="W320" i="26" s="1"/>
  <c r="V300" i="26"/>
  <c r="V310" i="26" s="1"/>
  <c r="V320" i="26" s="1"/>
  <c r="U300" i="26"/>
  <c r="U310" i="26" s="1"/>
  <c r="U320" i="26" s="1"/>
  <c r="Q300" i="26"/>
  <c r="Q310" i="26" s="1"/>
  <c r="Q320" i="26" s="1"/>
  <c r="O300" i="26"/>
  <c r="O310" i="26" s="1"/>
  <c r="O320" i="26" s="1"/>
  <c r="N300" i="26"/>
  <c r="N310" i="26" s="1"/>
  <c r="N320" i="26" s="1"/>
  <c r="M300" i="26"/>
  <c r="M310" i="26" s="1"/>
  <c r="M320" i="26" s="1"/>
  <c r="L300" i="26"/>
  <c r="L310" i="26" s="1"/>
  <c r="L320" i="26" s="1"/>
  <c r="K300" i="26"/>
  <c r="K310" i="26" s="1"/>
  <c r="K320" i="26" s="1"/>
  <c r="J300" i="26"/>
  <c r="J310" i="26" s="1"/>
  <c r="J320" i="26" s="1"/>
  <c r="I300" i="26"/>
  <c r="I310" i="26" s="1"/>
  <c r="I320" i="26" s="1"/>
  <c r="G300" i="26"/>
  <c r="G310" i="26" s="1"/>
  <c r="G320" i="26" s="1"/>
  <c r="F300" i="26"/>
  <c r="F310" i="26" s="1"/>
  <c r="F320" i="26" s="1"/>
  <c r="E300" i="26"/>
  <c r="E310" i="26" s="1"/>
  <c r="E320" i="26" s="1"/>
  <c r="C300" i="26"/>
  <c r="C310" i="26" s="1"/>
  <c r="C320" i="26" s="1"/>
  <c r="AA29" i="26"/>
  <c r="AA299" i="26" s="1"/>
  <c r="AA309" i="26" s="1"/>
  <c r="AA319" i="26" s="1"/>
  <c r="X29" i="26"/>
  <c r="X36" i="26" s="1"/>
  <c r="X306" i="26" s="1"/>
  <c r="X316" i="26" s="1"/>
  <c r="X326" i="26" s="1"/>
  <c r="W29" i="26"/>
  <c r="W299" i="26" s="1"/>
  <c r="W309" i="26" s="1"/>
  <c r="W319" i="26" s="1"/>
  <c r="S29" i="26"/>
  <c r="S299" i="26" s="1"/>
  <c r="S309" i="26" s="1"/>
  <c r="S319" i="26" s="1"/>
  <c r="P29" i="26"/>
  <c r="P31" i="26" s="1"/>
  <c r="O29" i="26"/>
  <c r="O299" i="26" s="1"/>
  <c r="O309" i="26" s="1"/>
  <c r="O319" i="26" s="1"/>
  <c r="H29" i="26"/>
  <c r="H299" i="26" s="1"/>
  <c r="H309" i="26" s="1"/>
  <c r="H319" i="26" s="1"/>
  <c r="AG298" i="26"/>
  <c r="AG308" i="26" s="1"/>
  <c r="AG318" i="26" s="1"/>
  <c r="AF298" i="26"/>
  <c r="AF308" i="26" s="1"/>
  <c r="AF318" i="26" s="1"/>
  <c r="AD298" i="26"/>
  <c r="AD308" i="26" s="1"/>
  <c r="AD318" i="26" s="1"/>
  <c r="AC298" i="26"/>
  <c r="AC308" i="26" s="1"/>
  <c r="AC318" i="26" s="1"/>
  <c r="AB298" i="26"/>
  <c r="AB308" i="26" s="1"/>
  <c r="AB318" i="26" s="1"/>
  <c r="AA298" i="26"/>
  <c r="AA308" i="26" s="1"/>
  <c r="AA318" i="26" s="1"/>
  <c r="Z298" i="26"/>
  <c r="Z308" i="26" s="1"/>
  <c r="Z318" i="26" s="1"/>
  <c r="Y298" i="26"/>
  <c r="Y308" i="26" s="1"/>
  <c r="Y318" i="26" s="1"/>
  <c r="W298" i="26"/>
  <c r="W308" i="26" s="1"/>
  <c r="W318" i="26" s="1"/>
  <c r="V298" i="26"/>
  <c r="V308" i="26" s="1"/>
  <c r="V318" i="26" s="1"/>
  <c r="U298" i="26"/>
  <c r="U308" i="26" s="1"/>
  <c r="U318" i="26" s="1"/>
  <c r="S298" i="26"/>
  <c r="S308" i="26" s="1"/>
  <c r="S318" i="26" s="1"/>
  <c r="R298" i="26"/>
  <c r="R308" i="26" s="1"/>
  <c r="R318" i="26" s="1"/>
  <c r="P298" i="26"/>
  <c r="P308" i="26" s="1"/>
  <c r="P318" i="26" s="1"/>
  <c r="O298" i="26"/>
  <c r="O308" i="26" s="1"/>
  <c r="O318" i="26" s="1"/>
  <c r="N298" i="26"/>
  <c r="N308" i="26" s="1"/>
  <c r="N318" i="26" s="1"/>
  <c r="M298" i="26"/>
  <c r="M308" i="26" s="1"/>
  <c r="M318" i="26" s="1"/>
  <c r="L298" i="26"/>
  <c r="L308" i="26" s="1"/>
  <c r="L318" i="26" s="1"/>
  <c r="K298" i="26"/>
  <c r="K308" i="26" s="1"/>
  <c r="K318" i="26" s="1"/>
  <c r="I298" i="26"/>
  <c r="I308" i="26" s="1"/>
  <c r="I318" i="26" s="1"/>
  <c r="G298" i="26"/>
  <c r="G308" i="26" s="1"/>
  <c r="G318" i="26" s="1"/>
  <c r="F298" i="26"/>
  <c r="F308" i="26" s="1"/>
  <c r="F318" i="26" s="1"/>
  <c r="A319" i="26"/>
  <c r="A320" i="26" s="1"/>
  <c r="A321" i="26" s="1"/>
  <c r="A322" i="26" s="1"/>
  <c r="A323" i="26" s="1"/>
  <c r="A324" i="26" s="1"/>
  <c r="A325" i="26" s="1"/>
  <c r="A326" i="26" s="1"/>
  <c r="A327" i="26" s="1"/>
  <c r="A309" i="26"/>
  <c r="A310" i="26" s="1"/>
  <c r="A311" i="26" s="1"/>
  <c r="A312" i="26" s="1"/>
  <c r="A313" i="26" s="1"/>
  <c r="A314" i="26" s="1"/>
  <c r="A315" i="26" s="1"/>
  <c r="A316" i="26" s="1"/>
  <c r="A317" i="26" s="1"/>
  <c r="A299" i="26"/>
  <c r="A300" i="26" s="1"/>
  <c r="A301" i="26" s="1"/>
  <c r="A302" i="26" s="1"/>
  <c r="A303" i="26" s="1"/>
  <c r="A304" i="26" s="1"/>
  <c r="A305" i="26" s="1"/>
  <c r="A306" i="26" s="1"/>
  <c r="A307" i="26" s="1"/>
  <c r="AE37" i="26"/>
  <c r="AE307" i="26" s="1"/>
  <c r="AE317" i="26" s="1"/>
  <c r="AE327" i="26" s="1"/>
  <c r="AD37" i="26"/>
  <c r="AD307" i="26" s="1"/>
  <c r="AD317" i="26" s="1"/>
  <c r="AD327" i="26" s="1"/>
  <c r="AC37" i="26"/>
  <c r="AC307" i="26" s="1"/>
  <c r="AC317" i="26" s="1"/>
  <c r="AC327" i="26" s="1"/>
  <c r="AB37" i="26"/>
  <c r="AB307" i="26" s="1"/>
  <c r="AB317" i="26" s="1"/>
  <c r="AB327" i="26" s="1"/>
  <c r="Z37" i="26"/>
  <c r="Z307" i="26" s="1"/>
  <c r="Z317" i="26" s="1"/>
  <c r="Z327" i="26" s="1"/>
  <c r="Y37" i="26"/>
  <c r="Y307" i="26" s="1"/>
  <c r="Y317" i="26" s="1"/>
  <c r="Y327" i="26" s="1"/>
  <c r="U37" i="26"/>
  <c r="U307" i="26" s="1"/>
  <c r="U317" i="26" s="1"/>
  <c r="U327" i="26" s="1"/>
  <c r="S37" i="26"/>
  <c r="S307" i="26" s="1"/>
  <c r="S317" i="26" s="1"/>
  <c r="S327" i="26" s="1"/>
  <c r="R37" i="26"/>
  <c r="R307" i="26" s="1"/>
  <c r="R317" i="26" s="1"/>
  <c r="R327" i="26" s="1"/>
  <c r="Q37" i="26"/>
  <c r="Q307" i="26" s="1"/>
  <c r="Q317" i="26" s="1"/>
  <c r="Q327" i="26" s="1"/>
  <c r="O307" i="26"/>
  <c r="O317" i="26" s="1"/>
  <c r="O327" i="26" s="1"/>
  <c r="N307" i="26"/>
  <c r="N317" i="26" s="1"/>
  <c r="N327" i="26" s="1"/>
  <c r="L307" i="26"/>
  <c r="L317" i="26" s="1"/>
  <c r="L327" i="26" s="1"/>
  <c r="J307" i="26"/>
  <c r="J317" i="26" s="1"/>
  <c r="J327" i="26" s="1"/>
  <c r="I37" i="26"/>
  <c r="I307" i="26" s="1"/>
  <c r="I317" i="26" s="1"/>
  <c r="I327" i="26" s="1"/>
  <c r="E307" i="26"/>
  <c r="E317" i="26" s="1"/>
  <c r="E327" i="26" s="1"/>
  <c r="C307" i="26"/>
  <c r="C317" i="26" s="1"/>
  <c r="C327" i="26" s="1"/>
  <c r="AB29" i="26"/>
  <c r="AB31" i="26" s="1"/>
  <c r="AB301" i="26" s="1"/>
  <c r="AB311" i="26" s="1"/>
  <c r="AB321" i="26" s="1"/>
  <c r="P36" i="26"/>
  <c r="P306" i="26" s="1"/>
  <c r="P316" i="26" s="1"/>
  <c r="P326" i="26" s="1"/>
  <c r="L306" i="26"/>
  <c r="L316" i="26" s="1"/>
  <c r="L326" i="26" s="1"/>
  <c r="P32" i="26"/>
  <c r="P34" i="26" s="1"/>
  <c r="P304" i="26" s="1"/>
  <c r="P314" i="26" s="1"/>
  <c r="P324" i="26" s="1"/>
  <c r="J304" i="26"/>
  <c r="J314" i="26" s="1"/>
  <c r="J324" i="26" s="1"/>
  <c r="AE32" i="26"/>
  <c r="AD32" i="26"/>
  <c r="AB32" i="26"/>
  <c r="AB302" i="26" s="1"/>
  <c r="AB312" i="26" s="1"/>
  <c r="AB322" i="26" s="1"/>
  <c r="AA32" i="26"/>
  <c r="Y32" i="26"/>
  <c r="Y34" i="26" s="1"/>
  <c r="Y304" i="26" s="1"/>
  <c r="Y314" i="26" s="1"/>
  <c r="Y324" i="26" s="1"/>
  <c r="X32" i="26"/>
  <c r="X302" i="26" s="1"/>
  <c r="X312" i="26" s="1"/>
  <c r="X322" i="26" s="1"/>
  <c r="W32" i="26"/>
  <c r="W302" i="26" s="1"/>
  <c r="W312" i="26" s="1"/>
  <c r="W322" i="26" s="1"/>
  <c r="T32" i="26"/>
  <c r="T302" i="26" s="1"/>
  <c r="T312" i="26" s="1"/>
  <c r="T322" i="26" s="1"/>
  <c r="S32" i="26"/>
  <c r="N304" i="26"/>
  <c r="N314" i="26" s="1"/>
  <c r="N324" i="26" s="1"/>
  <c r="M304" i="26"/>
  <c r="M314" i="26" s="1"/>
  <c r="M324" i="26" s="1"/>
  <c r="L304" i="26"/>
  <c r="L314" i="26" s="1"/>
  <c r="L324" i="26" s="1"/>
  <c r="I32" i="26"/>
  <c r="I302" i="26" s="1"/>
  <c r="I312" i="26" s="1"/>
  <c r="I322" i="26" s="1"/>
  <c r="H32" i="26"/>
  <c r="H302" i="26" s="1"/>
  <c r="H312" i="26" s="1"/>
  <c r="H322" i="26" s="1"/>
  <c r="G32" i="26"/>
  <c r="G34" i="26" s="1"/>
  <c r="G304" i="26" s="1"/>
  <c r="G314" i="26" s="1"/>
  <c r="G324" i="26" s="1"/>
  <c r="E304" i="26"/>
  <c r="E314" i="26" s="1"/>
  <c r="E324" i="26" s="1"/>
  <c r="AD29" i="26"/>
  <c r="Z29" i="26"/>
  <c r="Z31" i="26" s="1"/>
  <c r="Z301" i="26" s="1"/>
  <c r="Z311" i="26" s="1"/>
  <c r="Z321" i="26" s="1"/>
  <c r="V29" i="26"/>
  <c r="V299" i="26" s="1"/>
  <c r="V309" i="26" s="1"/>
  <c r="V319" i="26" s="1"/>
  <c r="S31" i="26"/>
  <c r="S33" i="26" s="1"/>
  <c r="S303" i="26" s="1"/>
  <c r="S313" i="26" s="1"/>
  <c r="S323" i="26" s="1"/>
  <c r="R29" i="26"/>
  <c r="R299" i="26" s="1"/>
  <c r="R309" i="26" s="1"/>
  <c r="R319" i="26" s="1"/>
  <c r="O303" i="26"/>
  <c r="O313" i="26" s="1"/>
  <c r="O323" i="26" s="1"/>
  <c r="K301" i="26"/>
  <c r="K311" i="26" s="1"/>
  <c r="K321" i="26" s="1"/>
  <c r="F303" i="26"/>
  <c r="F313" i="26" s="1"/>
  <c r="F323" i="26" s="1"/>
  <c r="AG29" i="26"/>
  <c r="AG299" i="26" s="1"/>
  <c r="AG309" i="26" s="1"/>
  <c r="AG319" i="26" s="1"/>
  <c r="AC29" i="26"/>
  <c r="AC36" i="26" s="1"/>
  <c r="AC306" i="26" s="1"/>
  <c r="AC316" i="26" s="1"/>
  <c r="AC326" i="26" s="1"/>
  <c r="Y29" i="26"/>
  <c r="Y31" i="26" s="1"/>
  <c r="U29" i="26"/>
  <c r="U31" i="26" s="1"/>
  <c r="S36" i="26"/>
  <c r="S306" i="26" s="1"/>
  <c r="S316" i="26" s="1"/>
  <c r="S326" i="26" s="1"/>
  <c r="Q29" i="26"/>
  <c r="O306" i="26"/>
  <c r="O316" i="26" s="1"/>
  <c r="O326" i="26" s="1"/>
  <c r="N29" i="26"/>
  <c r="N299" i="26" s="1"/>
  <c r="N309" i="26" s="1"/>
  <c r="N319" i="26" s="1"/>
  <c r="M29" i="26"/>
  <c r="M299" i="26" s="1"/>
  <c r="M309" i="26" s="1"/>
  <c r="M319" i="26" s="1"/>
  <c r="L29" i="26"/>
  <c r="L299" i="26" s="1"/>
  <c r="L309" i="26" s="1"/>
  <c r="L319" i="26" s="1"/>
  <c r="K306" i="26"/>
  <c r="K316" i="26" s="1"/>
  <c r="K326" i="26" s="1"/>
  <c r="J29" i="26"/>
  <c r="J299" i="26" s="1"/>
  <c r="J309" i="26" s="1"/>
  <c r="J319" i="26" s="1"/>
  <c r="I29" i="26"/>
  <c r="I299" i="26" s="1"/>
  <c r="I309" i="26" s="1"/>
  <c r="I319" i="26" s="1"/>
  <c r="F299" i="26"/>
  <c r="F309" i="26" s="1"/>
  <c r="F319" i="26" s="1"/>
  <c r="D7" i="26"/>
  <c r="E7" i="26" s="1"/>
  <c r="F7" i="26" s="1"/>
  <c r="G7" i="26" s="1"/>
  <c r="H7" i="26" s="1"/>
  <c r="I7" i="26" s="1"/>
  <c r="J7" i="26" s="1"/>
  <c r="K7" i="26" s="1"/>
  <c r="L7" i="26" s="1"/>
  <c r="M7" i="26" s="1"/>
  <c r="N7" i="26" s="1"/>
  <c r="O7" i="26" s="1"/>
  <c r="P7" i="26" s="1"/>
  <c r="Q7" i="26" s="1"/>
  <c r="R7" i="26" s="1"/>
  <c r="S7" i="26" s="1"/>
  <c r="T7" i="26" s="1"/>
  <c r="U7" i="26" s="1"/>
  <c r="V7" i="26" s="1"/>
  <c r="W7" i="26" s="1"/>
  <c r="X7" i="26" s="1"/>
  <c r="Y7" i="26" s="1"/>
  <c r="Z7" i="26" s="1"/>
  <c r="AA7" i="26" s="1"/>
  <c r="AB7" i="26" s="1"/>
  <c r="AC7" i="26" s="1"/>
  <c r="AD7" i="26" s="1"/>
  <c r="AE7" i="26" s="1"/>
  <c r="AF7" i="26" s="1"/>
  <c r="AG7" i="26" s="1"/>
  <c r="O302" i="26"/>
  <c r="O312" i="26" s="1"/>
  <c r="O322" i="26" s="1"/>
  <c r="O304" i="26"/>
  <c r="O314" i="26" s="1"/>
  <c r="O324" i="26" s="1"/>
  <c r="AC31" i="26"/>
  <c r="J301" i="26"/>
  <c r="J311" i="26" s="1"/>
  <c r="J321" i="26" s="1"/>
  <c r="J303" i="26"/>
  <c r="J313" i="26" s="1"/>
  <c r="J323" i="26" s="1"/>
  <c r="C302" i="26"/>
  <c r="C312" i="26" s="1"/>
  <c r="C322" i="26" s="1"/>
  <c r="C304" i="26"/>
  <c r="C314" i="26" s="1"/>
  <c r="C324" i="26" s="1"/>
  <c r="K302" i="26"/>
  <c r="K312" i="26" s="1"/>
  <c r="K322" i="26" s="1"/>
  <c r="K304" i="26"/>
  <c r="K314" i="26" s="1"/>
  <c r="K324" i="26" s="1"/>
  <c r="E299" i="26"/>
  <c r="E309" i="26" s="1"/>
  <c r="E319" i="26" s="1"/>
  <c r="E306" i="26"/>
  <c r="E316" i="26" s="1"/>
  <c r="E326" i="26" s="1"/>
  <c r="M306" i="26"/>
  <c r="M316" i="26" s="1"/>
  <c r="M326" i="26" s="1"/>
  <c r="D302" i="26"/>
  <c r="D312" i="26" s="1"/>
  <c r="D322" i="26" s="1"/>
  <c r="D304" i="26"/>
  <c r="D314" i="26" s="1"/>
  <c r="D324" i="26" s="1"/>
  <c r="N301" i="26"/>
  <c r="N311" i="26" s="1"/>
  <c r="N321" i="26" s="1"/>
  <c r="N303" i="26"/>
  <c r="N313" i="26" s="1"/>
  <c r="N323" i="26" s="1"/>
  <c r="K303" i="26"/>
  <c r="K313" i="26" s="1"/>
  <c r="K323" i="26" s="1"/>
  <c r="L303" i="26"/>
  <c r="L313" i="26" s="1"/>
  <c r="L323" i="26" s="1"/>
  <c r="L301" i="26"/>
  <c r="L311" i="26" s="1"/>
  <c r="L321" i="26" s="1"/>
  <c r="P33" i="26"/>
  <c r="P303" i="26" s="1"/>
  <c r="P313" i="26" s="1"/>
  <c r="P323" i="26" s="1"/>
  <c r="P301" i="26"/>
  <c r="P311" i="26" s="1"/>
  <c r="P321" i="26" s="1"/>
  <c r="AB33" i="26"/>
  <c r="AB303" i="26" s="1"/>
  <c r="AB313" i="26" s="1"/>
  <c r="AB323" i="26" s="1"/>
  <c r="T299" i="26"/>
  <c r="T309" i="26" s="1"/>
  <c r="T319" i="26" s="1"/>
  <c r="AB299" i="26"/>
  <c r="AB309" i="26" s="1"/>
  <c r="AB319" i="26" s="1"/>
  <c r="F306" i="26"/>
  <c r="F316" i="26" s="1"/>
  <c r="F326" i="26" s="1"/>
  <c r="J306" i="26"/>
  <c r="J316" i="26" s="1"/>
  <c r="J326" i="26" s="1"/>
  <c r="N306" i="26"/>
  <c r="N316" i="26" s="1"/>
  <c r="N326" i="26" s="1"/>
  <c r="V36" i="26"/>
  <c r="V306" i="26" s="1"/>
  <c r="V316" i="26" s="1"/>
  <c r="V326" i="26" s="1"/>
  <c r="M302" i="26"/>
  <c r="M312" i="26" s="1"/>
  <c r="M322" i="26" s="1"/>
  <c r="N302" i="26"/>
  <c r="N312" i="26" s="1"/>
  <c r="N322" i="26" s="1"/>
  <c r="M303" i="26"/>
  <c r="M313" i="26" s="1"/>
  <c r="M323" i="26" s="1"/>
  <c r="M301" i="26"/>
  <c r="M311" i="26" s="1"/>
  <c r="M321" i="26" s="1"/>
  <c r="AX16" i="21"/>
  <c r="AZ16" i="21" s="1"/>
  <c r="BD47" i="21"/>
  <c r="BE47" i="21" s="1"/>
  <c r="BC47" i="21"/>
  <c r="AX10" i="21"/>
  <c r="AZ10" i="21" s="1"/>
  <c r="AX11" i="21"/>
  <c r="AZ11" i="21" s="1"/>
  <c r="AX12" i="21"/>
  <c r="AZ12" i="21" s="1"/>
  <c r="AX13" i="21"/>
  <c r="AZ13" i="21"/>
  <c r="AX14" i="21"/>
  <c r="AZ14" i="21" s="1"/>
  <c r="AX15" i="21"/>
  <c r="AZ15" i="21" s="1"/>
  <c r="AX17" i="21"/>
  <c r="AZ17" i="21" s="1"/>
  <c r="AX9" i="21"/>
  <c r="AZ9" i="21" s="1"/>
  <c r="AW10" i="21"/>
  <c r="AY10" i="21" s="1"/>
  <c r="AW11" i="21"/>
  <c r="AY11" i="21" s="1"/>
  <c r="AW12" i="21"/>
  <c r="AY12" i="21"/>
  <c r="AW13" i="21"/>
  <c r="AY13" i="21" s="1"/>
  <c r="AW14" i="21"/>
  <c r="AY14" i="21" s="1"/>
  <c r="AW15" i="21"/>
  <c r="AY15" i="21" s="1"/>
  <c r="AW16" i="21"/>
  <c r="AY16" i="21" s="1"/>
  <c r="AW17" i="21"/>
  <c r="AY17" i="21" s="1"/>
  <c r="AW9" i="21"/>
  <c r="AY9" i="21" s="1"/>
  <c r="C7" i="21"/>
  <c r="D7" i="21" s="1"/>
  <c r="E7" i="21" s="1"/>
  <c r="F7" i="21" s="1"/>
  <c r="G7" i="21" s="1"/>
  <c r="H7" i="21" s="1"/>
  <c r="I7" i="21" s="1"/>
  <c r="J7" i="21" s="1"/>
  <c r="K7" i="21" s="1"/>
  <c r="L7" i="21" s="1"/>
  <c r="M7" i="21" s="1"/>
  <c r="N7" i="21" s="1"/>
  <c r="O7" i="21" s="1"/>
  <c r="P7" i="21" s="1"/>
  <c r="Q7" i="21" s="1"/>
  <c r="R7" i="21" s="1"/>
  <c r="S7" i="21" s="1"/>
  <c r="T7" i="21" s="1"/>
  <c r="U7" i="21" s="1"/>
  <c r="V7" i="21" s="1"/>
  <c r="W7" i="21" s="1"/>
  <c r="X7" i="21" s="1"/>
  <c r="Y7" i="21" s="1"/>
  <c r="Z7" i="21" s="1"/>
  <c r="AA7" i="21" s="1"/>
  <c r="AB7" i="21" s="1"/>
  <c r="AC7" i="21" s="1"/>
  <c r="AD7" i="21" s="1"/>
  <c r="AE7" i="21" s="1"/>
  <c r="AF7" i="21" s="1"/>
  <c r="AG7" i="21" s="1"/>
  <c r="O9" i="5"/>
  <c r="E1" i="19"/>
  <c r="C33" i="19"/>
  <c r="D33" i="19" s="1"/>
  <c r="E33" i="19" s="1"/>
  <c r="F33" i="19" s="1"/>
  <c r="G33" i="19" s="1"/>
  <c r="H33" i="19" s="1"/>
  <c r="I33" i="19" s="1"/>
  <c r="J33" i="19" s="1"/>
  <c r="K33" i="19" s="1"/>
  <c r="L33" i="19" s="1"/>
  <c r="M33" i="19" s="1"/>
  <c r="N33" i="19" s="1"/>
  <c r="O33" i="19" s="1"/>
  <c r="P33" i="19" s="1"/>
  <c r="Q33" i="19" s="1"/>
  <c r="R33" i="19" s="1"/>
  <c r="S33" i="19" s="1"/>
  <c r="T33" i="19" s="1"/>
  <c r="U33" i="19" s="1"/>
  <c r="V33" i="19" s="1"/>
  <c r="W33" i="19" s="1"/>
  <c r="X33" i="19" s="1"/>
  <c r="Y33" i="19" s="1"/>
  <c r="Z33" i="19" s="1"/>
  <c r="AA33" i="19" s="1"/>
  <c r="AB33" i="19" s="1"/>
  <c r="AC33" i="19" s="1"/>
  <c r="AD33" i="19" s="1"/>
  <c r="AE33" i="19" s="1"/>
  <c r="AF33" i="19" s="1"/>
  <c r="AG33" i="19" s="1"/>
  <c r="C32" i="19"/>
  <c r="D32" i="19" s="1"/>
  <c r="E32" i="19" s="1"/>
  <c r="F32" i="19" s="1"/>
  <c r="G32" i="19" s="1"/>
  <c r="H32" i="19" s="1"/>
  <c r="I32" i="19" s="1"/>
  <c r="J32" i="19" s="1"/>
  <c r="K32" i="19" s="1"/>
  <c r="L32" i="19" s="1"/>
  <c r="M32" i="19" s="1"/>
  <c r="N32" i="19" s="1"/>
  <c r="O32" i="19" s="1"/>
  <c r="P32" i="19" s="1"/>
  <c r="Q32" i="19" s="1"/>
  <c r="R32" i="19" s="1"/>
  <c r="S32" i="19" s="1"/>
  <c r="T32" i="19" s="1"/>
  <c r="U32" i="19" s="1"/>
  <c r="V32" i="19" s="1"/>
  <c r="W32" i="19" s="1"/>
  <c r="X32" i="19" s="1"/>
  <c r="Y32" i="19" s="1"/>
  <c r="Z32" i="19" s="1"/>
  <c r="AA32" i="19" s="1"/>
  <c r="AB32" i="19" s="1"/>
  <c r="AC32" i="19" s="1"/>
  <c r="AD32" i="19" s="1"/>
  <c r="AE32" i="19" s="1"/>
  <c r="AF32" i="19" s="1"/>
  <c r="AG32" i="19" s="1"/>
  <c r="C31" i="19"/>
  <c r="D31" i="19" s="1"/>
  <c r="E31" i="19" s="1"/>
  <c r="F31" i="19" s="1"/>
  <c r="G31" i="19" s="1"/>
  <c r="H31" i="19" s="1"/>
  <c r="I31" i="19" s="1"/>
  <c r="J31" i="19" s="1"/>
  <c r="K31" i="19" s="1"/>
  <c r="L31" i="19" s="1"/>
  <c r="M31" i="19" s="1"/>
  <c r="N31" i="19" s="1"/>
  <c r="O31" i="19" s="1"/>
  <c r="P31" i="19" s="1"/>
  <c r="Q31" i="19" s="1"/>
  <c r="R31" i="19" s="1"/>
  <c r="S31" i="19" s="1"/>
  <c r="T31" i="19" s="1"/>
  <c r="U31" i="19" s="1"/>
  <c r="V31" i="19" s="1"/>
  <c r="W31" i="19" s="1"/>
  <c r="X31" i="19" s="1"/>
  <c r="Y31" i="19" s="1"/>
  <c r="Z31" i="19" s="1"/>
  <c r="AA31" i="19" s="1"/>
  <c r="AB31" i="19" s="1"/>
  <c r="AC31" i="19" s="1"/>
  <c r="AD31" i="19" s="1"/>
  <c r="AE31" i="19" s="1"/>
  <c r="AF31" i="19" s="1"/>
  <c r="AG31" i="19" s="1"/>
  <c r="C30" i="19"/>
  <c r="D30" i="19" s="1"/>
  <c r="E30" i="19" s="1"/>
  <c r="F30" i="19" s="1"/>
  <c r="G30" i="19" s="1"/>
  <c r="H30" i="19" s="1"/>
  <c r="I30" i="19" s="1"/>
  <c r="J30" i="19" s="1"/>
  <c r="K30" i="19" s="1"/>
  <c r="L30" i="19" s="1"/>
  <c r="M30" i="19" s="1"/>
  <c r="N30" i="19" s="1"/>
  <c r="O30" i="19" s="1"/>
  <c r="P30" i="19" s="1"/>
  <c r="Q30" i="19" s="1"/>
  <c r="R30" i="19" s="1"/>
  <c r="S30" i="19" s="1"/>
  <c r="T30" i="19" s="1"/>
  <c r="U30" i="19" s="1"/>
  <c r="V30" i="19" s="1"/>
  <c r="W30" i="19" s="1"/>
  <c r="X30" i="19" s="1"/>
  <c r="Y30" i="19" s="1"/>
  <c r="Z30" i="19" s="1"/>
  <c r="AA30" i="19" s="1"/>
  <c r="AB30" i="19" s="1"/>
  <c r="AC30" i="19" s="1"/>
  <c r="AD30" i="19" s="1"/>
  <c r="AE30" i="19" s="1"/>
  <c r="AF30" i="19" s="1"/>
  <c r="AG30" i="19" s="1"/>
  <c r="C29" i="19"/>
  <c r="D29" i="19" s="1"/>
  <c r="E29" i="19" s="1"/>
  <c r="F29" i="19" s="1"/>
  <c r="G29" i="19" s="1"/>
  <c r="H29" i="19" s="1"/>
  <c r="I29" i="19" s="1"/>
  <c r="J29" i="19" s="1"/>
  <c r="K29" i="19" s="1"/>
  <c r="L29" i="19" s="1"/>
  <c r="M29" i="19" s="1"/>
  <c r="N29" i="19" s="1"/>
  <c r="O29" i="19" s="1"/>
  <c r="P29" i="19" s="1"/>
  <c r="Q29" i="19" s="1"/>
  <c r="R29" i="19" s="1"/>
  <c r="S29" i="19" s="1"/>
  <c r="T29" i="19" s="1"/>
  <c r="U29" i="19" s="1"/>
  <c r="V29" i="19" s="1"/>
  <c r="W29" i="19" s="1"/>
  <c r="X29" i="19" s="1"/>
  <c r="Y29" i="19" s="1"/>
  <c r="Z29" i="19" s="1"/>
  <c r="AA29" i="19" s="1"/>
  <c r="AB29" i="19" s="1"/>
  <c r="AC29" i="19" s="1"/>
  <c r="AD29" i="19" s="1"/>
  <c r="AE29" i="19" s="1"/>
  <c r="AF29" i="19" s="1"/>
  <c r="AG29" i="19" s="1"/>
  <c r="C28" i="19"/>
  <c r="D28" i="19" s="1"/>
  <c r="E28" i="19" s="1"/>
  <c r="F28" i="19" s="1"/>
  <c r="G28" i="19" s="1"/>
  <c r="H28" i="19" s="1"/>
  <c r="I28" i="19" s="1"/>
  <c r="J28" i="19" s="1"/>
  <c r="K28" i="19" s="1"/>
  <c r="L28" i="19" s="1"/>
  <c r="M28" i="19" s="1"/>
  <c r="N28" i="19" s="1"/>
  <c r="O28" i="19" s="1"/>
  <c r="P28" i="19" s="1"/>
  <c r="Q28" i="19" s="1"/>
  <c r="R28" i="19" s="1"/>
  <c r="S28" i="19" s="1"/>
  <c r="T28" i="19" s="1"/>
  <c r="U28" i="19" s="1"/>
  <c r="V28" i="19" s="1"/>
  <c r="W28" i="19" s="1"/>
  <c r="X28" i="19" s="1"/>
  <c r="Y28" i="19" s="1"/>
  <c r="Z28" i="19" s="1"/>
  <c r="AA28" i="19" s="1"/>
  <c r="AB28" i="19" s="1"/>
  <c r="AC28" i="19" s="1"/>
  <c r="AD28" i="19" s="1"/>
  <c r="AE28" i="19" s="1"/>
  <c r="AF28" i="19" s="1"/>
  <c r="AG28" i="19" s="1"/>
  <c r="C27" i="19"/>
  <c r="D27" i="19" s="1"/>
  <c r="E27" i="19" s="1"/>
  <c r="F27" i="19" s="1"/>
  <c r="G27" i="19" s="1"/>
  <c r="H27" i="19" s="1"/>
  <c r="I27" i="19" s="1"/>
  <c r="J27" i="19" s="1"/>
  <c r="K27" i="19" s="1"/>
  <c r="L27" i="19" s="1"/>
  <c r="M27" i="19" s="1"/>
  <c r="N27" i="19" s="1"/>
  <c r="O27" i="19" s="1"/>
  <c r="P27" i="19" s="1"/>
  <c r="Q27" i="19" s="1"/>
  <c r="R27" i="19" s="1"/>
  <c r="S27" i="19" s="1"/>
  <c r="T27" i="19" s="1"/>
  <c r="U27" i="19" s="1"/>
  <c r="V27" i="19" s="1"/>
  <c r="W27" i="19" s="1"/>
  <c r="X27" i="19" s="1"/>
  <c r="Y27" i="19" s="1"/>
  <c r="Z27" i="19" s="1"/>
  <c r="AA27" i="19" s="1"/>
  <c r="AB27" i="19" s="1"/>
  <c r="AC27" i="19" s="1"/>
  <c r="AD27" i="19" s="1"/>
  <c r="AE27" i="19" s="1"/>
  <c r="AF27" i="19" s="1"/>
  <c r="AG27" i="19" s="1"/>
  <c r="C26" i="19"/>
  <c r="D26" i="19" s="1"/>
  <c r="E26" i="19" s="1"/>
  <c r="F26" i="19" s="1"/>
  <c r="G26" i="19" s="1"/>
  <c r="H26" i="19" s="1"/>
  <c r="I26" i="19" s="1"/>
  <c r="J26" i="19" s="1"/>
  <c r="K26" i="19" s="1"/>
  <c r="L26" i="19" s="1"/>
  <c r="M26" i="19" s="1"/>
  <c r="N26" i="19" s="1"/>
  <c r="O26" i="19" s="1"/>
  <c r="P26" i="19" s="1"/>
  <c r="Q26" i="19" s="1"/>
  <c r="R26" i="19" s="1"/>
  <c r="S26" i="19" s="1"/>
  <c r="T26" i="19" s="1"/>
  <c r="U26" i="19" s="1"/>
  <c r="V26" i="19" s="1"/>
  <c r="W26" i="19" s="1"/>
  <c r="X26" i="19" s="1"/>
  <c r="Y26" i="19" s="1"/>
  <c r="Z26" i="19" s="1"/>
  <c r="AA26" i="19" s="1"/>
  <c r="AB26" i="19" s="1"/>
  <c r="AC26" i="19" s="1"/>
  <c r="AD26" i="19" s="1"/>
  <c r="AE26" i="19" s="1"/>
  <c r="AF26" i="19" s="1"/>
  <c r="AG26" i="19" s="1"/>
  <c r="C25" i="19"/>
  <c r="D25" i="19" s="1"/>
  <c r="E25" i="19" s="1"/>
  <c r="F25" i="19" s="1"/>
  <c r="G25" i="19" s="1"/>
  <c r="H25" i="19" s="1"/>
  <c r="I25" i="19" s="1"/>
  <c r="J25" i="19" s="1"/>
  <c r="K25" i="19" s="1"/>
  <c r="L25" i="19" s="1"/>
  <c r="M25" i="19" s="1"/>
  <c r="N25" i="19" s="1"/>
  <c r="O25" i="19" s="1"/>
  <c r="P25" i="19" s="1"/>
  <c r="Q25" i="19" s="1"/>
  <c r="R25" i="19" s="1"/>
  <c r="S25" i="19" s="1"/>
  <c r="T25" i="19" s="1"/>
  <c r="U25" i="19" s="1"/>
  <c r="V25" i="19" s="1"/>
  <c r="W25" i="19" s="1"/>
  <c r="X25" i="19" s="1"/>
  <c r="Y25" i="19" s="1"/>
  <c r="Z25" i="19" s="1"/>
  <c r="AA25" i="19" s="1"/>
  <c r="AB25" i="19" s="1"/>
  <c r="AC25" i="19" s="1"/>
  <c r="AD25" i="19" s="1"/>
  <c r="AE25" i="19" s="1"/>
  <c r="AF25" i="19" s="1"/>
  <c r="AG25" i="19" s="1"/>
  <c r="C24" i="19"/>
  <c r="D24" i="19" s="1"/>
  <c r="E24" i="19" s="1"/>
  <c r="F24" i="19" s="1"/>
  <c r="G24" i="19" s="1"/>
  <c r="H24" i="19" s="1"/>
  <c r="I24" i="19" s="1"/>
  <c r="J24" i="19" s="1"/>
  <c r="K24" i="19" s="1"/>
  <c r="L24" i="19" s="1"/>
  <c r="M24" i="19" s="1"/>
  <c r="N24" i="19" s="1"/>
  <c r="O24" i="19" s="1"/>
  <c r="P24" i="19" s="1"/>
  <c r="Q24" i="19" s="1"/>
  <c r="R24" i="19" s="1"/>
  <c r="S24" i="19" s="1"/>
  <c r="T24" i="19" s="1"/>
  <c r="U24" i="19" s="1"/>
  <c r="V24" i="19" s="1"/>
  <c r="W24" i="19" s="1"/>
  <c r="X24" i="19" s="1"/>
  <c r="Y24" i="19" s="1"/>
  <c r="Z24" i="19" s="1"/>
  <c r="AA24" i="19" s="1"/>
  <c r="AB24" i="19" s="1"/>
  <c r="AC24" i="19" s="1"/>
  <c r="AD24" i="19" s="1"/>
  <c r="AE24" i="19" s="1"/>
  <c r="AF24" i="19" s="1"/>
  <c r="AG24" i="19" s="1"/>
  <c r="C23" i="19"/>
  <c r="D23" i="19" s="1"/>
  <c r="E23" i="19" s="1"/>
  <c r="F23" i="19" s="1"/>
  <c r="G23" i="19" s="1"/>
  <c r="H23" i="19" s="1"/>
  <c r="I23" i="19" s="1"/>
  <c r="J23" i="19" s="1"/>
  <c r="K23" i="19" s="1"/>
  <c r="L23" i="19" s="1"/>
  <c r="M23" i="19" s="1"/>
  <c r="N23" i="19" s="1"/>
  <c r="O23" i="19" s="1"/>
  <c r="P23" i="19" s="1"/>
  <c r="Q23" i="19" s="1"/>
  <c r="R23" i="19" s="1"/>
  <c r="S23" i="19" s="1"/>
  <c r="T23" i="19" s="1"/>
  <c r="U23" i="19" s="1"/>
  <c r="V23" i="19" s="1"/>
  <c r="W23" i="19" s="1"/>
  <c r="X23" i="19" s="1"/>
  <c r="Y23" i="19" s="1"/>
  <c r="Z23" i="19" s="1"/>
  <c r="AA23" i="19" s="1"/>
  <c r="AB23" i="19" s="1"/>
  <c r="AC23" i="19" s="1"/>
  <c r="AD23" i="19" s="1"/>
  <c r="AE23" i="19" s="1"/>
  <c r="AF23" i="19" s="1"/>
  <c r="AG23" i="19" s="1"/>
  <c r="A17" i="19"/>
  <c r="A33" i="19" s="1"/>
  <c r="A16" i="19"/>
  <c r="A32" i="19" s="1"/>
  <c r="A15" i="19"/>
  <c r="A31" i="19" s="1"/>
  <c r="A14" i="19"/>
  <c r="A30" i="19" s="1"/>
  <c r="A13" i="19"/>
  <c r="A29" i="19" s="1"/>
  <c r="A12" i="19"/>
  <c r="A28" i="19" s="1"/>
  <c r="A11" i="19"/>
  <c r="A10" i="19"/>
  <c r="A9" i="19"/>
  <c r="A25" i="19" s="1"/>
  <c r="A8" i="19"/>
  <c r="A24" i="19" s="1"/>
  <c r="C7" i="19"/>
  <c r="D7" i="19" s="1"/>
  <c r="E7" i="19" s="1"/>
  <c r="F7" i="19" s="1"/>
  <c r="G7" i="19" s="1"/>
  <c r="H7" i="19" s="1"/>
  <c r="I7" i="19" s="1"/>
  <c r="J7" i="19" s="1"/>
  <c r="K7" i="19" s="1"/>
  <c r="L7" i="19" s="1"/>
  <c r="M7" i="19" s="1"/>
  <c r="N7" i="19" s="1"/>
  <c r="O7" i="19" s="1"/>
  <c r="P7" i="19" s="1"/>
  <c r="Q7" i="19" s="1"/>
  <c r="R7" i="19" s="1"/>
  <c r="S7" i="19" s="1"/>
  <c r="T7" i="19" s="1"/>
  <c r="U7" i="19" s="1"/>
  <c r="V7" i="19" s="1"/>
  <c r="W7" i="19" s="1"/>
  <c r="X7" i="19" s="1"/>
  <c r="Y7" i="19" s="1"/>
  <c r="Z7" i="19" s="1"/>
  <c r="AA7" i="19" s="1"/>
  <c r="AB7" i="19" s="1"/>
  <c r="AC7" i="19" s="1"/>
  <c r="AD7" i="19" s="1"/>
  <c r="AE7" i="19" s="1"/>
  <c r="AF7" i="19" s="1"/>
  <c r="AG7" i="19" s="1"/>
  <c r="D3" i="19"/>
  <c r="E3" i="19" s="1"/>
  <c r="Y16" i="2"/>
  <c r="Y15" i="2"/>
  <c r="Y14" i="2"/>
  <c r="Y13" i="2"/>
  <c r="Y12" i="2"/>
  <c r="Y11" i="2"/>
  <c r="Y10" i="2"/>
  <c r="Y9" i="2"/>
  <c r="Y8" i="2"/>
  <c r="Y7" i="2"/>
  <c r="W16" i="2"/>
  <c r="W15" i="2"/>
  <c r="W14" i="2"/>
  <c r="W13" i="2"/>
  <c r="W12" i="2"/>
  <c r="W11" i="2"/>
  <c r="W10" i="2"/>
  <c r="W9" i="2"/>
  <c r="W8" i="2"/>
  <c r="W7" i="2"/>
  <c r="B276" i="18"/>
  <c r="C276" i="18"/>
  <c r="B275" i="18"/>
  <c r="C275" i="18" s="1"/>
  <c r="B274" i="18"/>
  <c r="C274" i="18"/>
  <c r="B273" i="18"/>
  <c r="C273" i="18" s="1"/>
  <c r="B272" i="18"/>
  <c r="C272" i="18" s="1"/>
  <c r="B271" i="18"/>
  <c r="C271" i="18" s="1"/>
  <c r="B270" i="18"/>
  <c r="C270" i="18"/>
  <c r="B269" i="18"/>
  <c r="C269" i="18" s="1"/>
  <c r="B268" i="18"/>
  <c r="C268" i="18"/>
  <c r="B267" i="18"/>
  <c r="C267" i="18" s="1"/>
  <c r="B266" i="18"/>
  <c r="C266" i="18" s="1"/>
  <c r="B265" i="18"/>
  <c r="C265" i="18" s="1"/>
  <c r="B264" i="18"/>
  <c r="C264" i="18"/>
  <c r="B263" i="18"/>
  <c r="C263" i="18" s="1"/>
  <c r="B262" i="18"/>
  <c r="C262" i="18"/>
  <c r="B261" i="18"/>
  <c r="C261" i="18" s="1"/>
  <c r="B260" i="18"/>
  <c r="C260" i="18" s="1"/>
  <c r="B259" i="18"/>
  <c r="C259" i="18" s="1"/>
  <c r="B258" i="18"/>
  <c r="C258" i="18"/>
  <c r="B257" i="18"/>
  <c r="C257" i="18" s="1"/>
  <c r="B256" i="18"/>
  <c r="C256" i="18"/>
  <c r="B255" i="18"/>
  <c r="C255" i="18" s="1"/>
  <c r="B254" i="18"/>
  <c r="C254" i="18" s="1"/>
  <c r="B253" i="18"/>
  <c r="C253" i="18" s="1"/>
  <c r="B252" i="18"/>
  <c r="C252" i="18"/>
  <c r="B251" i="18"/>
  <c r="C251" i="18" s="1"/>
  <c r="B250" i="18"/>
  <c r="C250" i="18"/>
  <c r="B249" i="18"/>
  <c r="C249" i="18" s="1"/>
  <c r="B248" i="18"/>
  <c r="C248" i="18" s="1"/>
  <c r="B247" i="18"/>
  <c r="C247" i="18" s="1"/>
  <c r="B246" i="18"/>
  <c r="C246" i="18"/>
  <c r="B245" i="18"/>
  <c r="C245" i="18" s="1"/>
  <c r="B244" i="18"/>
  <c r="C244" i="18"/>
  <c r="B243" i="18"/>
  <c r="C243" i="18" s="1"/>
  <c r="AB204" i="18"/>
  <c r="AA204" i="18"/>
  <c r="Z204" i="18"/>
  <c r="AB203" i="18"/>
  <c r="AA203" i="18"/>
  <c r="Z203" i="18"/>
  <c r="AB202" i="18"/>
  <c r="AA202" i="18"/>
  <c r="Z202" i="18"/>
  <c r="AB201" i="18"/>
  <c r="AA201" i="18"/>
  <c r="Z201" i="18"/>
  <c r="AB200" i="18"/>
  <c r="AA200" i="18"/>
  <c r="Z200" i="18"/>
  <c r="W200" i="18"/>
  <c r="V200" i="18"/>
  <c r="U200" i="18"/>
  <c r="T200" i="18"/>
  <c r="Q200" i="18"/>
  <c r="P200" i="18"/>
  <c r="O200" i="18"/>
  <c r="N200" i="18"/>
  <c r="K200" i="18"/>
  <c r="J200" i="18"/>
  <c r="I200" i="18"/>
  <c r="H200" i="18"/>
  <c r="E200" i="18"/>
  <c r="D200" i="18"/>
  <c r="C200" i="18"/>
  <c r="B200" i="18"/>
  <c r="AB199" i="18"/>
  <c r="AA199" i="18"/>
  <c r="Z199" i="18"/>
  <c r="W199" i="18"/>
  <c r="V199" i="18"/>
  <c r="U199" i="18"/>
  <c r="T199" i="18"/>
  <c r="Q199" i="18"/>
  <c r="P199" i="18"/>
  <c r="O199" i="18"/>
  <c r="N199" i="18"/>
  <c r="K199" i="18"/>
  <c r="J199" i="18"/>
  <c r="I199" i="18"/>
  <c r="H199" i="18"/>
  <c r="E199" i="18"/>
  <c r="D199" i="18"/>
  <c r="C199" i="18"/>
  <c r="B199" i="18"/>
  <c r="AB198" i="18"/>
  <c r="AA198" i="18"/>
  <c r="Z198" i="18"/>
  <c r="W198" i="18"/>
  <c r="V198" i="18"/>
  <c r="U198" i="18"/>
  <c r="T198" i="18"/>
  <c r="Q198" i="18"/>
  <c r="P198" i="18"/>
  <c r="O198" i="18"/>
  <c r="N198" i="18"/>
  <c r="K198" i="18"/>
  <c r="J198" i="18"/>
  <c r="I198" i="18"/>
  <c r="H198" i="18"/>
  <c r="E198" i="18"/>
  <c r="D198" i="18"/>
  <c r="C198" i="18"/>
  <c r="B198" i="18"/>
  <c r="AB197" i="18"/>
  <c r="AA197" i="18"/>
  <c r="Z197" i="18"/>
  <c r="AB191" i="18"/>
  <c r="AB240" i="18" s="1"/>
  <c r="AA191" i="18"/>
  <c r="AA240" i="18" s="1"/>
  <c r="Z191" i="18"/>
  <c r="Z240" i="18"/>
  <c r="W191" i="18"/>
  <c r="V191" i="18"/>
  <c r="U191" i="18"/>
  <c r="U240" i="18" s="1"/>
  <c r="T191" i="18"/>
  <c r="Q191" i="18"/>
  <c r="P191" i="18"/>
  <c r="P240" i="18" s="1"/>
  <c r="O191" i="18"/>
  <c r="N191" i="18"/>
  <c r="K191" i="18"/>
  <c r="J191" i="18"/>
  <c r="I191" i="18"/>
  <c r="H191" i="18"/>
  <c r="H240" i="18" s="1"/>
  <c r="E191" i="18"/>
  <c r="D191" i="18"/>
  <c r="C191" i="18"/>
  <c r="C240" i="18"/>
  <c r="B191" i="18"/>
  <c r="B240" i="18" s="1"/>
  <c r="AB190" i="18"/>
  <c r="AB239" i="18" s="1"/>
  <c r="AA190" i="18"/>
  <c r="AA239" i="18" s="1"/>
  <c r="Z190" i="18"/>
  <c r="Z239" i="18"/>
  <c r="W190" i="18"/>
  <c r="V190" i="18"/>
  <c r="V240" i="18" s="1"/>
  <c r="U190" i="18"/>
  <c r="T190" i="18"/>
  <c r="Q190" i="18"/>
  <c r="P190" i="18"/>
  <c r="O190" i="18"/>
  <c r="N190" i="18"/>
  <c r="K190" i="18"/>
  <c r="J190" i="18"/>
  <c r="J239" i="18" s="1"/>
  <c r="I190" i="18"/>
  <c r="H190" i="18"/>
  <c r="E190" i="18"/>
  <c r="E240" i="18" s="1"/>
  <c r="D190" i="18"/>
  <c r="D240" i="18" s="1"/>
  <c r="C190" i="18"/>
  <c r="B190" i="18"/>
  <c r="AB189" i="18"/>
  <c r="AB238" i="18" s="1"/>
  <c r="AA189" i="18"/>
  <c r="AA238" i="18" s="1"/>
  <c r="Z189" i="18"/>
  <c r="Z238" i="18" s="1"/>
  <c r="W189" i="18"/>
  <c r="V189" i="18"/>
  <c r="V239" i="18" s="1"/>
  <c r="U189" i="18"/>
  <c r="T189" i="18"/>
  <c r="Q189" i="18"/>
  <c r="P189" i="18"/>
  <c r="P238" i="18" s="1"/>
  <c r="O189" i="18"/>
  <c r="N189" i="18"/>
  <c r="N238" i="18" s="1"/>
  <c r="K189" i="18"/>
  <c r="J189" i="18"/>
  <c r="I189" i="18"/>
  <c r="H189" i="18"/>
  <c r="E189" i="18"/>
  <c r="D189" i="18"/>
  <c r="C189" i="18"/>
  <c r="B189" i="18"/>
  <c r="AB188" i="18"/>
  <c r="AB237" i="18"/>
  <c r="AA188" i="18"/>
  <c r="AA237" i="18"/>
  <c r="Z188" i="18"/>
  <c r="Z237" i="18"/>
  <c r="W188" i="18"/>
  <c r="V188" i="18"/>
  <c r="U188" i="18"/>
  <c r="T188" i="18"/>
  <c r="T238" i="18" s="1"/>
  <c r="Q188" i="18"/>
  <c r="P188" i="18"/>
  <c r="O188" i="18"/>
  <c r="O237" i="18"/>
  <c r="N188" i="18"/>
  <c r="K188" i="18"/>
  <c r="K238" i="18" s="1"/>
  <c r="J188" i="18"/>
  <c r="J238" i="18"/>
  <c r="I188" i="18"/>
  <c r="I238" i="18" s="1"/>
  <c r="H188" i="18"/>
  <c r="E188" i="18"/>
  <c r="D188" i="18"/>
  <c r="D237" i="18" s="1"/>
  <c r="C188" i="18"/>
  <c r="B188" i="18"/>
  <c r="B238" i="18" s="1"/>
  <c r="AB187" i="18"/>
  <c r="AB236" i="18" s="1"/>
  <c r="AA187" i="18"/>
  <c r="AA236" i="18" s="1"/>
  <c r="Z187" i="18"/>
  <c r="Z236" i="18" s="1"/>
  <c r="W187" i="18"/>
  <c r="W236" i="18"/>
  <c r="V187" i="18"/>
  <c r="U187" i="18"/>
  <c r="T187" i="18"/>
  <c r="Q187" i="18"/>
  <c r="P187" i="18"/>
  <c r="O187" i="18"/>
  <c r="N187" i="18"/>
  <c r="K187" i="18"/>
  <c r="J187" i="18"/>
  <c r="J236" i="18" s="1"/>
  <c r="I187" i="18"/>
  <c r="I237" i="18" s="1"/>
  <c r="H187" i="18"/>
  <c r="E187" i="18"/>
  <c r="D187" i="18"/>
  <c r="C187" i="18"/>
  <c r="B187" i="18"/>
  <c r="AB186" i="18"/>
  <c r="AB235" i="18" s="1"/>
  <c r="AA186" i="18"/>
  <c r="AA235" i="18" s="1"/>
  <c r="Z186" i="18"/>
  <c r="Z235" i="18" s="1"/>
  <c r="W186" i="18"/>
  <c r="V186" i="18"/>
  <c r="V236" i="18" s="1"/>
  <c r="U186" i="18"/>
  <c r="U236" i="18" s="1"/>
  <c r="T186" i="18"/>
  <c r="Q186" i="18"/>
  <c r="P186" i="18"/>
  <c r="O186" i="18"/>
  <c r="N186" i="18"/>
  <c r="K186" i="18"/>
  <c r="J186" i="18"/>
  <c r="I186" i="18"/>
  <c r="H186" i="18"/>
  <c r="E186" i="18"/>
  <c r="D186" i="18"/>
  <c r="D235" i="18" s="1"/>
  <c r="C186" i="18"/>
  <c r="B186" i="18"/>
  <c r="B236" i="18" s="1"/>
  <c r="AB185" i="18"/>
  <c r="AB234" i="18" s="1"/>
  <c r="AA185" i="18"/>
  <c r="AA234" i="18" s="1"/>
  <c r="Z185" i="18"/>
  <c r="Z234" i="18" s="1"/>
  <c r="W185" i="18"/>
  <c r="V185" i="18"/>
  <c r="V234" i="18" s="1"/>
  <c r="U185" i="18"/>
  <c r="T185" i="18"/>
  <c r="T235" i="18"/>
  <c r="Q185" i="18"/>
  <c r="P185" i="18"/>
  <c r="P235" i="18" s="1"/>
  <c r="O185" i="18"/>
  <c r="N185" i="18"/>
  <c r="K185" i="18"/>
  <c r="J185" i="18"/>
  <c r="I185" i="18"/>
  <c r="H185" i="18"/>
  <c r="H234" i="18"/>
  <c r="E185" i="18"/>
  <c r="D185" i="18"/>
  <c r="C185" i="18"/>
  <c r="B185" i="18"/>
  <c r="AB184" i="18"/>
  <c r="AB233" i="18"/>
  <c r="AA184" i="18"/>
  <c r="AA233" i="18"/>
  <c r="Z184" i="18"/>
  <c r="Z233" i="18"/>
  <c r="W184" i="18"/>
  <c r="W234" i="18"/>
  <c r="V184" i="18"/>
  <c r="U184" i="18"/>
  <c r="T184" i="18"/>
  <c r="T233" i="18" s="1"/>
  <c r="Q184" i="18"/>
  <c r="Q234" i="18" s="1"/>
  <c r="P184" i="18"/>
  <c r="O184" i="18"/>
  <c r="N184" i="18"/>
  <c r="K184" i="18"/>
  <c r="J184" i="18"/>
  <c r="I184" i="18"/>
  <c r="H184" i="18"/>
  <c r="E184" i="18"/>
  <c r="D184" i="18"/>
  <c r="C184" i="18"/>
  <c r="B184" i="18"/>
  <c r="AB183" i="18"/>
  <c r="AB232" i="18" s="1"/>
  <c r="AA183" i="18"/>
  <c r="AA232" i="18" s="1"/>
  <c r="Z183" i="18"/>
  <c r="Z232" i="18"/>
  <c r="W183" i="18"/>
  <c r="V183" i="18"/>
  <c r="U183" i="18"/>
  <c r="T183" i="18"/>
  <c r="Q183" i="18"/>
  <c r="P183" i="18"/>
  <c r="O183" i="18"/>
  <c r="N183" i="18"/>
  <c r="K183" i="18"/>
  <c r="J183" i="18"/>
  <c r="I183" i="18"/>
  <c r="H183" i="18"/>
  <c r="E183" i="18"/>
  <c r="D183" i="18"/>
  <c r="C183" i="18"/>
  <c r="B183" i="18"/>
  <c r="AB182" i="18"/>
  <c r="AB231" i="18" s="1"/>
  <c r="AA182" i="18"/>
  <c r="AA231" i="18" s="1"/>
  <c r="Z182" i="18"/>
  <c r="Z231" i="18" s="1"/>
  <c r="W182" i="18"/>
  <c r="V182" i="18"/>
  <c r="U182" i="18"/>
  <c r="U231" i="18"/>
  <c r="T182" i="18"/>
  <c r="T231" i="18" s="1"/>
  <c r="Q182" i="18"/>
  <c r="P182" i="18"/>
  <c r="O182" i="18"/>
  <c r="N182" i="18"/>
  <c r="K182" i="18"/>
  <c r="J182" i="18"/>
  <c r="I182" i="18"/>
  <c r="I231" i="18"/>
  <c r="H182" i="18"/>
  <c r="E182" i="18"/>
  <c r="D182" i="18"/>
  <c r="C182" i="18"/>
  <c r="C231" i="18" s="1"/>
  <c r="B182" i="18"/>
  <c r="B232" i="18" s="1"/>
  <c r="AB181" i="18"/>
  <c r="AB230" i="18" s="1"/>
  <c r="AA181" i="18"/>
  <c r="AA230" i="18" s="1"/>
  <c r="Z181" i="18"/>
  <c r="Z230" i="18" s="1"/>
  <c r="W181" i="18"/>
  <c r="V181" i="18"/>
  <c r="U181" i="18"/>
  <c r="T181" i="18"/>
  <c r="Q181" i="18"/>
  <c r="P181" i="18"/>
  <c r="O181" i="18"/>
  <c r="N181" i="18"/>
  <c r="K181" i="18"/>
  <c r="J181" i="18"/>
  <c r="I181" i="18"/>
  <c r="H181" i="18"/>
  <c r="E181" i="18"/>
  <c r="D181" i="18"/>
  <c r="C181" i="18"/>
  <c r="B181" i="18"/>
  <c r="AB180" i="18"/>
  <c r="AB229" i="18" s="1"/>
  <c r="AA180" i="18"/>
  <c r="AA229" i="18" s="1"/>
  <c r="Z180" i="18"/>
  <c r="Z229" i="18"/>
  <c r="W180" i="18"/>
  <c r="V180" i="18"/>
  <c r="U180" i="18"/>
  <c r="T180" i="18"/>
  <c r="Q180" i="18"/>
  <c r="P180" i="18"/>
  <c r="P230" i="18"/>
  <c r="O180" i="18"/>
  <c r="O229" i="18" s="1"/>
  <c r="N180" i="18"/>
  <c r="K180" i="18"/>
  <c r="J180" i="18"/>
  <c r="I180" i="18"/>
  <c r="H180" i="18"/>
  <c r="E180" i="18"/>
  <c r="D180" i="18"/>
  <c r="C180" i="18"/>
  <c r="B180" i="18"/>
  <c r="B229" i="18" s="1"/>
  <c r="AB179" i="18"/>
  <c r="AB228" i="18" s="1"/>
  <c r="AA179" i="18"/>
  <c r="AA228" i="18" s="1"/>
  <c r="Z179" i="18"/>
  <c r="Z228" i="18" s="1"/>
  <c r="W179" i="18"/>
  <c r="V179" i="18"/>
  <c r="U179" i="18"/>
  <c r="U229" i="18" s="1"/>
  <c r="T179" i="18"/>
  <c r="Q179" i="18"/>
  <c r="P179" i="18"/>
  <c r="O179" i="18"/>
  <c r="N179" i="18"/>
  <c r="K179" i="18"/>
  <c r="J179" i="18"/>
  <c r="I179" i="18"/>
  <c r="H179" i="18"/>
  <c r="E179" i="18"/>
  <c r="D179" i="18"/>
  <c r="C179" i="18"/>
  <c r="C229" i="18" s="1"/>
  <c r="B179" i="18"/>
  <c r="AB178" i="18"/>
  <c r="AB227" i="18" s="1"/>
  <c r="AA178" i="18"/>
  <c r="AA227" i="18" s="1"/>
  <c r="Z178" i="18"/>
  <c r="Z227" i="18" s="1"/>
  <c r="W178" i="18"/>
  <c r="V178" i="18"/>
  <c r="U178" i="18"/>
  <c r="T178" i="18"/>
  <c r="Q178" i="18"/>
  <c r="P178" i="18"/>
  <c r="O178" i="18"/>
  <c r="N178" i="18"/>
  <c r="K178" i="18"/>
  <c r="J178" i="18"/>
  <c r="I178" i="18"/>
  <c r="H178" i="18"/>
  <c r="E178" i="18"/>
  <c r="D178" i="18"/>
  <c r="C178" i="18"/>
  <c r="C227" i="18" s="1"/>
  <c r="B178" i="18"/>
  <c r="AB177" i="18"/>
  <c r="AB226" i="18" s="1"/>
  <c r="AA177" i="18"/>
  <c r="AA226" i="18"/>
  <c r="Z177" i="18"/>
  <c r="Z226" i="18" s="1"/>
  <c r="W177" i="18"/>
  <c r="V177" i="18"/>
  <c r="U177" i="18"/>
  <c r="T177" i="18"/>
  <c r="Q177" i="18"/>
  <c r="P177" i="18"/>
  <c r="O177" i="18"/>
  <c r="N177" i="18"/>
  <c r="K177" i="18"/>
  <c r="J177" i="18"/>
  <c r="J226" i="18" s="1"/>
  <c r="I177" i="18"/>
  <c r="I227" i="18" s="1"/>
  <c r="H177" i="18"/>
  <c r="E177" i="18"/>
  <c r="D177" i="18"/>
  <c r="C177" i="18"/>
  <c r="B177" i="18"/>
  <c r="AB176" i="18"/>
  <c r="AB225" i="18" s="1"/>
  <c r="AA176" i="18"/>
  <c r="AA225" i="18" s="1"/>
  <c r="Z176" i="18"/>
  <c r="Z225" i="18"/>
  <c r="W176" i="18"/>
  <c r="W226" i="18" s="1"/>
  <c r="V176" i="18"/>
  <c r="V225" i="18" s="1"/>
  <c r="U176" i="18"/>
  <c r="T176" i="18"/>
  <c r="Q176" i="18"/>
  <c r="P176" i="18"/>
  <c r="O176" i="18"/>
  <c r="N176" i="18"/>
  <c r="K176" i="18"/>
  <c r="J176" i="18"/>
  <c r="J225" i="18" s="1"/>
  <c r="I176" i="18"/>
  <c r="H176" i="18"/>
  <c r="E176" i="18"/>
  <c r="D176" i="18"/>
  <c r="D226" i="18"/>
  <c r="C176" i="18"/>
  <c r="B176" i="18"/>
  <c r="AB175" i="18"/>
  <c r="AB224" i="18"/>
  <c r="AA175" i="18"/>
  <c r="AA224" i="18"/>
  <c r="Z175" i="18"/>
  <c r="Z224" i="18"/>
  <c r="W175" i="18"/>
  <c r="V175" i="18"/>
  <c r="U175" i="18"/>
  <c r="U225" i="18"/>
  <c r="T175" i="18"/>
  <c r="Q175" i="18"/>
  <c r="P175" i="18"/>
  <c r="O175" i="18"/>
  <c r="N175" i="18"/>
  <c r="N225" i="18"/>
  <c r="K175" i="18"/>
  <c r="J175" i="18"/>
  <c r="I175" i="18"/>
  <c r="H175" i="18"/>
  <c r="E175" i="18"/>
  <c r="D175" i="18"/>
  <c r="C175" i="18"/>
  <c r="C225" i="18" s="1"/>
  <c r="B175" i="18"/>
  <c r="B224" i="18" s="1"/>
  <c r="AB174" i="18"/>
  <c r="AB223" i="18" s="1"/>
  <c r="AA174" i="18"/>
  <c r="AA223" i="18"/>
  <c r="Z174" i="18"/>
  <c r="Z223" i="18" s="1"/>
  <c r="W174" i="18"/>
  <c r="W223" i="18"/>
  <c r="V174" i="18"/>
  <c r="V224" i="18" s="1"/>
  <c r="U174" i="18"/>
  <c r="T174" i="18"/>
  <c r="T224" i="18" s="1"/>
  <c r="Q174" i="18"/>
  <c r="P174" i="18"/>
  <c r="P224" i="18" s="1"/>
  <c r="O174" i="18"/>
  <c r="N174" i="18"/>
  <c r="K174" i="18"/>
  <c r="J174" i="18"/>
  <c r="I174" i="18"/>
  <c r="H174" i="18"/>
  <c r="E174" i="18"/>
  <c r="E224" i="18" s="1"/>
  <c r="D174" i="18"/>
  <c r="C174" i="18"/>
  <c r="B174" i="18"/>
  <c r="AB173" i="18"/>
  <c r="AB222" i="18"/>
  <c r="AA173" i="18"/>
  <c r="AA222" i="18"/>
  <c r="Z173" i="18"/>
  <c r="Z222" i="18"/>
  <c r="W173" i="18"/>
  <c r="V173" i="18"/>
  <c r="U173" i="18"/>
  <c r="U222" i="18" s="1"/>
  <c r="T173" i="18"/>
  <c r="Q173" i="18"/>
  <c r="P173" i="18"/>
  <c r="O173" i="18"/>
  <c r="O223" i="18" s="1"/>
  <c r="N173" i="18"/>
  <c r="N223" i="18"/>
  <c r="K173" i="18"/>
  <c r="J173" i="18"/>
  <c r="I173" i="18"/>
  <c r="H173" i="18"/>
  <c r="E173" i="18"/>
  <c r="D173" i="18"/>
  <c r="C173" i="18"/>
  <c r="B173" i="18"/>
  <c r="B223" i="18" s="1"/>
  <c r="AB172" i="18"/>
  <c r="AB221" i="18" s="1"/>
  <c r="AA172" i="18"/>
  <c r="AA221" i="18" s="1"/>
  <c r="Z172" i="18"/>
  <c r="Z221" i="18" s="1"/>
  <c r="W172" i="18"/>
  <c r="V172" i="18"/>
  <c r="V222" i="18"/>
  <c r="U172" i="18"/>
  <c r="T172" i="18"/>
  <c r="T221" i="18" s="1"/>
  <c r="Q172" i="18"/>
  <c r="P172" i="18"/>
  <c r="O172" i="18"/>
  <c r="O221" i="18"/>
  <c r="N172" i="18"/>
  <c r="K172" i="18"/>
  <c r="J172" i="18"/>
  <c r="I172" i="18"/>
  <c r="I222" i="18" s="1"/>
  <c r="H172" i="18"/>
  <c r="E172" i="18"/>
  <c r="D172" i="18"/>
  <c r="C172" i="18"/>
  <c r="B172" i="18"/>
  <c r="B221" i="18" s="1"/>
  <c r="AB171" i="18"/>
  <c r="AB220" i="18" s="1"/>
  <c r="AA171" i="18"/>
  <c r="AA220" i="18" s="1"/>
  <c r="Z171" i="18"/>
  <c r="Z220" i="18" s="1"/>
  <c r="W171" i="18"/>
  <c r="V171" i="18"/>
  <c r="U171" i="18"/>
  <c r="U220" i="18" s="1"/>
  <c r="T171" i="18"/>
  <c r="T220" i="18" s="1"/>
  <c r="Q171" i="18"/>
  <c r="P171" i="18"/>
  <c r="O171" i="18"/>
  <c r="N171" i="18"/>
  <c r="K171" i="18"/>
  <c r="K220" i="18" s="1"/>
  <c r="J171" i="18"/>
  <c r="I171" i="18"/>
  <c r="I221" i="18" s="1"/>
  <c r="H171" i="18"/>
  <c r="E171" i="18"/>
  <c r="D171" i="18"/>
  <c r="D221" i="18" s="1"/>
  <c r="C171" i="18"/>
  <c r="B171" i="18"/>
  <c r="AB170" i="18"/>
  <c r="AB219" i="18" s="1"/>
  <c r="AA170" i="18"/>
  <c r="AA219" i="18" s="1"/>
  <c r="Z170" i="18"/>
  <c r="Z219" i="18"/>
  <c r="W170" i="18"/>
  <c r="V170" i="18"/>
  <c r="U170" i="18"/>
  <c r="T170" i="18"/>
  <c r="Q170" i="18"/>
  <c r="Q220" i="18" s="1"/>
  <c r="P170" i="18"/>
  <c r="O170" i="18"/>
  <c r="O219" i="18" s="1"/>
  <c r="N170" i="18"/>
  <c r="K170" i="18"/>
  <c r="K219" i="18" s="1"/>
  <c r="J170" i="18"/>
  <c r="I170" i="18"/>
  <c r="H170" i="18"/>
  <c r="H219" i="18" s="1"/>
  <c r="E170" i="18"/>
  <c r="D170" i="18"/>
  <c r="D219" i="18"/>
  <c r="C170" i="18"/>
  <c r="C219" i="18" s="1"/>
  <c r="B170" i="18"/>
  <c r="B220" i="18" s="1"/>
  <c r="AB169" i="18"/>
  <c r="AB218" i="18" s="1"/>
  <c r="AA169" i="18"/>
  <c r="AA218" i="18"/>
  <c r="Z169" i="18"/>
  <c r="Z218" i="18" s="1"/>
  <c r="W169" i="18"/>
  <c r="W218" i="18" s="1"/>
  <c r="V169" i="18"/>
  <c r="U169" i="18"/>
  <c r="T169" i="18"/>
  <c r="Q169" i="18"/>
  <c r="P169" i="18"/>
  <c r="P218" i="18" s="1"/>
  <c r="O169" i="18"/>
  <c r="N169" i="18"/>
  <c r="K169" i="18"/>
  <c r="K218" i="18"/>
  <c r="J169" i="18"/>
  <c r="I169" i="18"/>
  <c r="H169" i="18"/>
  <c r="E169" i="18"/>
  <c r="D169" i="18"/>
  <c r="C169" i="18"/>
  <c r="B169" i="18"/>
  <c r="AB168" i="18"/>
  <c r="AB217" i="18" s="1"/>
  <c r="AA168" i="18"/>
  <c r="AA217" i="18"/>
  <c r="Z168" i="18"/>
  <c r="Z217" i="18"/>
  <c r="W168" i="18"/>
  <c r="V168" i="18"/>
  <c r="V217" i="18" s="1"/>
  <c r="U168" i="18"/>
  <c r="T168" i="18"/>
  <c r="T218" i="18" s="1"/>
  <c r="Q168" i="18"/>
  <c r="P168" i="18"/>
  <c r="O168" i="18"/>
  <c r="O217" i="18" s="1"/>
  <c r="N168" i="18"/>
  <c r="K168" i="18"/>
  <c r="K217" i="18" s="1"/>
  <c r="J168" i="18"/>
  <c r="I168" i="18"/>
  <c r="H168" i="18"/>
  <c r="E168" i="18"/>
  <c r="D168" i="18"/>
  <c r="D217" i="18" s="1"/>
  <c r="C168" i="18"/>
  <c r="B168" i="18"/>
  <c r="B217" i="18" s="1"/>
  <c r="AB167" i="18"/>
  <c r="AB216" i="18" s="1"/>
  <c r="AA167" i="18"/>
  <c r="AA216" i="18"/>
  <c r="Z167" i="18"/>
  <c r="Z216" i="18" s="1"/>
  <c r="W167" i="18"/>
  <c r="W217" i="18" s="1"/>
  <c r="V167" i="18"/>
  <c r="U167" i="18"/>
  <c r="T167" i="18"/>
  <c r="Q167" i="18"/>
  <c r="P167" i="18"/>
  <c r="O167" i="18"/>
  <c r="O216" i="18" s="1"/>
  <c r="N167" i="18"/>
  <c r="K167" i="18"/>
  <c r="J167" i="18"/>
  <c r="I167" i="18"/>
  <c r="I217" i="18" s="1"/>
  <c r="H167" i="18"/>
  <c r="E167" i="18"/>
  <c r="D167" i="18"/>
  <c r="C167" i="18"/>
  <c r="B167" i="18"/>
  <c r="AB166" i="18"/>
  <c r="AB215" i="18" s="1"/>
  <c r="AA166" i="18"/>
  <c r="AA215" i="18" s="1"/>
  <c r="Z166" i="18"/>
  <c r="Z215" i="18"/>
  <c r="W166" i="18"/>
  <c r="V166" i="18"/>
  <c r="V215" i="18" s="1"/>
  <c r="U166" i="18"/>
  <c r="T166" i="18"/>
  <c r="Q166" i="18"/>
  <c r="P166" i="18"/>
  <c r="O166" i="18"/>
  <c r="N166" i="18"/>
  <c r="N216" i="18" s="1"/>
  <c r="K166" i="18"/>
  <c r="K215" i="18" s="1"/>
  <c r="J166" i="18"/>
  <c r="J215" i="18" s="1"/>
  <c r="I166" i="18"/>
  <c r="H166" i="18"/>
  <c r="E166" i="18"/>
  <c r="E215" i="18"/>
  <c r="D166" i="18"/>
  <c r="D216" i="18"/>
  <c r="C166" i="18"/>
  <c r="B166" i="18"/>
  <c r="B216" i="18" s="1"/>
  <c r="AB165" i="18"/>
  <c r="AB214" i="18"/>
  <c r="AA165" i="18"/>
  <c r="AA214" i="18" s="1"/>
  <c r="Z165" i="18"/>
  <c r="Z214" i="18"/>
  <c r="W165" i="18"/>
  <c r="V165" i="18"/>
  <c r="V214" i="18" s="1"/>
  <c r="U165" i="18"/>
  <c r="T165" i="18"/>
  <c r="Q165" i="18"/>
  <c r="Q214" i="18"/>
  <c r="P165" i="18"/>
  <c r="O165" i="18"/>
  <c r="O214" i="18" s="1"/>
  <c r="N165" i="18"/>
  <c r="N215" i="18" s="1"/>
  <c r="K165" i="18"/>
  <c r="J165" i="18"/>
  <c r="I165" i="18"/>
  <c r="H165" i="18"/>
  <c r="H214" i="18" s="1"/>
  <c r="E165" i="18"/>
  <c r="D165" i="18"/>
  <c r="C165" i="18"/>
  <c r="B165" i="18"/>
  <c r="AB164" i="18"/>
  <c r="AB213" i="18"/>
  <c r="AA164" i="18"/>
  <c r="AA213" i="18" s="1"/>
  <c r="Z164" i="18"/>
  <c r="Z213" i="18" s="1"/>
  <c r="W164" i="18"/>
  <c r="W213" i="18" s="1"/>
  <c r="V164" i="18"/>
  <c r="U164" i="18"/>
  <c r="U213" i="18"/>
  <c r="T164" i="18"/>
  <c r="Q164" i="18"/>
  <c r="P164" i="18"/>
  <c r="O164" i="18"/>
  <c r="O213" i="18"/>
  <c r="N164" i="18"/>
  <c r="K164" i="18"/>
  <c r="K214" i="18" s="1"/>
  <c r="J164" i="18"/>
  <c r="I164" i="18"/>
  <c r="I213" i="18" s="1"/>
  <c r="H164" i="18"/>
  <c r="E164" i="18"/>
  <c r="D164" i="18"/>
  <c r="D213" i="18" s="1"/>
  <c r="C164" i="18"/>
  <c r="B164" i="18"/>
  <c r="AB163" i="18"/>
  <c r="AB212" i="18" s="1"/>
  <c r="AA163" i="18"/>
  <c r="AA212" i="18"/>
  <c r="Z163" i="18"/>
  <c r="Z212" i="18" s="1"/>
  <c r="W163" i="18"/>
  <c r="W212" i="18"/>
  <c r="V163" i="18"/>
  <c r="U163" i="18"/>
  <c r="T163" i="18"/>
  <c r="T213" i="18" s="1"/>
  <c r="Q163" i="18"/>
  <c r="P163" i="18"/>
  <c r="O163" i="18"/>
  <c r="N163" i="18"/>
  <c r="K163" i="18"/>
  <c r="J163" i="18"/>
  <c r="I163" i="18"/>
  <c r="H163" i="18"/>
  <c r="E163" i="18"/>
  <c r="D163" i="18"/>
  <c r="C163" i="18"/>
  <c r="C213" i="18" s="1"/>
  <c r="B163" i="18"/>
  <c r="AB162" i="18"/>
  <c r="AB211" i="18"/>
  <c r="AA162" i="18"/>
  <c r="AA211" i="18"/>
  <c r="Z162" i="18"/>
  <c r="Z211" i="18" s="1"/>
  <c r="W162" i="18"/>
  <c r="V162" i="18"/>
  <c r="V212" i="18" s="1"/>
  <c r="U162" i="18"/>
  <c r="U212" i="18" s="1"/>
  <c r="T162" i="18"/>
  <c r="Q162" i="18"/>
  <c r="P162" i="18"/>
  <c r="P211" i="18" s="1"/>
  <c r="O162" i="18"/>
  <c r="N162" i="18"/>
  <c r="K162" i="18"/>
  <c r="J162" i="18"/>
  <c r="I162" i="18"/>
  <c r="I211" i="18" s="1"/>
  <c r="H162" i="18"/>
  <c r="E162" i="18"/>
  <c r="D162" i="18"/>
  <c r="D212" i="18" s="1"/>
  <c r="C162" i="18"/>
  <c r="B162" i="18"/>
  <c r="B211" i="18" s="1"/>
  <c r="AB161" i="18"/>
  <c r="AB210" i="18"/>
  <c r="AA161" i="18"/>
  <c r="AA210" i="18" s="1"/>
  <c r="Z161" i="18"/>
  <c r="Z210" i="18" s="1"/>
  <c r="W161" i="18"/>
  <c r="V161" i="18"/>
  <c r="U161" i="18"/>
  <c r="U210" i="18" s="1"/>
  <c r="T161" i="18"/>
  <c r="Q161" i="18"/>
  <c r="P161" i="18"/>
  <c r="O161" i="18"/>
  <c r="N161" i="18"/>
  <c r="K161" i="18"/>
  <c r="J161" i="18"/>
  <c r="I161" i="18"/>
  <c r="H161" i="18"/>
  <c r="E161" i="18"/>
  <c r="D161" i="18"/>
  <c r="C161" i="18"/>
  <c r="C210" i="18" s="1"/>
  <c r="B161" i="18"/>
  <c r="B210" i="18" s="1"/>
  <c r="AB160" i="18"/>
  <c r="AB209" i="18" s="1"/>
  <c r="AA160" i="18"/>
  <c r="AA209" i="18"/>
  <c r="Z160" i="18"/>
  <c r="Z209" i="18" s="1"/>
  <c r="W160" i="18"/>
  <c r="W209" i="18" s="1"/>
  <c r="V160" i="18"/>
  <c r="U160" i="18"/>
  <c r="T160" i="18"/>
  <c r="Q160" i="18"/>
  <c r="Q210" i="18" s="1"/>
  <c r="P160" i="18"/>
  <c r="P209" i="18" s="1"/>
  <c r="O160" i="18"/>
  <c r="N160" i="18"/>
  <c r="K160" i="18"/>
  <c r="K209" i="18" s="1"/>
  <c r="J160" i="18"/>
  <c r="I160" i="18"/>
  <c r="H160" i="18"/>
  <c r="E160" i="18"/>
  <c r="E209" i="18"/>
  <c r="D160" i="18"/>
  <c r="C160" i="18"/>
  <c r="B160" i="18"/>
  <c r="AB159" i="18"/>
  <c r="AB208" i="18" s="1"/>
  <c r="AA159" i="18"/>
  <c r="AA208" i="18"/>
  <c r="Z159" i="18"/>
  <c r="Z208" i="18"/>
  <c r="W159" i="18"/>
  <c r="V159" i="18"/>
  <c r="U159" i="18"/>
  <c r="T159" i="18"/>
  <c r="T208" i="18"/>
  <c r="Q159" i="18"/>
  <c r="P159" i="18"/>
  <c r="O159" i="18"/>
  <c r="N159" i="18"/>
  <c r="N208" i="18" s="1"/>
  <c r="K159" i="18"/>
  <c r="K208" i="18" s="1"/>
  <c r="J159" i="18"/>
  <c r="I159" i="18"/>
  <c r="I208" i="18" s="1"/>
  <c r="H159" i="18"/>
  <c r="E159" i="18"/>
  <c r="D159" i="18"/>
  <c r="C159" i="18"/>
  <c r="B159" i="18"/>
  <c r="B208" i="18" s="1"/>
  <c r="AB158" i="18"/>
  <c r="AB207" i="18" s="1"/>
  <c r="AA158" i="18"/>
  <c r="AA207" i="18" s="1"/>
  <c r="Z158" i="18"/>
  <c r="Z207" i="18" s="1"/>
  <c r="W158" i="18"/>
  <c r="W207" i="18" s="1"/>
  <c r="V158" i="18"/>
  <c r="U158" i="18"/>
  <c r="T158" i="18"/>
  <c r="Q158" i="18"/>
  <c r="P158" i="18"/>
  <c r="P208" i="18" s="1"/>
  <c r="O158" i="18"/>
  <c r="N158" i="18"/>
  <c r="K158" i="18"/>
  <c r="K207" i="18" s="1"/>
  <c r="J158" i="18"/>
  <c r="J207" i="18" s="1"/>
  <c r="I158" i="18"/>
  <c r="I207" i="18" s="1"/>
  <c r="H158" i="18"/>
  <c r="E158" i="18"/>
  <c r="E208" i="18" s="1"/>
  <c r="D158" i="18"/>
  <c r="C158" i="18"/>
  <c r="B158" i="18"/>
  <c r="AB157" i="18"/>
  <c r="AB206" i="18" s="1"/>
  <c r="AA157" i="18"/>
  <c r="AA206" i="18"/>
  <c r="Z157" i="18"/>
  <c r="Z206" i="18" s="1"/>
  <c r="W157" i="18"/>
  <c r="W206" i="18" s="1"/>
  <c r="V157" i="18"/>
  <c r="U157" i="18"/>
  <c r="T157" i="18"/>
  <c r="Q157" i="18"/>
  <c r="P157" i="18"/>
  <c r="O157" i="18"/>
  <c r="N157" i="18"/>
  <c r="N207" i="18" s="1"/>
  <c r="N206" i="18"/>
  <c r="K157" i="18"/>
  <c r="J157" i="18"/>
  <c r="I157" i="18"/>
  <c r="I206" i="18" s="1"/>
  <c r="H157" i="18"/>
  <c r="H206" i="18"/>
  <c r="E157" i="18"/>
  <c r="D157" i="18"/>
  <c r="D207" i="18" s="1"/>
  <c r="C157" i="18"/>
  <c r="B157" i="18"/>
  <c r="AB156" i="18"/>
  <c r="AB205" i="18"/>
  <c r="AA156" i="18"/>
  <c r="AA205" i="18" s="1"/>
  <c r="Z156" i="18"/>
  <c r="Z205" i="18" s="1"/>
  <c r="W156" i="18"/>
  <c r="W205" i="18" s="1"/>
  <c r="V156" i="18"/>
  <c r="U156" i="18"/>
  <c r="U206" i="18" s="1"/>
  <c r="T156" i="18"/>
  <c r="Q156" i="18"/>
  <c r="P156" i="18"/>
  <c r="O156" i="18"/>
  <c r="N156" i="18"/>
  <c r="K156" i="18"/>
  <c r="K206" i="18" s="1"/>
  <c r="J156" i="18"/>
  <c r="J206" i="18"/>
  <c r="I156" i="18"/>
  <c r="H156" i="18"/>
  <c r="E156" i="18"/>
  <c r="D156" i="18"/>
  <c r="C156" i="18"/>
  <c r="C206" i="18" s="1"/>
  <c r="B156" i="18"/>
  <c r="B205" i="18" s="1"/>
  <c r="W155" i="18"/>
  <c r="V155" i="18"/>
  <c r="U155" i="18"/>
  <c r="T155" i="18"/>
  <c r="T204" i="18" s="1"/>
  <c r="Q155" i="18"/>
  <c r="P155" i="18"/>
  <c r="O155" i="18"/>
  <c r="N155" i="18"/>
  <c r="N205" i="18" s="1"/>
  <c r="K155" i="18"/>
  <c r="J155" i="18"/>
  <c r="J204" i="18" s="1"/>
  <c r="I155" i="18"/>
  <c r="I204" i="18" s="1"/>
  <c r="H155" i="18"/>
  <c r="E155" i="18"/>
  <c r="D155" i="18"/>
  <c r="C155" i="18"/>
  <c r="C204" i="18"/>
  <c r="B155" i="18"/>
  <c r="W154" i="18"/>
  <c r="W203" i="18" s="1"/>
  <c r="V154" i="18"/>
  <c r="U154" i="18"/>
  <c r="U203" i="18" s="1"/>
  <c r="T154" i="18"/>
  <c r="Q154" i="18"/>
  <c r="Q204" i="18" s="1"/>
  <c r="P154" i="18"/>
  <c r="O154" i="18"/>
  <c r="N154" i="18"/>
  <c r="K154" i="18"/>
  <c r="J154" i="18"/>
  <c r="J203" i="18"/>
  <c r="I154" i="18"/>
  <c r="H154" i="18"/>
  <c r="H203" i="18" s="1"/>
  <c r="E154" i="18"/>
  <c r="D154" i="18"/>
  <c r="C154" i="18"/>
  <c r="B154" i="18"/>
  <c r="B204" i="18" s="1"/>
  <c r="W153" i="18"/>
  <c r="W202" i="18" s="1"/>
  <c r="V153" i="18"/>
  <c r="U153" i="18"/>
  <c r="T153" i="18"/>
  <c r="T203" i="18" s="1"/>
  <c r="Q153" i="18"/>
  <c r="P153" i="18"/>
  <c r="O153" i="18"/>
  <c r="N153" i="18"/>
  <c r="K153" i="18"/>
  <c r="J153" i="18"/>
  <c r="I153" i="18"/>
  <c r="H153" i="18"/>
  <c r="H202" i="18" s="1"/>
  <c r="E153" i="18"/>
  <c r="D153" i="18"/>
  <c r="D202" i="18" s="1"/>
  <c r="C153" i="18"/>
  <c r="B153" i="18"/>
  <c r="W152" i="18"/>
  <c r="W201" i="18" s="1"/>
  <c r="V152" i="18"/>
  <c r="V201" i="18" s="1"/>
  <c r="U152" i="18"/>
  <c r="U201" i="18" s="1"/>
  <c r="T152" i="18"/>
  <c r="T201" i="18" s="1"/>
  <c r="Q152" i="18"/>
  <c r="Q201" i="18" s="1"/>
  <c r="P152" i="18"/>
  <c r="P201" i="18"/>
  <c r="O152" i="18"/>
  <c r="N152" i="18"/>
  <c r="N201" i="18" s="1"/>
  <c r="K152" i="18"/>
  <c r="K201" i="18" s="1"/>
  <c r="J152" i="18"/>
  <c r="J201" i="18" s="1"/>
  <c r="I152" i="18"/>
  <c r="H152" i="18"/>
  <c r="H201" i="18" s="1"/>
  <c r="E152" i="18"/>
  <c r="E201" i="18" s="1"/>
  <c r="D152" i="18"/>
  <c r="D201" i="18" s="1"/>
  <c r="C152" i="18"/>
  <c r="B152" i="18"/>
  <c r="C47" i="18"/>
  <c r="D47" i="18"/>
  <c r="C46" i="18"/>
  <c r="D46" i="18" s="1"/>
  <c r="C45" i="18"/>
  <c r="D45" i="18" s="1"/>
  <c r="C44" i="18"/>
  <c r="C43" i="18"/>
  <c r="D43" i="18"/>
  <c r="C42" i="18"/>
  <c r="D42" i="18" s="1"/>
  <c r="C41" i="18"/>
  <c r="C40" i="18"/>
  <c r="D40" i="18"/>
  <c r="G37" i="18"/>
  <c r="F37" i="18"/>
  <c r="E37" i="18"/>
  <c r="D37" i="18"/>
  <c r="C37" i="18"/>
  <c r="G36" i="18"/>
  <c r="F36" i="18"/>
  <c r="E36" i="18"/>
  <c r="D36" i="18"/>
  <c r="C36" i="18"/>
  <c r="G35" i="18"/>
  <c r="F35" i="18"/>
  <c r="E35" i="18"/>
  <c r="D35" i="18"/>
  <c r="C35" i="18"/>
  <c r="G34" i="18"/>
  <c r="F34" i="18"/>
  <c r="E34" i="18"/>
  <c r="D34" i="18"/>
  <c r="C34" i="18"/>
  <c r="Q7" i="18"/>
  <c r="P7" i="18"/>
  <c r="O7" i="18"/>
  <c r="N7" i="18"/>
  <c r="K7" i="18"/>
  <c r="J7" i="18"/>
  <c r="I7" i="18"/>
  <c r="H7" i="18"/>
  <c r="N229" i="18"/>
  <c r="V231" i="18"/>
  <c r="N237" i="18"/>
  <c r="W215" i="18"/>
  <c r="U217" i="18"/>
  <c r="N220" i="18"/>
  <c r="J222" i="18"/>
  <c r="O225" i="18"/>
  <c r="W227" i="18"/>
  <c r="H228" i="18"/>
  <c r="T228" i="18"/>
  <c r="K231" i="18"/>
  <c r="W231" i="18"/>
  <c r="D234" i="18"/>
  <c r="W235" i="18"/>
  <c r="H236" i="18"/>
  <c r="T236" i="18"/>
  <c r="C237" i="18"/>
  <c r="U237" i="18"/>
  <c r="Q239" i="18"/>
  <c r="E226" i="18"/>
  <c r="W237" i="18"/>
  <c r="H238" i="18"/>
  <c r="C207" i="18"/>
  <c r="K213" i="18"/>
  <c r="I215" i="18"/>
  <c r="O215" i="18"/>
  <c r="P216" i="18"/>
  <c r="I219" i="18"/>
  <c r="U219" i="18"/>
  <c r="T222" i="18"/>
  <c r="J228" i="18"/>
  <c r="H230" i="18"/>
  <c r="N230" i="18"/>
  <c r="T230" i="18"/>
  <c r="D232" i="18"/>
  <c r="P232" i="18"/>
  <c r="V232" i="18"/>
  <c r="P223" i="18"/>
  <c r="W224" i="18"/>
  <c r="U226" i="18"/>
  <c r="H229" i="18"/>
  <c r="O230" i="18"/>
  <c r="D231" i="18"/>
  <c r="I234" i="18"/>
  <c r="C238" i="18"/>
  <c r="Q240" i="18"/>
  <c r="P225" i="18"/>
  <c r="D233" i="18"/>
  <c r="V233" i="18"/>
  <c r="W238" i="18"/>
  <c r="I212" i="18"/>
  <c r="Q205" i="18"/>
  <c r="H207" i="18"/>
  <c r="O207" i="18"/>
  <c r="T202" i="18"/>
  <c r="I210" i="18"/>
  <c r="B213" i="18"/>
  <c r="N213" i="18"/>
  <c r="W216" i="18"/>
  <c r="Q216" i="18"/>
  <c r="V204" i="18"/>
  <c r="T207" i="18"/>
  <c r="E214" i="18"/>
  <c r="E225" i="18"/>
  <c r="C230" i="18"/>
  <c r="B237" i="18"/>
  <c r="K239" i="18"/>
  <c r="T240" i="18"/>
  <c r="E223" i="18"/>
  <c r="T234" i="18"/>
  <c r="T219" i="18"/>
  <c r="E222" i="18"/>
  <c r="W222" i="18"/>
  <c r="C224" i="18"/>
  <c r="O228" i="18"/>
  <c r="D229" i="18"/>
  <c r="K230" i="18"/>
  <c r="B231" i="18"/>
  <c r="P233" i="18"/>
  <c r="C236" i="18"/>
  <c r="H239" i="18"/>
  <c r="O240" i="18"/>
  <c r="N236" i="18"/>
  <c r="K204" i="18"/>
  <c r="Q222" i="18"/>
  <c r="K226" i="18"/>
  <c r="N231" i="18"/>
  <c r="J233" i="18"/>
  <c r="H235" i="18"/>
  <c r="B239" i="18"/>
  <c r="V208" i="18"/>
  <c r="P213" i="18"/>
  <c r="J216" i="18"/>
  <c r="D220" i="18"/>
  <c r="W225" i="18"/>
  <c r="U228" i="18"/>
  <c r="U227" i="18"/>
  <c r="O231" i="18"/>
  <c r="I236" i="18"/>
  <c r="I235" i="18"/>
  <c r="E237" i="18"/>
  <c r="C239" i="18"/>
  <c r="N226" i="18"/>
  <c r="H223" i="18"/>
  <c r="D225" i="18"/>
  <c r="B227" i="18"/>
  <c r="I228" i="18"/>
  <c r="T239" i="18"/>
  <c r="H205" i="18"/>
  <c r="H204" i="18"/>
  <c r="W208" i="18"/>
  <c r="B277" i="18"/>
  <c r="C277" i="18" s="1"/>
  <c r="B278" i="18"/>
  <c r="P217" i="18"/>
  <c r="P229" i="18"/>
  <c r="P215" i="18"/>
  <c r="H221" i="18"/>
  <c r="D223" i="18"/>
  <c r="O234" i="18"/>
  <c r="N209" i="18"/>
  <c r="K216" i="18"/>
  <c r="I218" i="18"/>
  <c r="N221" i="18"/>
  <c r="J223" i="18"/>
  <c r="O226" i="18"/>
  <c r="T229" i="18"/>
  <c r="I230" i="18"/>
  <c r="P231" i="18"/>
  <c r="H237" i="18"/>
  <c r="K240" i="18"/>
  <c r="P220" i="18"/>
  <c r="N222" i="18"/>
  <c r="J224" i="18"/>
  <c r="K202" i="18"/>
  <c r="I203" i="18"/>
  <c r="I14" i="3"/>
  <c r="J14" i="3" s="1"/>
  <c r="K14" i="3" s="1"/>
  <c r="L14" i="3" s="1"/>
  <c r="M14" i="3" s="1"/>
  <c r="N14" i="3" s="1"/>
  <c r="O14" i="3" s="1"/>
  <c r="P14" i="3" s="1"/>
  <c r="Q14" i="3" s="1"/>
  <c r="I12" i="3"/>
  <c r="J12" i="3" s="1"/>
  <c r="K12" i="3" s="1"/>
  <c r="L12" i="3" s="1"/>
  <c r="M12" i="3" s="1"/>
  <c r="N12" i="3" s="1"/>
  <c r="O12" i="3" s="1"/>
  <c r="P12" i="3" s="1"/>
  <c r="Q12" i="3" s="1"/>
  <c r="I13" i="3"/>
  <c r="J13" i="3" s="1"/>
  <c r="K13" i="3" s="1"/>
  <c r="L13" i="3" s="1"/>
  <c r="M13" i="3" s="1"/>
  <c r="N13" i="3" s="1"/>
  <c r="O13" i="3" s="1"/>
  <c r="P13" i="3" s="1"/>
  <c r="Q13" i="3" s="1"/>
  <c r="I11" i="3"/>
  <c r="J11" i="3" s="1"/>
  <c r="K11" i="3" s="1"/>
  <c r="L11" i="3" s="1"/>
  <c r="M11" i="3" s="1"/>
  <c r="N11" i="3" s="1"/>
  <c r="O11" i="3" s="1"/>
  <c r="P11" i="3" s="1"/>
  <c r="Q11" i="3" s="1"/>
  <c r="O9" i="6"/>
  <c r="V9" i="6" s="1"/>
  <c r="C8" i="6"/>
  <c r="D8" i="6" s="1"/>
  <c r="E8" i="6" s="1"/>
  <c r="F8" i="6" s="1"/>
  <c r="G8" i="6" s="1"/>
  <c r="H8" i="6" s="1"/>
  <c r="I8" i="6" s="1"/>
  <c r="J8" i="6" s="1"/>
  <c r="K8" i="6" s="1"/>
  <c r="B9" i="6"/>
  <c r="B10" i="6" s="1"/>
  <c r="P59" i="7"/>
  <c r="O59" i="7"/>
  <c r="P58" i="7"/>
  <c r="O58" i="7"/>
  <c r="P57" i="7"/>
  <c r="O57" i="7"/>
  <c r="P56" i="7"/>
  <c r="O56" i="7"/>
  <c r="P55" i="7"/>
  <c r="O55" i="7"/>
  <c r="P54" i="7"/>
  <c r="O54" i="7"/>
  <c r="P53" i="7"/>
  <c r="O53" i="7"/>
  <c r="P52" i="7"/>
  <c r="O52" i="7"/>
  <c r="P50" i="7"/>
  <c r="O50" i="7"/>
  <c r="P49" i="7"/>
  <c r="O49" i="7"/>
  <c r="P48" i="7"/>
  <c r="O48" i="7"/>
  <c r="P47" i="7"/>
  <c r="O47" i="7"/>
  <c r="P46" i="7"/>
  <c r="O46" i="7"/>
  <c r="P45" i="7"/>
  <c r="O45" i="7"/>
  <c r="P44" i="7"/>
  <c r="O44" i="7"/>
  <c r="P43" i="7"/>
  <c r="O43" i="7"/>
  <c r="P42" i="7"/>
  <c r="O42" i="7"/>
  <c r="P41" i="7"/>
  <c r="O41" i="7"/>
  <c r="P40" i="7"/>
  <c r="O40" i="7"/>
  <c r="P39" i="7"/>
  <c r="O39" i="7"/>
  <c r="P38" i="7"/>
  <c r="O38" i="7"/>
  <c r="P37" i="7"/>
  <c r="O37" i="7"/>
  <c r="P36" i="7"/>
  <c r="O36" i="7"/>
  <c r="P35" i="7"/>
  <c r="O35" i="7"/>
  <c r="P34" i="7"/>
  <c r="O34" i="7"/>
  <c r="P33" i="7"/>
  <c r="O33" i="7"/>
  <c r="P32" i="7"/>
  <c r="O32" i="7"/>
  <c r="P31" i="7"/>
  <c r="O31" i="7"/>
  <c r="P30" i="7"/>
  <c r="O30" i="7"/>
  <c r="P29" i="7"/>
  <c r="O29" i="7"/>
  <c r="P28" i="7"/>
  <c r="O28" i="7"/>
  <c r="P27" i="7"/>
  <c r="O27" i="7"/>
  <c r="P26" i="7"/>
  <c r="O26" i="7"/>
  <c r="P25" i="7"/>
  <c r="O25" i="7"/>
  <c r="P24" i="7"/>
  <c r="O24" i="7"/>
  <c r="P23" i="7"/>
  <c r="O23" i="7"/>
  <c r="P22" i="7"/>
  <c r="O22" i="7"/>
  <c r="P21" i="7"/>
  <c r="O21" i="7"/>
  <c r="P20" i="7"/>
  <c r="O20" i="7"/>
  <c r="P19" i="7"/>
  <c r="O19" i="7"/>
  <c r="P18" i="7"/>
  <c r="O18" i="7"/>
  <c r="P17" i="7"/>
  <c r="O17" i="7"/>
  <c r="P16" i="7"/>
  <c r="O16" i="7"/>
  <c r="P15" i="7"/>
  <c r="O15" i="7"/>
  <c r="P14" i="7"/>
  <c r="O14" i="7"/>
  <c r="P13" i="7"/>
  <c r="O13" i="7"/>
  <c r="P12" i="7"/>
  <c r="O12" i="7"/>
  <c r="P11" i="7"/>
  <c r="O11" i="7"/>
  <c r="P10" i="7"/>
  <c r="O10" i="7"/>
  <c r="P9" i="7"/>
  <c r="O9" i="7"/>
  <c r="P8" i="7"/>
  <c r="O8" i="7"/>
  <c r="L9" i="3"/>
  <c r="T7" i="2"/>
  <c r="AO11" i="2"/>
  <c r="AO12" i="2" s="1"/>
  <c r="AO13" i="2" s="1"/>
  <c r="AO14" i="2" s="1"/>
  <c r="AO15" i="2" s="1"/>
  <c r="J7" i="3"/>
  <c r="J8" i="3"/>
  <c r="J9" i="3"/>
  <c r="J10" i="3"/>
  <c r="J15" i="3"/>
  <c r="J16" i="3"/>
  <c r="J17" i="3"/>
  <c r="J18" i="3"/>
  <c r="J19" i="3"/>
  <c r="Q19" i="3"/>
  <c r="P19" i="3"/>
  <c r="O19" i="3"/>
  <c r="N19" i="3"/>
  <c r="M19" i="3"/>
  <c r="L19" i="3"/>
  <c r="K19" i="3"/>
  <c r="I19" i="3"/>
  <c r="Q18" i="3"/>
  <c r="P18" i="3"/>
  <c r="O18" i="3"/>
  <c r="N18" i="3"/>
  <c r="M18" i="3"/>
  <c r="L18" i="3"/>
  <c r="K18" i="3"/>
  <c r="I18" i="3"/>
  <c r="Q17" i="3"/>
  <c r="P17" i="3"/>
  <c r="O17" i="3"/>
  <c r="N17" i="3"/>
  <c r="M17" i="3"/>
  <c r="L17" i="3"/>
  <c r="K17" i="3"/>
  <c r="I17" i="3"/>
  <c r="Q16" i="3"/>
  <c r="P16" i="3"/>
  <c r="O16" i="3"/>
  <c r="N16" i="3"/>
  <c r="M16" i="3"/>
  <c r="L16" i="3"/>
  <c r="K16" i="3"/>
  <c r="I16" i="3"/>
  <c r="Q15" i="3"/>
  <c r="P15" i="3"/>
  <c r="O15" i="3"/>
  <c r="N15" i="3"/>
  <c r="M15" i="3"/>
  <c r="L15" i="3"/>
  <c r="K15" i="3"/>
  <c r="I15" i="3"/>
  <c r="Q10" i="3"/>
  <c r="P10" i="3"/>
  <c r="O10" i="3"/>
  <c r="N10" i="3"/>
  <c r="M10" i="3"/>
  <c r="L10" i="3"/>
  <c r="K10" i="3"/>
  <c r="I10" i="3"/>
  <c r="Q9" i="3"/>
  <c r="P9" i="3"/>
  <c r="O9" i="3"/>
  <c r="N9" i="3"/>
  <c r="M9" i="3"/>
  <c r="K9" i="3"/>
  <c r="I9" i="3"/>
  <c r="Q8" i="3"/>
  <c r="P8" i="3"/>
  <c r="O8" i="3"/>
  <c r="N8" i="3"/>
  <c r="M8" i="3"/>
  <c r="L8" i="3"/>
  <c r="K8" i="3"/>
  <c r="I8" i="3"/>
  <c r="Q7" i="3"/>
  <c r="P7" i="3"/>
  <c r="O7" i="3"/>
  <c r="N7" i="3"/>
  <c r="M7" i="3"/>
  <c r="L7" i="3"/>
  <c r="K7" i="3"/>
  <c r="I7" i="3"/>
  <c r="Z45" i="7"/>
  <c r="Y45" i="7"/>
  <c r="X45" i="7"/>
  <c r="W45" i="7"/>
  <c r="V45" i="7"/>
  <c r="U45" i="7"/>
  <c r="T45" i="7"/>
  <c r="S45" i="7"/>
  <c r="R45" i="7"/>
  <c r="L45" i="7"/>
  <c r="K45" i="7"/>
  <c r="J45" i="7"/>
  <c r="I45" i="7"/>
  <c r="H45" i="7"/>
  <c r="G45" i="7"/>
  <c r="F45" i="7"/>
  <c r="E45" i="7"/>
  <c r="D45" i="7"/>
  <c r="Z24" i="7"/>
  <c r="Y24" i="7"/>
  <c r="X24" i="7"/>
  <c r="W24" i="7"/>
  <c r="V24" i="7"/>
  <c r="U24" i="7"/>
  <c r="T24" i="7"/>
  <c r="S24" i="7"/>
  <c r="R24" i="7"/>
  <c r="L24" i="7"/>
  <c r="K24" i="7"/>
  <c r="J24" i="7"/>
  <c r="I24" i="7"/>
  <c r="H24" i="7"/>
  <c r="G24" i="7"/>
  <c r="F24" i="7"/>
  <c r="E24" i="7"/>
  <c r="D24" i="7"/>
  <c r="X13" i="16"/>
  <c r="W13" i="16"/>
  <c r="V13" i="16"/>
  <c r="U13" i="16"/>
  <c r="T13" i="16"/>
  <c r="S13" i="16"/>
  <c r="R13" i="16"/>
  <c r="Q13" i="16"/>
  <c r="P13" i="16"/>
  <c r="N13" i="16"/>
  <c r="K13" i="16"/>
  <c r="J13" i="16"/>
  <c r="I13" i="16"/>
  <c r="H13" i="16"/>
  <c r="G13" i="16"/>
  <c r="F13" i="16"/>
  <c r="E13" i="16"/>
  <c r="D13" i="16"/>
  <c r="C13" i="16"/>
  <c r="X12" i="16"/>
  <c r="W12" i="16"/>
  <c r="V12" i="16"/>
  <c r="U12" i="16"/>
  <c r="T12" i="16"/>
  <c r="S12" i="16"/>
  <c r="R12" i="16"/>
  <c r="Q12" i="16"/>
  <c r="P12" i="16"/>
  <c r="N12" i="16"/>
  <c r="K12" i="16"/>
  <c r="J12" i="16"/>
  <c r="I12" i="16"/>
  <c r="H12" i="16"/>
  <c r="G12" i="16"/>
  <c r="F12" i="16"/>
  <c r="E12" i="16"/>
  <c r="D12" i="16"/>
  <c r="C12" i="16"/>
  <c r="X11" i="16"/>
  <c r="W11" i="16"/>
  <c r="V11" i="16"/>
  <c r="U11" i="16"/>
  <c r="T11" i="16"/>
  <c r="S11" i="16"/>
  <c r="R11" i="16"/>
  <c r="Q11" i="16"/>
  <c r="P11" i="16"/>
  <c r="N11" i="16"/>
  <c r="K11" i="16"/>
  <c r="J11" i="16"/>
  <c r="I11" i="16"/>
  <c r="H11" i="16"/>
  <c r="G11" i="16"/>
  <c r="F11" i="16"/>
  <c r="E11" i="16"/>
  <c r="D11" i="16"/>
  <c r="C11" i="16"/>
  <c r="X10" i="16"/>
  <c r="W10" i="16"/>
  <c r="V10" i="16"/>
  <c r="U10" i="16"/>
  <c r="T10" i="16"/>
  <c r="S10" i="16"/>
  <c r="R10" i="16"/>
  <c r="Q10" i="16"/>
  <c r="P10" i="16"/>
  <c r="N10" i="16"/>
  <c r="K10" i="16"/>
  <c r="J10" i="16"/>
  <c r="I10" i="16"/>
  <c r="H10" i="16"/>
  <c r="G10" i="16"/>
  <c r="F10" i="16"/>
  <c r="E10" i="16"/>
  <c r="D10" i="16"/>
  <c r="C10" i="16"/>
  <c r="X9" i="16"/>
  <c r="W9" i="16"/>
  <c r="V9" i="16"/>
  <c r="U9" i="16"/>
  <c r="T9" i="16"/>
  <c r="S9" i="16"/>
  <c r="R9" i="16"/>
  <c r="Q9" i="16"/>
  <c r="P9" i="16"/>
  <c r="N9" i="16"/>
  <c r="K9" i="16"/>
  <c r="J9" i="16"/>
  <c r="I9" i="16"/>
  <c r="H9" i="16"/>
  <c r="G9" i="16"/>
  <c r="F9" i="16"/>
  <c r="E9" i="16"/>
  <c r="D9" i="16"/>
  <c r="C9" i="16"/>
  <c r="X8" i="16"/>
  <c r="W8" i="16"/>
  <c r="V8" i="16"/>
  <c r="U8" i="16"/>
  <c r="T8" i="16"/>
  <c r="S8" i="16"/>
  <c r="R8" i="16"/>
  <c r="Q8" i="16"/>
  <c r="P8" i="16"/>
  <c r="N8" i="16"/>
  <c r="K8" i="16"/>
  <c r="J8" i="16"/>
  <c r="I8" i="16"/>
  <c r="H8" i="16"/>
  <c r="G8" i="16"/>
  <c r="F8" i="16"/>
  <c r="E8" i="16"/>
  <c r="D8" i="16"/>
  <c r="C8" i="16"/>
  <c r="D8" i="8"/>
  <c r="X8" i="5"/>
  <c r="W8" i="5"/>
  <c r="V8" i="5"/>
  <c r="U8" i="5"/>
  <c r="T8" i="5"/>
  <c r="S8" i="5"/>
  <c r="R8" i="5"/>
  <c r="X9" i="5"/>
  <c r="W9" i="5"/>
  <c r="V9" i="5"/>
  <c r="U9" i="5"/>
  <c r="T9" i="5"/>
  <c r="S9" i="5"/>
  <c r="R9" i="5"/>
  <c r="N12" i="5"/>
  <c r="AA12" i="5" s="1"/>
  <c r="N11" i="5"/>
  <c r="N10" i="5"/>
  <c r="N9" i="5"/>
  <c r="N8" i="5"/>
  <c r="Y16" i="8"/>
  <c r="X16" i="8"/>
  <c r="W16" i="8"/>
  <c r="V16" i="8"/>
  <c r="U16" i="8"/>
  <c r="T16" i="8"/>
  <c r="S16" i="8"/>
  <c r="R16" i="8"/>
  <c r="Q16" i="8"/>
  <c r="L16" i="8"/>
  <c r="K16" i="8"/>
  <c r="J16" i="8"/>
  <c r="I16" i="8"/>
  <c r="H16" i="8"/>
  <c r="G16" i="8"/>
  <c r="F16" i="8"/>
  <c r="E16" i="8"/>
  <c r="D16" i="8"/>
  <c r="Y15" i="8"/>
  <c r="X15" i="8"/>
  <c r="W15" i="8"/>
  <c r="V15" i="8"/>
  <c r="U15" i="8"/>
  <c r="T15" i="8"/>
  <c r="S15" i="8"/>
  <c r="R15" i="8"/>
  <c r="Q15" i="8"/>
  <c r="L15" i="8"/>
  <c r="K15" i="8"/>
  <c r="J15" i="8"/>
  <c r="I15" i="8"/>
  <c r="H15" i="8"/>
  <c r="G15" i="8"/>
  <c r="F15" i="8"/>
  <c r="E15" i="8"/>
  <c r="D15" i="8"/>
  <c r="P9" i="8"/>
  <c r="X17" i="12"/>
  <c r="W17" i="12"/>
  <c r="V17" i="12"/>
  <c r="U17" i="12"/>
  <c r="T17" i="12"/>
  <c r="S17" i="12"/>
  <c r="R17" i="12"/>
  <c r="Q17" i="12"/>
  <c r="P17" i="12"/>
  <c r="X16" i="12"/>
  <c r="W16" i="12"/>
  <c r="V16" i="12"/>
  <c r="U16" i="12"/>
  <c r="T16" i="12"/>
  <c r="S16" i="12"/>
  <c r="R16" i="12"/>
  <c r="Q16" i="12"/>
  <c r="P16" i="12"/>
  <c r="X15" i="12"/>
  <c r="W15" i="12"/>
  <c r="V15" i="12"/>
  <c r="U15" i="12"/>
  <c r="T15" i="12"/>
  <c r="S15" i="12"/>
  <c r="R15" i="12"/>
  <c r="Q15" i="12"/>
  <c r="P15" i="12"/>
  <c r="X14" i="12"/>
  <c r="W14" i="12"/>
  <c r="V14" i="12"/>
  <c r="U14" i="12"/>
  <c r="T14" i="12"/>
  <c r="S14" i="12"/>
  <c r="R14" i="12"/>
  <c r="Q14" i="12"/>
  <c r="P14" i="12"/>
  <c r="X13" i="12"/>
  <c r="W13" i="12"/>
  <c r="V13" i="12"/>
  <c r="U13" i="12"/>
  <c r="T13" i="12"/>
  <c r="S13" i="12"/>
  <c r="R13" i="12"/>
  <c r="Q13" i="12"/>
  <c r="P13" i="12"/>
  <c r="X12" i="12"/>
  <c r="W12" i="12"/>
  <c r="V12" i="12"/>
  <c r="U12" i="12"/>
  <c r="T12" i="12"/>
  <c r="S12" i="12"/>
  <c r="R12" i="12"/>
  <c r="Q12" i="12"/>
  <c r="P12" i="12"/>
  <c r="X11" i="12"/>
  <c r="W11" i="12"/>
  <c r="V11" i="12"/>
  <c r="U11" i="12"/>
  <c r="T11" i="12"/>
  <c r="S11" i="12"/>
  <c r="R11" i="12"/>
  <c r="Q11" i="12"/>
  <c r="P11" i="12"/>
  <c r="X10" i="12"/>
  <c r="W10" i="12"/>
  <c r="V10" i="12"/>
  <c r="U10" i="12"/>
  <c r="T10" i="12"/>
  <c r="S10" i="12"/>
  <c r="R10" i="12"/>
  <c r="Q10" i="12"/>
  <c r="P10" i="12"/>
  <c r="X9" i="12"/>
  <c r="W9" i="12"/>
  <c r="V9" i="12"/>
  <c r="U9" i="12"/>
  <c r="T9" i="12"/>
  <c r="S9" i="12"/>
  <c r="R9" i="12"/>
  <c r="Q9" i="12"/>
  <c r="P9" i="12"/>
  <c r="X8" i="12"/>
  <c r="W8" i="12"/>
  <c r="V8" i="12"/>
  <c r="U8" i="12"/>
  <c r="T8" i="12"/>
  <c r="S8" i="12"/>
  <c r="R8" i="12"/>
  <c r="Q8" i="12"/>
  <c r="P8" i="12"/>
  <c r="Y14" i="8"/>
  <c r="X14" i="8"/>
  <c r="W14" i="8"/>
  <c r="V14" i="8"/>
  <c r="U14" i="8"/>
  <c r="T14" i="8"/>
  <c r="S14" i="8"/>
  <c r="R14" i="8"/>
  <c r="Q14" i="8"/>
  <c r="Y13" i="8"/>
  <c r="X13" i="8"/>
  <c r="W13" i="8"/>
  <c r="V13" i="8"/>
  <c r="U13" i="8"/>
  <c r="T13" i="8"/>
  <c r="S13" i="8"/>
  <c r="R13" i="8"/>
  <c r="Q13" i="8"/>
  <c r="Y12" i="8"/>
  <c r="X12" i="8"/>
  <c r="W12" i="8"/>
  <c r="V12" i="8"/>
  <c r="U12" i="8"/>
  <c r="T12" i="8"/>
  <c r="S12" i="8"/>
  <c r="R12" i="8"/>
  <c r="Q12" i="8"/>
  <c r="Y8" i="8"/>
  <c r="X8" i="8"/>
  <c r="W8" i="8"/>
  <c r="V8" i="8"/>
  <c r="U8" i="8"/>
  <c r="T8" i="8"/>
  <c r="S8" i="8"/>
  <c r="R8" i="8"/>
  <c r="Q8" i="8"/>
  <c r="Z59" i="7"/>
  <c r="Y59" i="7"/>
  <c r="X59" i="7"/>
  <c r="W59" i="7"/>
  <c r="V59" i="7"/>
  <c r="U59" i="7"/>
  <c r="T59" i="7"/>
  <c r="S59" i="7"/>
  <c r="R59" i="7"/>
  <c r="Z58" i="7"/>
  <c r="Y58" i="7"/>
  <c r="X58" i="7"/>
  <c r="W58" i="7"/>
  <c r="V58" i="7"/>
  <c r="U58" i="7"/>
  <c r="T58" i="7"/>
  <c r="S58" i="7"/>
  <c r="R58" i="7"/>
  <c r="Z57" i="7"/>
  <c r="Y57" i="7"/>
  <c r="X57" i="7"/>
  <c r="W57" i="7"/>
  <c r="V57" i="7"/>
  <c r="U57" i="7"/>
  <c r="T57" i="7"/>
  <c r="S57" i="7"/>
  <c r="R57" i="7"/>
  <c r="Z56" i="7"/>
  <c r="Y56" i="7"/>
  <c r="X56" i="7"/>
  <c r="W56" i="7"/>
  <c r="V56" i="7"/>
  <c r="U56" i="7"/>
  <c r="T56" i="7"/>
  <c r="S56" i="7"/>
  <c r="R56" i="7"/>
  <c r="Z55" i="7"/>
  <c r="Y55" i="7"/>
  <c r="X55" i="7"/>
  <c r="W55" i="7"/>
  <c r="V55" i="7"/>
  <c r="U55" i="7"/>
  <c r="T55" i="7"/>
  <c r="S55" i="7"/>
  <c r="R55" i="7"/>
  <c r="Z54" i="7"/>
  <c r="Y54" i="7"/>
  <c r="X54" i="7"/>
  <c r="W54" i="7"/>
  <c r="V54" i="7"/>
  <c r="U54" i="7"/>
  <c r="T54" i="7"/>
  <c r="S54" i="7"/>
  <c r="R54" i="7"/>
  <c r="Z53" i="7"/>
  <c r="Y53" i="7"/>
  <c r="X53" i="7"/>
  <c r="W53" i="7"/>
  <c r="V53" i="7"/>
  <c r="U53" i="7"/>
  <c r="T53" i="7"/>
  <c r="S53" i="7"/>
  <c r="R53" i="7"/>
  <c r="Z52" i="7"/>
  <c r="Y52" i="7"/>
  <c r="X52" i="7"/>
  <c r="W52" i="7"/>
  <c r="V52" i="7"/>
  <c r="U52" i="7"/>
  <c r="T52" i="7"/>
  <c r="S52" i="7"/>
  <c r="R52" i="7"/>
  <c r="Z50" i="7"/>
  <c r="Y50" i="7"/>
  <c r="X50" i="7"/>
  <c r="W50" i="7"/>
  <c r="V50" i="7"/>
  <c r="U50" i="7"/>
  <c r="T50" i="7"/>
  <c r="S50" i="7"/>
  <c r="R50" i="7"/>
  <c r="Z49" i="7"/>
  <c r="Y49" i="7"/>
  <c r="X49" i="7"/>
  <c r="W49" i="7"/>
  <c r="V49" i="7"/>
  <c r="U49" i="7"/>
  <c r="T49" i="7"/>
  <c r="S49" i="7"/>
  <c r="R49" i="7"/>
  <c r="Z48" i="7"/>
  <c r="Y48" i="7"/>
  <c r="X48" i="7"/>
  <c r="W48" i="7"/>
  <c r="V48" i="7"/>
  <c r="U48" i="7"/>
  <c r="T48" i="7"/>
  <c r="S48" i="7"/>
  <c r="R48" i="7"/>
  <c r="Z47" i="7"/>
  <c r="Y47" i="7"/>
  <c r="X47" i="7"/>
  <c r="W47" i="7"/>
  <c r="V47" i="7"/>
  <c r="U47" i="7"/>
  <c r="T47" i="7"/>
  <c r="S47" i="7"/>
  <c r="R47" i="7"/>
  <c r="Z46" i="7"/>
  <c r="Y46" i="7"/>
  <c r="X46" i="7"/>
  <c r="W46" i="7"/>
  <c r="V46" i="7"/>
  <c r="U46" i="7"/>
  <c r="T46" i="7"/>
  <c r="S46" i="7"/>
  <c r="R46" i="7"/>
  <c r="Z44" i="7"/>
  <c r="Y44" i="7"/>
  <c r="X44" i="7"/>
  <c r="W44" i="7"/>
  <c r="V44" i="7"/>
  <c r="U44" i="7"/>
  <c r="T44" i="7"/>
  <c r="S44" i="7"/>
  <c r="R44" i="7"/>
  <c r="Z43" i="7"/>
  <c r="Y43" i="7"/>
  <c r="X43" i="7"/>
  <c r="W43" i="7"/>
  <c r="V43" i="7"/>
  <c r="U43" i="7"/>
  <c r="T43" i="7"/>
  <c r="S43" i="7"/>
  <c r="R43" i="7"/>
  <c r="Z42" i="7"/>
  <c r="Y42" i="7"/>
  <c r="X42" i="7"/>
  <c r="W42" i="7"/>
  <c r="V42" i="7"/>
  <c r="U42" i="7"/>
  <c r="T42" i="7"/>
  <c r="S42" i="7"/>
  <c r="R42" i="7"/>
  <c r="Z41" i="7"/>
  <c r="Y41" i="7"/>
  <c r="X41" i="7"/>
  <c r="W41" i="7"/>
  <c r="V41" i="7"/>
  <c r="U41" i="7"/>
  <c r="T41" i="7"/>
  <c r="S41" i="7"/>
  <c r="R41" i="7"/>
  <c r="Z40" i="7"/>
  <c r="Y40" i="7"/>
  <c r="X40" i="7"/>
  <c r="W40" i="7"/>
  <c r="V40" i="7"/>
  <c r="U40" i="7"/>
  <c r="T40" i="7"/>
  <c r="S40" i="7"/>
  <c r="R40" i="7"/>
  <c r="Z39" i="7"/>
  <c r="Y39" i="7"/>
  <c r="X39" i="7"/>
  <c r="W39" i="7"/>
  <c r="V39" i="7"/>
  <c r="U39" i="7"/>
  <c r="T39" i="7"/>
  <c r="S39" i="7"/>
  <c r="R39" i="7"/>
  <c r="Z38" i="7"/>
  <c r="Y38" i="7"/>
  <c r="X38" i="7"/>
  <c r="W38" i="7"/>
  <c r="V38" i="7"/>
  <c r="U38" i="7"/>
  <c r="T38" i="7"/>
  <c r="S38" i="7"/>
  <c r="R38" i="7"/>
  <c r="Z37" i="7"/>
  <c r="Y37" i="7"/>
  <c r="X37" i="7"/>
  <c r="W37" i="7"/>
  <c r="V37" i="7"/>
  <c r="U37" i="7"/>
  <c r="T37" i="7"/>
  <c r="S37" i="7"/>
  <c r="R37" i="7"/>
  <c r="Z36" i="7"/>
  <c r="Y36" i="7"/>
  <c r="X36" i="7"/>
  <c r="W36" i="7"/>
  <c r="V36" i="7"/>
  <c r="U36" i="7"/>
  <c r="T36" i="7"/>
  <c r="S36" i="7"/>
  <c r="R36" i="7"/>
  <c r="Z35" i="7"/>
  <c r="Y35" i="7"/>
  <c r="X35" i="7"/>
  <c r="W35" i="7"/>
  <c r="V35" i="7"/>
  <c r="U35" i="7"/>
  <c r="T35" i="7"/>
  <c r="S35" i="7"/>
  <c r="R35" i="7"/>
  <c r="Z34" i="7"/>
  <c r="Y34" i="7"/>
  <c r="X34" i="7"/>
  <c r="W34" i="7"/>
  <c r="V34" i="7"/>
  <c r="U34" i="7"/>
  <c r="T34" i="7"/>
  <c r="S34" i="7"/>
  <c r="R34" i="7"/>
  <c r="Z33" i="7"/>
  <c r="Y33" i="7"/>
  <c r="X33" i="7"/>
  <c r="W33" i="7"/>
  <c r="V33" i="7"/>
  <c r="U33" i="7"/>
  <c r="T33" i="7"/>
  <c r="S33" i="7"/>
  <c r="R33" i="7"/>
  <c r="Z32" i="7"/>
  <c r="Y32" i="7"/>
  <c r="X32" i="7"/>
  <c r="W32" i="7"/>
  <c r="V32" i="7"/>
  <c r="U32" i="7"/>
  <c r="T32" i="7"/>
  <c r="S32" i="7"/>
  <c r="R32" i="7"/>
  <c r="Z31" i="7"/>
  <c r="Y31" i="7"/>
  <c r="X31" i="7"/>
  <c r="W31" i="7"/>
  <c r="V31" i="7"/>
  <c r="U31" i="7"/>
  <c r="T31" i="7"/>
  <c r="S31" i="7"/>
  <c r="R31" i="7"/>
  <c r="Z30" i="7"/>
  <c r="Y30" i="7"/>
  <c r="X30" i="7"/>
  <c r="W30" i="7"/>
  <c r="V30" i="7"/>
  <c r="U30" i="7"/>
  <c r="T30" i="7"/>
  <c r="S30" i="7"/>
  <c r="R30" i="7"/>
  <c r="Z29" i="7"/>
  <c r="Y29" i="7"/>
  <c r="X29" i="7"/>
  <c r="W29" i="7"/>
  <c r="V29" i="7"/>
  <c r="U29" i="7"/>
  <c r="T29" i="7"/>
  <c r="S29" i="7"/>
  <c r="R29" i="7"/>
  <c r="Z28" i="7"/>
  <c r="Y28" i="7"/>
  <c r="X28" i="7"/>
  <c r="W28" i="7"/>
  <c r="V28" i="7"/>
  <c r="U28" i="7"/>
  <c r="T28" i="7"/>
  <c r="S28" i="7"/>
  <c r="R28" i="7"/>
  <c r="Z27" i="7"/>
  <c r="Y27" i="7"/>
  <c r="X27" i="7"/>
  <c r="W27" i="7"/>
  <c r="V27" i="7"/>
  <c r="U27" i="7"/>
  <c r="T27" i="7"/>
  <c r="S27" i="7"/>
  <c r="R27" i="7"/>
  <c r="Z26" i="7"/>
  <c r="Y26" i="7"/>
  <c r="X26" i="7"/>
  <c r="W26" i="7"/>
  <c r="V26" i="7"/>
  <c r="U26" i="7"/>
  <c r="T26" i="7"/>
  <c r="S26" i="7"/>
  <c r="R26" i="7"/>
  <c r="Z25" i="7"/>
  <c r="Y25" i="7"/>
  <c r="X25" i="7"/>
  <c r="W25" i="7"/>
  <c r="V25" i="7"/>
  <c r="U25" i="7"/>
  <c r="T25" i="7"/>
  <c r="S25" i="7"/>
  <c r="R25" i="7"/>
  <c r="Z23" i="7"/>
  <c r="Y23" i="7"/>
  <c r="X23" i="7"/>
  <c r="W23" i="7"/>
  <c r="V23" i="7"/>
  <c r="U23" i="7"/>
  <c r="T23" i="7"/>
  <c r="S23" i="7"/>
  <c r="R23" i="7"/>
  <c r="Z22" i="7"/>
  <c r="Y22" i="7"/>
  <c r="X22" i="7"/>
  <c r="W22" i="7"/>
  <c r="V22" i="7"/>
  <c r="U22" i="7"/>
  <c r="T22" i="7"/>
  <c r="S22" i="7"/>
  <c r="R22" i="7"/>
  <c r="Z21" i="7"/>
  <c r="Y21" i="7"/>
  <c r="X21" i="7"/>
  <c r="W21" i="7"/>
  <c r="V21" i="7"/>
  <c r="U21" i="7"/>
  <c r="T21" i="7"/>
  <c r="S21" i="7"/>
  <c r="R21" i="7"/>
  <c r="Z20" i="7"/>
  <c r="Y20" i="7"/>
  <c r="X20" i="7"/>
  <c r="W20" i="7"/>
  <c r="V20" i="7"/>
  <c r="U20" i="7"/>
  <c r="T20" i="7"/>
  <c r="S20" i="7"/>
  <c r="R20" i="7"/>
  <c r="Z19" i="7"/>
  <c r="Y19" i="7"/>
  <c r="X19" i="7"/>
  <c r="W19" i="7"/>
  <c r="V19" i="7"/>
  <c r="U19" i="7"/>
  <c r="T19" i="7"/>
  <c r="S19" i="7"/>
  <c r="R19" i="7"/>
  <c r="Z18" i="7"/>
  <c r="Y18" i="7"/>
  <c r="X18" i="7"/>
  <c r="W18" i="7"/>
  <c r="V18" i="7"/>
  <c r="U18" i="7"/>
  <c r="T18" i="7"/>
  <c r="S18" i="7"/>
  <c r="R18" i="7"/>
  <c r="Z17" i="7"/>
  <c r="Y17" i="7"/>
  <c r="X17" i="7"/>
  <c r="W17" i="7"/>
  <c r="V17" i="7"/>
  <c r="U17" i="7"/>
  <c r="T17" i="7"/>
  <c r="S17" i="7"/>
  <c r="R17" i="7"/>
  <c r="Z16" i="7"/>
  <c r="Y16" i="7"/>
  <c r="X16" i="7"/>
  <c r="W16" i="7"/>
  <c r="V16" i="7"/>
  <c r="U16" i="7"/>
  <c r="T16" i="7"/>
  <c r="S16" i="7"/>
  <c r="R16" i="7"/>
  <c r="Z15" i="7"/>
  <c r="Y15" i="7"/>
  <c r="X15" i="7"/>
  <c r="W15" i="7"/>
  <c r="V15" i="7"/>
  <c r="U15" i="7"/>
  <c r="T15" i="7"/>
  <c r="S15" i="7"/>
  <c r="R15" i="7"/>
  <c r="Z14" i="7"/>
  <c r="Y14" i="7"/>
  <c r="X14" i="7"/>
  <c r="W14" i="7"/>
  <c r="V14" i="7"/>
  <c r="U14" i="7"/>
  <c r="T14" i="7"/>
  <c r="S14" i="7"/>
  <c r="R14" i="7"/>
  <c r="Z13" i="7"/>
  <c r="Y13" i="7"/>
  <c r="X13" i="7"/>
  <c r="W13" i="7"/>
  <c r="V13" i="7"/>
  <c r="U13" i="7"/>
  <c r="T13" i="7"/>
  <c r="S13" i="7"/>
  <c r="R13" i="7"/>
  <c r="Z12" i="7"/>
  <c r="Y12" i="7"/>
  <c r="X12" i="7"/>
  <c r="W12" i="7"/>
  <c r="V12" i="7"/>
  <c r="U12" i="7"/>
  <c r="T12" i="7"/>
  <c r="S12" i="7"/>
  <c r="R12" i="7"/>
  <c r="Z11" i="7"/>
  <c r="Y11" i="7"/>
  <c r="X11" i="7"/>
  <c r="W11" i="7"/>
  <c r="V11" i="7"/>
  <c r="U11" i="7"/>
  <c r="T11" i="7"/>
  <c r="S11" i="7"/>
  <c r="R11" i="7"/>
  <c r="Z10" i="7"/>
  <c r="Y10" i="7"/>
  <c r="X10" i="7"/>
  <c r="W10" i="7"/>
  <c r="V10" i="7"/>
  <c r="U10" i="7"/>
  <c r="T10" i="7"/>
  <c r="S10" i="7"/>
  <c r="R10" i="7"/>
  <c r="Z9" i="7"/>
  <c r="Y9" i="7"/>
  <c r="X9" i="7"/>
  <c r="W9" i="7"/>
  <c r="V9" i="7"/>
  <c r="U9" i="7"/>
  <c r="T9" i="7"/>
  <c r="S9" i="7"/>
  <c r="R9" i="7"/>
  <c r="Z8" i="7"/>
  <c r="Y8" i="7"/>
  <c r="X8" i="7"/>
  <c r="W8" i="7"/>
  <c r="V8" i="7"/>
  <c r="U8" i="7"/>
  <c r="T8" i="7"/>
  <c r="S8" i="7"/>
  <c r="R8" i="7"/>
  <c r="X12" i="5"/>
  <c r="W12" i="5"/>
  <c r="V12" i="5"/>
  <c r="U12" i="5"/>
  <c r="T12" i="5"/>
  <c r="S12" i="5"/>
  <c r="R12" i="5"/>
  <c r="P12" i="5"/>
  <c r="X11" i="5"/>
  <c r="W11" i="5"/>
  <c r="V11" i="5"/>
  <c r="U11" i="5"/>
  <c r="T11" i="5"/>
  <c r="S11" i="5"/>
  <c r="R11" i="5"/>
  <c r="P11" i="5"/>
  <c r="X10" i="5"/>
  <c r="W10" i="5"/>
  <c r="V10" i="5"/>
  <c r="U10" i="5"/>
  <c r="T10" i="5"/>
  <c r="S10" i="5"/>
  <c r="R10" i="5"/>
  <c r="P10" i="5"/>
  <c r="W9" i="6"/>
  <c r="U9" i="6"/>
  <c r="T9" i="6"/>
  <c r="S9" i="6"/>
  <c r="R9" i="6"/>
  <c r="Q9" i="6"/>
  <c r="P9" i="6"/>
  <c r="X8" i="6"/>
  <c r="W8" i="6"/>
  <c r="V8" i="6"/>
  <c r="U8" i="6"/>
  <c r="T8" i="6"/>
  <c r="S8" i="6"/>
  <c r="R8" i="6"/>
  <c r="Q8" i="6"/>
  <c r="P8" i="6"/>
  <c r="D55" i="7"/>
  <c r="E55" i="7"/>
  <c r="F55" i="7"/>
  <c r="G55" i="7"/>
  <c r="H55" i="7"/>
  <c r="I55" i="7"/>
  <c r="J55" i="7"/>
  <c r="K55" i="7"/>
  <c r="L55" i="7"/>
  <c r="D56" i="7"/>
  <c r="E56" i="7"/>
  <c r="F56" i="7"/>
  <c r="G56" i="7"/>
  <c r="H56" i="7"/>
  <c r="I56" i="7"/>
  <c r="J56" i="7"/>
  <c r="K56" i="7"/>
  <c r="L56" i="7"/>
  <c r="D57" i="7"/>
  <c r="E57" i="7"/>
  <c r="F57" i="7"/>
  <c r="G57" i="7"/>
  <c r="H57" i="7"/>
  <c r="I57" i="7"/>
  <c r="J57" i="7"/>
  <c r="K57" i="7"/>
  <c r="L57" i="7"/>
  <c r="D58" i="7"/>
  <c r="E58" i="7"/>
  <c r="F58" i="7"/>
  <c r="G58" i="7"/>
  <c r="H58" i="7"/>
  <c r="I58" i="7"/>
  <c r="J58" i="7"/>
  <c r="K58" i="7"/>
  <c r="L58" i="7"/>
  <c r="D59" i="7"/>
  <c r="E59" i="7"/>
  <c r="F59" i="7"/>
  <c r="G59" i="7"/>
  <c r="H59" i="7"/>
  <c r="I59" i="7"/>
  <c r="J59" i="7"/>
  <c r="K59" i="7"/>
  <c r="L59" i="7"/>
  <c r="C12" i="5"/>
  <c r="D12" i="5"/>
  <c r="E12" i="5"/>
  <c r="F12" i="5"/>
  <c r="G12" i="5"/>
  <c r="H12" i="5"/>
  <c r="I12" i="5"/>
  <c r="J12" i="5"/>
  <c r="K12" i="5"/>
  <c r="L54" i="7"/>
  <c r="K54" i="7"/>
  <c r="J54" i="7"/>
  <c r="I54" i="7"/>
  <c r="H54" i="7"/>
  <c r="G54" i="7"/>
  <c r="F54" i="7"/>
  <c r="E54" i="7"/>
  <c r="D54" i="7"/>
  <c r="L53" i="7"/>
  <c r="K53" i="7"/>
  <c r="J53" i="7"/>
  <c r="I53" i="7"/>
  <c r="H53" i="7"/>
  <c r="G53" i="7"/>
  <c r="F53" i="7"/>
  <c r="E53" i="7"/>
  <c r="D53" i="7"/>
  <c r="L52" i="7"/>
  <c r="K52" i="7"/>
  <c r="J52" i="7"/>
  <c r="I52" i="7"/>
  <c r="H52" i="7"/>
  <c r="G52" i="7"/>
  <c r="F52" i="7"/>
  <c r="E52" i="7"/>
  <c r="D52" i="7"/>
  <c r="L50" i="7"/>
  <c r="K50" i="7"/>
  <c r="J50" i="7"/>
  <c r="I50" i="7"/>
  <c r="H50" i="7"/>
  <c r="G50" i="7"/>
  <c r="F50" i="7"/>
  <c r="E50" i="7"/>
  <c r="D50" i="7"/>
  <c r="L49" i="7"/>
  <c r="K49" i="7"/>
  <c r="J49" i="7"/>
  <c r="I49" i="7"/>
  <c r="H49" i="7"/>
  <c r="G49" i="7"/>
  <c r="F49" i="7"/>
  <c r="E49" i="7"/>
  <c r="D49" i="7"/>
  <c r="L48" i="7"/>
  <c r="K48" i="7"/>
  <c r="J48" i="7"/>
  <c r="I48" i="7"/>
  <c r="H48" i="7"/>
  <c r="G48" i="7"/>
  <c r="F48" i="7"/>
  <c r="E48" i="7"/>
  <c r="D48" i="7"/>
  <c r="L47" i="7"/>
  <c r="K47" i="7"/>
  <c r="J47" i="7"/>
  <c r="I47" i="7"/>
  <c r="H47" i="7"/>
  <c r="G47" i="7"/>
  <c r="F47" i="7"/>
  <c r="E47" i="7"/>
  <c r="D47" i="7"/>
  <c r="L46" i="7"/>
  <c r="K46" i="7"/>
  <c r="J46" i="7"/>
  <c r="I46" i="7"/>
  <c r="H46" i="7"/>
  <c r="G46" i="7"/>
  <c r="F46" i="7"/>
  <c r="E46" i="7"/>
  <c r="D46" i="7"/>
  <c r="L44" i="7"/>
  <c r="K44" i="7"/>
  <c r="J44" i="7"/>
  <c r="I44" i="7"/>
  <c r="H44" i="7"/>
  <c r="G44" i="7"/>
  <c r="F44" i="7"/>
  <c r="E44" i="7"/>
  <c r="D44" i="7"/>
  <c r="L43" i="7"/>
  <c r="K43" i="7"/>
  <c r="J43" i="7"/>
  <c r="I43" i="7"/>
  <c r="H43" i="7"/>
  <c r="G43" i="7"/>
  <c r="F43" i="7"/>
  <c r="E43" i="7"/>
  <c r="D43" i="7"/>
  <c r="L42" i="7"/>
  <c r="K42" i="7"/>
  <c r="J42" i="7"/>
  <c r="I42" i="7"/>
  <c r="H42" i="7"/>
  <c r="G42" i="7"/>
  <c r="F42" i="7"/>
  <c r="E42" i="7"/>
  <c r="D42" i="7"/>
  <c r="L41" i="7"/>
  <c r="K41" i="7"/>
  <c r="J41" i="7"/>
  <c r="I41" i="7"/>
  <c r="H41" i="7"/>
  <c r="G41" i="7"/>
  <c r="F41" i="7"/>
  <c r="E41" i="7"/>
  <c r="D41" i="7"/>
  <c r="L40" i="7"/>
  <c r="K40" i="7"/>
  <c r="J40" i="7"/>
  <c r="I40" i="7"/>
  <c r="H40" i="7"/>
  <c r="G40" i="7"/>
  <c r="F40" i="7"/>
  <c r="E40" i="7"/>
  <c r="D40" i="7"/>
  <c r="L39" i="7"/>
  <c r="K39" i="7"/>
  <c r="J39" i="7"/>
  <c r="I39" i="7"/>
  <c r="H39" i="7"/>
  <c r="G39" i="7"/>
  <c r="F39" i="7"/>
  <c r="E39" i="7"/>
  <c r="D39" i="7"/>
  <c r="L38" i="7"/>
  <c r="K38" i="7"/>
  <c r="J38" i="7"/>
  <c r="I38" i="7"/>
  <c r="H38" i="7"/>
  <c r="G38" i="7"/>
  <c r="F38" i="7"/>
  <c r="E38" i="7"/>
  <c r="D38" i="7"/>
  <c r="L37" i="7"/>
  <c r="K37" i="7"/>
  <c r="J37" i="7"/>
  <c r="I37" i="7"/>
  <c r="H37" i="7"/>
  <c r="G37" i="7"/>
  <c r="F37" i="7"/>
  <c r="E37" i="7"/>
  <c r="D37" i="7"/>
  <c r="Q6" i="3"/>
  <c r="P6" i="3"/>
  <c r="O6" i="3"/>
  <c r="N6" i="3"/>
  <c r="M6" i="3"/>
  <c r="L6" i="3"/>
  <c r="S7" i="6" s="1"/>
  <c r="K6" i="3"/>
  <c r="R7" i="16" s="1"/>
  <c r="J6" i="3"/>
  <c r="R7" i="8" s="1"/>
  <c r="AD7" i="8" s="1"/>
  <c r="I6" i="3"/>
  <c r="L36" i="7"/>
  <c r="K36" i="7"/>
  <c r="J36" i="7"/>
  <c r="I36" i="7"/>
  <c r="H36" i="7"/>
  <c r="G36" i="7"/>
  <c r="F36" i="7"/>
  <c r="E36" i="7"/>
  <c r="D36" i="7"/>
  <c r="L35" i="7"/>
  <c r="K35" i="7"/>
  <c r="J35" i="7"/>
  <c r="I35" i="7"/>
  <c r="H35" i="7"/>
  <c r="G35" i="7"/>
  <c r="F35" i="7"/>
  <c r="E35" i="7"/>
  <c r="D35" i="7"/>
  <c r="L34" i="7"/>
  <c r="K34" i="7"/>
  <c r="J34" i="7"/>
  <c r="I34" i="7"/>
  <c r="H34" i="7"/>
  <c r="G34" i="7"/>
  <c r="F34" i="7"/>
  <c r="E34" i="7"/>
  <c r="D34" i="7"/>
  <c r="L33" i="7"/>
  <c r="K33" i="7"/>
  <c r="J33" i="7"/>
  <c r="I33" i="7"/>
  <c r="H33" i="7"/>
  <c r="G33" i="7"/>
  <c r="F33" i="7"/>
  <c r="E33" i="7"/>
  <c r="D33" i="7"/>
  <c r="L32" i="7"/>
  <c r="K32" i="7"/>
  <c r="J32" i="7"/>
  <c r="I32" i="7"/>
  <c r="H32" i="7"/>
  <c r="G32" i="7"/>
  <c r="F32" i="7"/>
  <c r="E32" i="7"/>
  <c r="D32" i="7"/>
  <c r="L31" i="7"/>
  <c r="K31" i="7"/>
  <c r="J31" i="7"/>
  <c r="I31" i="7"/>
  <c r="H31" i="7"/>
  <c r="G31" i="7"/>
  <c r="F31" i="7"/>
  <c r="E31" i="7"/>
  <c r="D31" i="7"/>
  <c r="L30" i="7"/>
  <c r="K30" i="7"/>
  <c r="J30" i="7"/>
  <c r="I30" i="7"/>
  <c r="H30" i="7"/>
  <c r="G30" i="7"/>
  <c r="F30" i="7"/>
  <c r="E30" i="7"/>
  <c r="D30" i="7"/>
  <c r="L29" i="7"/>
  <c r="K29" i="7"/>
  <c r="J29" i="7"/>
  <c r="I29" i="7"/>
  <c r="H29" i="7"/>
  <c r="G29" i="7"/>
  <c r="F29" i="7"/>
  <c r="E29" i="7"/>
  <c r="D29" i="7"/>
  <c r="L28" i="7"/>
  <c r="K28" i="7"/>
  <c r="J28" i="7"/>
  <c r="I28" i="7"/>
  <c r="H28" i="7"/>
  <c r="G28" i="7"/>
  <c r="F28" i="7"/>
  <c r="E28" i="7"/>
  <c r="D28" i="7"/>
  <c r="D10" i="8"/>
  <c r="E10" i="8"/>
  <c r="F10" i="8"/>
  <c r="G10" i="8"/>
  <c r="H10" i="8"/>
  <c r="I10" i="8"/>
  <c r="J10" i="8"/>
  <c r="K10" i="8"/>
  <c r="L10" i="8"/>
  <c r="D11" i="8"/>
  <c r="E11" i="8"/>
  <c r="F11" i="8"/>
  <c r="G11" i="8"/>
  <c r="H11" i="8"/>
  <c r="I11" i="8"/>
  <c r="J11" i="8"/>
  <c r="K11" i="8"/>
  <c r="L11" i="8"/>
  <c r="D12" i="8"/>
  <c r="E12" i="8"/>
  <c r="F12" i="8"/>
  <c r="G12" i="8"/>
  <c r="H12" i="8"/>
  <c r="I12" i="8"/>
  <c r="J12" i="8"/>
  <c r="K12" i="8"/>
  <c r="L12" i="8"/>
  <c r="E13" i="8"/>
  <c r="F13" i="8"/>
  <c r="G13" i="8"/>
  <c r="H13" i="8"/>
  <c r="I13" i="8"/>
  <c r="J13" i="8"/>
  <c r="K13" i="8"/>
  <c r="L13" i="8"/>
  <c r="E14" i="8"/>
  <c r="F14" i="8"/>
  <c r="G14" i="8"/>
  <c r="H14" i="8"/>
  <c r="I14" i="8"/>
  <c r="J14" i="8"/>
  <c r="K14" i="8"/>
  <c r="L14" i="8"/>
  <c r="L9" i="8"/>
  <c r="K9" i="8"/>
  <c r="J9" i="8"/>
  <c r="I9" i="8"/>
  <c r="H9" i="8"/>
  <c r="G9" i="8"/>
  <c r="F9" i="8"/>
  <c r="E9" i="8"/>
  <c r="D9" i="8"/>
  <c r="L8" i="8"/>
  <c r="K8" i="8"/>
  <c r="J8" i="8"/>
  <c r="I8" i="8"/>
  <c r="H8" i="8"/>
  <c r="G8" i="8"/>
  <c r="F8" i="8"/>
  <c r="E8" i="8"/>
  <c r="L27" i="7"/>
  <c r="K27" i="7"/>
  <c r="J27" i="7"/>
  <c r="I27" i="7"/>
  <c r="H27" i="7"/>
  <c r="G27" i="7"/>
  <c r="F27" i="7"/>
  <c r="E27" i="7"/>
  <c r="D27" i="7"/>
  <c r="L26" i="7"/>
  <c r="K26" i="7"/>
  <c r="J26" i="7"/>
  <c r="I26" i="7"/>
  <c r="H26" i="7"/>
  <c r="G26" i="7"/>
  <c r="F26" i="7"/>
  <c r="E26" i="7"/>
  <c r="D26" i="7"/>
  <c r="L25" i="7"/>
  <c r="K25" i="7"/>
  <c r="J25" i="7"/>
  <c r="I25" i="7"/>
  <c r="H25" i="7"/>
  <c r="G25" i="7"/>
  <c r="F25" i="7"/>
  <c r="E25" i="7"/>
  <c r="D25" i="7"/>
  <c r="L23" i="7"/>
  <c r="K23" i="7"/>
  <c r="J23" i="7"/>
  <c r="I23" i="7"/>
  <c r="H23" i="7"/>
  <c r="G23" i="7"/>
  <c r="F23" i="7"/>
  <c r="E23" i="7"/>
  <c r="D23" i="7"/>
  <c r="L22" i="7"/>
  <c r="K22" i="7"/>
  <c r="J22" i="7"/>
  <c r="I22" i="7"/>
  <c r="H22" i="7"/>
  <c r="G22" i="7"/>
  <c r="F22" i="7"/>
  <c r="E22" i="7"/>
  <c r="D22" i="7"/>
  <c r="L21" i="7"/>
  <c r="K21" i="7"/>
  <c r="J21" i="7"/>
  <c r="I21" i="7"/>
  <c r="H21" i="7"/>
  <c r="G21" i="7"/>
  <c r="F21" i="7"/>
  <c r="E21" i="7"/>
  <c r="D21" i="7"/>
  <c r="L20" i="7"/>
  <c r="K20" i="7"/>
  <c r="J20" i="7"/>
  <c r="I20" i="7"/>
  <c r="H20" i="7"/>
  <c r="G20" i="7"/>
  <c r="F20" i="7"/>
  <c r="E20" i="7"/>
  <c r="D20" i="7"/>
  <c r="L19" i="7"/>
  <c r="K19" i="7"/>
  <c r="J19" i="7"/>
  <c r="I19" i="7"/>
  <c r="H19" i="7"/>
  <c r="G19" i="7"/>
  <c r="F19" i="7"/>
  <c r="E19" i="7"/>
  <c r="D19" i="7"/>
  <c r="L18" i="7"/>
  <c r="K18" i="7"/>
  <c r="J18" i="7"/>
  <c r="I18" i="7"/>
  <c r="H18" i="7"/>
  <c r="G18" i="7"/>
  <c r="F18" i="7"/>
  <c r="E18" i="7"/>
  <c r="D18" i="7"/>
  <c r="L17" i="7"/>
  <c r="K17" i="7"/>
  <c r="J17" i="7"/>
  <c r="I17" i="7"/>
  <c r="H17" i="7"/>
  <c r="G17" i="7"/>
  <c r="F17" i="7"/>
  <c r="E17" i="7"/>
  <c r="D17" i="7"/>
  <c r="L16" i="7"/>
  <c r="K16" i="7"/>
  <c r="J16" i="7"/>
  <c r="I16" i="7"/>
  <c r="H16" i="7"/>
  <c r="G16" i="7"/>
  <c r="F16" i="7"/>
  <c r="E16" i="7"/>
  <c r="D16" i="7"/>
  <c r="L15" i="7"/>
  <c r="K15" i="7"/>
  <c r="J15" i="7"/>
  <c r="I15" i="7"/>
  <c r="H15" i="7"/>
  <c r="G15" i="7"/>
  <c r="F15" i="7"/>
  <c r="E15" i="7"/>
  <c r="D15" i="7"/>
  <c r="L14" i="7"/>
  <c r="K14" i="7"/>
  <c r="J14" i="7"/>
  <c r="I14" i="7"/>
  <c r="H14" i="7"/>
  <c r="G14" i="7"/>
  <c r="F14" i="7"/>
  <c r="E14" i="7"/>
  <c r="D14" i="7"/>
  <c r="L13" i="7"/>
  <c r="K13" i="7"/>
  <c r="J13" i="7"/>
  <c r="I13" i="7"/>
  <c r="H13" i="7"/>
  <c r="G13" i="7"/>
  <c r="F13" i="7"/>
  <c r="E13" i="7"/>
  <c r="D13" i="7"/>
  <c r="L12" i="7"/>
  <c r="K12" i="7"/>
  <c r="J12" i="7"/>
  <c r="I12" i="7"/>
  <c r="H12" i="7"/>
  <c r="G12" i="7"/>
  <c r="F12" i="7"/>
  <c r="E12" i="7"/>
  <c r="D12" i="7"/>
  <c r="L11" i="7"/>
  <c r="K11" i="7"/>
  <c r="J11" i="7"/>
  <c r="I11" i="7"/>
  <c r="H11" i="7"/>
  <c r="G11" i="7"/>
  <c r="F11" i="7"/>
  <c r="E11" i="7"/>
  <c r="D11" i="7"/>
  <c r="L10" i="7"/>
  <c r="K10" i="7"/>
  <c r="J10" i="7"/>
  <c r="I10" i="7"/>
  <c r="H10" i="7"/>
  <c r="G10" i="7"/>
  <c r="F10" i="7"/>
  <c r="E10" i="7"/>
  <c r="D10" i="7"/>
  <c r="L9" i="7"/>
  <c r="K9" i="7"/>
  <c r="J9" i="7"/>
  <c r="I9" i="7"/>
  <c r="H9" i="7"/>
  <c r="G9" i="7"/>
  <c r="F9" i="7"/>
  <c r="E9" i="7"/>
  <c r="D9" i="7"/>
  <c r="L8" i="7"/>
  <c r="K8" i="7"/>
  <c r="J8" i="7"/>
  <c r="I8" i="7"/>
  <c r="H8" i="7"/>
  <c r="G8" i="7"/>
  <c r="F8" i="7"/>
  <c r="E8" i="7"/>
  <c r="D8" i="7"/>
  <c r="Q7" i="7"/>
  <c r="X7" i="5"/>
  <c r="AK7" i="5" s="1"/>
  <c r="Y11" i="8"/>
  <c r="U11" i="8"/>
  <c r="W11" i="8"/>
  <c r="X11" i="8"/>
  <c r="V11" i="8"/>
  <c r="T11" i="8"/>
  <c r="S11" i="8"/>
  <c r="B16" i="26"/>
  <c r="B26" i="26" s="1"/>
  <c r="B36" i="26" s="1"/>
  <c r="B46" i="26" s="1"/>
  <c r="B17" i="26"/>
  <c r="B27" i="26" s="1"/>
  <c r="B37" i="26" s="1"/>
  <c r="B47" i="26" s="1"/>
  <c r="B15" i="26"/>
  <c r="B25" i="26" s="1"/>
  <c r="B35" i="26" s="1"/>
  <c r="B45" i="26" s="1"/>
  <c r="B14" i="26"/>
  <c r="B24" i="26" s="1"/>
  <c r="B34" i="26" s="1"/>
  <c r="B44" i="26" s="1"/>
  <c r="B8" i="26"/>
  <c r="B18" i="26" s="1"/>
  <c r="B28" i="26" s="1"/>
  <c r="B38" i="26" s="1"/>
  <c r="B9" i="26"/>
  <c r="B19" i="26" s="1"/>
  <c r="B29" i="26" s="1"/>
  <c r="B39" i="26" s="1"/>
  <c r="B13" i="26"/>
  <c r="B23" i="26" s="1"/>
  <c r="B33" i="26" s="1"/>
  <c r="B43" i="26" s="1"/>
  <c r="B12" i="26"/>
  <c r="B22" i="26" s="1"/>
  <c r="B32" i="26" s="1"/>
  <c r="B42" i="26" s="1"/>
  <c r="B11" i="26"/>
  <c r="B21" i="26" s="1"/>
  <c r="B31" i="26" s="1"/>
  <c r="B41" i="26" s="1"/>
  <c r="B10" i="26"/>
  <c r="B20" i="26" s="1"/>
  <c r="B30" i="26" s="1"/>
  <c r="B40" i="26" s="1"/>
  <c r="D41" i="18"/>
  <c r="W7" i="8"/>
  <c r="AI7" i="8" s="1"/>
  <c r="O232" i="18"/>
  <c r="O233" i="18"/>
  <c r="E204" i="18"/>
  <c r="P204" i="18"/>
  <c r="U202" i="18"/>
  <c r="O201" i="18"/>
  <c r="P206" i="18"/>
  <c r="P205" i="18"/>
  <c r="V7" i="16"/>
  <c r="D205" i="18"/>
  <c r="D206" i="18"/>
  <c r="V7" i="12"/>
  <c r="C202" i="18"/>
  <c r="C201" i="18"/>
  <c r="Q203" i="18"/>
  <c r="H208" i="18"/>
  <c r="H209" i="18"/>
  <c r="T226" i="18"/>
  <c r="T227" i="18"/>
  <c r="O204" i="18"/>
  <c r="C205" i="18"/>
  <c r="O205" i="18"/>
  <c r="K210" i="18"/>
  <c r="W210" i="18"/>
  <c r="Q211" i="18"/>
  <c r="C216" i="18"/>
  <c r="C217" i="18"/>
  <c r="W228" i="18"/>
  <c r="E220" i="18"/>
  <c r="P237" i="18"/>
  <c r="J214" i="18"/>
  <c r="J213" i="18"/>
  <c r="V213" i="18"/>
  <c r="C208" i="18"/>
  <c r="O208" i="18"/>
  <c r="Q212" i="18"/>
  <c r="Q213" i="18"/>
  <c r="J230" i="18"/>
  <c r="J229" i="18"/>
  <c r="V230" i="18"/>
  <c r="Q236" i="18"/>
  <c r="E210" i="18"/>
  <c r="W221" i="18"/>
  <c r="W220" i="18"/>
  <c r="E228" i="18"/>
  <c r="E229" i="18"/>
  <c r="Q228" i="18"/>
  <c r="Q229" i="18"/>
  <c r="D222" i="18"/>
  <c r="H210" i="18"/>
  <c r="H211" i="18"/>
  <c r="B219" i="18"/>
  <c r="B218" i="18"/>
  <c r="U232" i="18"/>
  <c r="J235" i="18"/>
  <c r="J219" i="18"/>
  <c r="K233" i="18"/>
  <c r="V238" i="18"/>
  <c r="N210" i="18"/>
  <c r="N224" i="18"/>
  <c r="E221" i="18"/>
  <c r="W229" i="18"/>
  <c r="J232" i="18"/>
  <c r="J231" i="18"/>
  <c r="U233" i="18"/>
  <c r="A27" i="19"/>
  <c r="V227" i="18"/>
  <c r="N217" i="18"/>
  <c r="P212" i="18"/>
  <c r="H224" i="18"/>
  <c r="C209" i="18"/>
  <c r="BE27" i="21"/>
  <c r="AX27" i="21" s="1"/>
  <c r="AZ27" i="21" s="1"/>
  <c r="BE45" i="21"/>
  <c r="AX45" i="21" s="1"/>
  <c r="BE38" i="21"/>
  <c r="BE36" i="21"/>
  <c r="AW36" i="21" s="1"/>
  <c r="AY36" i="21" s="1"/>
  <c r="BE19" i="21"/>
  <c r="BE29" i="21"/>
  <c r="AX29" i="21" s="1"/>
  <c r="AZ29" i="21" s="1"/>
  <c r="BE44" i="21"/>
  <c r="BE30" i="21"/>
  <c r="BE34" i="21"/>
  <c r="BE24" i="21"/>
  <c r="BE20" i="21"/>
  <c r="AW20" i="21" s="1"/>
  <c r="AY20" i="21" s="1"/>
  <c r="BE18" i="21"/>
  <c r="AX18" i="21" s="1"/>
  <c r="BE26" i="21"/>
  <c r="AW26" i="21" s="1"/>
  <c r="AY26" i="21" s="1"/>
  <c r="BE23" i="21"/>
  <c r="BE41" i="21"/>
  <c r="AX41" i="21" s="1"/>
  <c r="AZ41" i="21" s="1"/>
  <c r="BE22" i="21"/>
  <c r="AW22" i="21" s="1"/>
  <c r="AY22" i="21" s="1"/>
  <c r="BE31" i="21"/>
  <c r="BE25" i="21"/>
  <c r="AW25" i="21" s="1"/>
  <c r="AY25" i="21" s="1"/>
  <c r="BE17" i="21"/>
  <c r="BE21" i="21"/>
  <c r="BE32" i="21"/>
  <c r="AX32" i="21" s="1"/>
  <c r="AZ32" i="21" s="1"/>
  <c r="BE35" i="21"/>
  <c r="BE42" i="21"/>
  <c r="AX42" i="21" s="1"/>
  <c r="AZ42" i="21" s="1"/>
  <c r="BE37" i="21"/>
  <c r="AW37" i="21" s="1"/>
  <c r="AY37" i="21" s="1"/>
  <c r="BE33" i="21"/>
  <c r="AW33" i="21" s="1"/>
  <c r="AY33" i="21" s="1"/>
  <c r="BE40" i="21"/>
  <c r="BE39" i="21"/>
  <c r="U214" i="18"/>
  <c r="O206" i="18"/>
  <c r="I214" i="18"/>
  <c r="D306" i="26"/>
  <c r="D316" i="26" s="1"/>
  <c r="D326" i="26" s="1"/>
  <c r="D299" i="26"/>
  <c r="D309" i="26" s="1"/>
  <c r="D319" i="26" s="1"/>
  <c r="V211" i="18"/>
  <c r="H233" i="18"/>
  <c r="T225" i="18"/>
  <c r="K203" i="18"/>
  <c r="K212" i="18"/>
  <c r="O224" i="18"/>
  <c r="E227" i="18"/>
  <c r="I232" i="18"/>
  <c r="I239" i="18"/>
  <c r="H218" i="18"/>
  <c r="H217" i="18"/>
  <c r="B233" i="18"/>
  <c r="T216" i="18"/>
  <c r="W204" i="18"/>
  <c r="U209" i="18"/>
  <c r="E213" i="18"/>
  <c r="U218" i="18"/>
  <c r="C226" i="18"/>
  <c r="B228" i="18"/>
  <c r="W230" i="18"/>
  <c r="F302" i="26"/>
  <c r="F312" i="26" s="1"/>
  <c r="F322" i="26" s="1"/>
  <c r="F304" i="26"/>
  <c r="F314" i="26" s="1"/>
  <c r="F324" i="26" s="1"/>
  <c r="V235" i="18"/>
  <c r="P236" i="18"/>
  <c r="B209" i="18"/>
  <c r="Q208" i="18"/>
  <c r="O212" i="18"/>
  <c r="C228" i="18"/>
  <c r="Q231" i="18"/>
  <c r="K232" i="18"/>
  <c r="C235" i="18"/>
  <c r="Q36" i="26"/>
  <c r="Q306" i="26" s="1"/>
  <c r="Q316" i="26" s="1"/>
  <c r="Q326" i="26" s="1"/>
  <c r="Q31" i="26"/>
  <c r="Q33" i="26" s="1"/>
  <c r="Q303" i="26" s="1"/>
  <c r="Q313" i="26" s="1"/>
  <c r="Q323" i="26" s="1"/>
  <c r="Q299" i="26"/>
  <c r="Q309" i="26" s="1"/>
  <c r="Q319" i="26" s="1"/>
  <c r="C299" i="26"/>
  <c r="C309" i="26" s="1"/>
  <c r="C319" i="26" s="1"/>
  <c r="C306" i="26"/>
  <c r="C316" i="26" s="1"/>
  <c r="C326" i="26" s="1"/>
  <c r="E303" i="26"/>
  <c r="E313" i="26" s="1"/>
  <c r="E323" i="26" s="1"/>
  <c r="E301" i="26"/>
  <c r="E311" i="26" s="1"/>
  <c r="E321" i="26" s="1"/>
  <c r="X299" i="26"/>
  <c r="X309" i="26" s="1"/>
  <c r="X319" i="26" s="1"/>
  <c r="X31" i="26"/>
  <c r="X33" i="26" s="1"/>
  <c r="X303" i="26" s="1"/>
  <c r="X313" i="26" s="1"/>
  <c r="X323" i="26" s="1"/>
  <c r="T36" i="26"/>
  <c r="T306" i="26" s="1"/>
  <c r="T316" i="26" s="1"/>
  <c r="T326" i="26" s="1"/>
  <c r="AE31" i="26"/>
  <c r="AE301" i="26" s="1"/>
  <c r="AE311" i="26" s="1"/>
  <c r="AE321" i="26" s="1"/>
  <c r="AE299" i="26"/>
  <c r="AE309" i="26" s="1"/>
  <c r="AE319" i="26" s="1"/>
  <c r="D301" i="26"/>
  <c r="D311" i="26" s="1"/>
  <c r="D321" i="26" s="1"/>
  <c r="D303" i="26"/>
  <c r="D313" i="26" s="1"/>
  <c r="D323" i="26" s="1"/>
  <c r="AW29" i="21"/>
  <c r="AY29" i="21" s="1"/>
  <c r="AW32" i="21"/>
  <c r="AY32" i="21" s="1"/>
  <c r="AW19" i="21"/>
  <c r="AY19" i="21" s="1"/>
  <c r="AX19" i="21"/>
  <c r="AZ19" i="21" s="1"/>
  <c r="AX31" i="21"/>
  <c r="AZ31" i="21" s="1"/>
  <c r="AW31" i="21"/>
  <c r="AY31" i="21" s="1"/>
  <c r="AW34" i="21"/>
  <c r="AY34" i="21" s="1"/>
  <c r="AX34" i="21"/>
  <c r="AZ34" i="21" s="1"/>
  <c r="AW27" i="21"/>
  <c r="AY27" i="21" s="1"/>
  <c r="AX37" i="21"/>
  <c r="AZ37" i="21" s="1"/>
  <c r="AW30" i="21"/>
  <c r="AY30" i="21" s="1"/>
  <c r="AX30" i="21"/>
  <c r="AZ30" i="21" s="1"/>
  <c r="AX33" i="21"/>
  <c r="AZ33" i="21" s="1"/>
  <c r="AW42" i="21"/>
  <c r="AY42" i="21" s="1"/>
  <c r="AW41" i="21"/>
  <c r="AY41" i="21" s="1"/>
  <c r="AX44" i="21"/>
  <c r="AZ44" i="21" s="1"/>
  <c r="AW44" i="21"/>
  <c r="AY44" i="21" s="1"/>
  <c r="C301" i="26"/>
  <c r="C311" i="26" s="1"/>
  <c r="C321" i="26" s="1"/>
  <c r="C303" i="26"/>
  <c r="C313" i="26" s="1"/>
  <c r="C323" i="26" s="1"/>
  <c r="AW21" i="21"/>
  <c r="AY21" i="21" s="1"/>
  <c r="AX21" i="21"/>
  <c r="AZ21" i="21" s="1"/>
  <c r="AZ18" i="21"/>
  <c r="AW18" i="21"/>
  <c r="AY18" i="21" s="1"/>
  <c r="AX36" i="21"/>
  <c r="AZ36" i="21" s="1"/>
  <c r="AW39" i="21"/>
  <c r="AY39" i="21" s="1"/>
  <c r="AX39" i="21"/>
  <c r="AZ39" i="21"/>
  <c r="AX38" i="21"/>
  <c r="AZ38" i="21"/>
  <c r="AW38" i="21"/>
  <c r="AY38" i="21"/>
  <c r="AW45" i="21"/>
  <c r="AY45" i="21" s="1"/>
  <c r="AZ45" i="21"/>
  <c r="Z36" i="26" l="1"/>
  <c r="Z306" i="26" s="1"/>
  <c r="Z316" i="26" s="1"/>
  <c r="Z326" i="26" s="1"/>
  <c r="T34" i="26"/>
  <c r="T304" i="26" s="1"/>
  <c r="T314" i="26" s="1"/>
  <c r="T324" i="26" s="1"/>
  <c r="C50" i="27"/>
  <c r="C52" i="27" s="1"/>
  <c r="C53" i="27" s="1"/>
  <c r="C54" i="27" s="1"/>
  <c r="C55" i="27" s="1"/>
  <c r="C56" i="27" s="1"/>
  <c r="C57" i="27" s="1"/>
  <c r="C58" i="27" s="1"/>
  <c r="C59" i="27" s="1"/>
  <c r="C60" i="27" s="1"/>
  <c r="C63" i="27" s="1"/>
  <c r="C64" i="27" s="1"/>
  <c r="C65" i="27" s="1"/>
  <c r="C66" i="27" s="1"/>
  <c r="C67" i="27" s="1"/>
  <c r="C68" i="27" s="1"/>
  <c r="C69" i="27" s="1"/>
  <c r="C70" i="27" s="1"/>
  <c r="C71" i="27" s="1"/>
  <c r="C72" i="27" s="1"/>
  <c r="C73" i="27" s="1"/>
  <c r="C74" i="27" s="1"/>
  <c r="C75" i="27" s="1"/>
  <c r="C76" i="27" s="1"/>
  <c r="C77" i="27" s="1"/>
  <c r="C78" i="27" s="1"/>
  <c r="C79" i="27" s="1"/>
  <c r="C80" i="27" s="1"/>
  <c r="C81" i="27" s="1"/>
  <c r="C82" i="27" s="1"/>
  <c r="C83" i="27" s="1"/>
  <c r="C84" i="27" s="1"/>
  <c r="C51" i="27"/>
  <c r="AF31" i="26"/>
  <c r="W31" i="26"/>
  <c r="W33" i="26" s="1"/>
  <c r="W303" i="26" s="1"/>
  <c r="W313" i="26" s="1"/>
  <c r="W323" i="26" s="1"/>
  <c r="S301" i="26"/>
  <c r="S311" i="26" s="1"/>
  <c r="S321" i="26" s="1"/>
  <c r="Y302" i="26"/>
  <c r="Y312" i="26" s="1"/>
  <c r="Y322" i="26" s="1"/>
  <c r="I34" i="26"/>
  <c r="I304" i="26" s="1"/>
  <c r="I314" i="26" s="1"/>
  <c r="I324" i="26" s="1"/>
  <c r="AA31" i="26"/>
  <c r="AA301" i="26" s="1"/>
  <c r="AA311" i="26" s="1"/>
  <c r="AA321" i="26" s="1"/>
  <c r="Z33" i="26"/>
  <c r="Z303" i="26" s="1"/>
  <c r="Z313" i="26" s="1"/>
  <c r="Z323" i="26" s="1"/>
  <c r="AG31" i="26"/>
  <c r="AG36" i="26"/>
  <c r="AG306" i="26" s="1"/>
  <c r="AG316" i="26" s="1"/>
  <c r="AG326" i="26" s="1"/>
  <c r="AA36" i="26"/>
  <c r="AA306" i="26" s="1"/>
  <c r="AA316" i="26" s="1"/>
  <c r="AA326" i="26" s="1"/>
  <c r="Z299" i="26"/>
  <c r="Z309" i="26" s="1"/>
  <c r="Z319" i="26" s="1"/>
  <c r="H36" i="26"/>
  <c r="H306" i="26" s="1"/>
  <c r="H316" i="26" s="1"/>
  <c r="H326" i="26" s="1"/>
  <c r="W34" i="26"/>
  <c r="W304" i="26" s="1"/>
  <c r="W314" i="26" s="1"/>
  <c r="W324" i="26" s="1"/>
  <c r="H31" i="26"/>
  <c r="AC302" i="26"/>
  <c r="AC312" i="26" s="1"/>
  <c r="AC322" i="26" s="1"/>
  <c r="AC299" i="26"/>
  <c r="AC309" i="26" s="1"/>
  <c r="AC319" i="26" s="1"/>
  <c r="G302" i="26"/>
  <c r="G312" i="26" s="1"/>
  <c r="G322" i="26" s="1"/>
  <c r="W36" i="26"/>
  <c r="W306" i="26" s="1"/>
  <c r="W316" i="26" s="1"/>
  <c r="W326" i="26" s="1"/>
  <c r="G31" i="26"/>
  <c r="G301" i="26" s="1"/>
  <c r="G311" i="26" s="1"/>
  <c r="G321" i="26" s="1"/>
  <c r="P299" i="26"/>
  <c r="P309" i="26" s="1"/>
  <c r="P319" i="26" s="1"/>
  <c r="AA33" i="26"/>
  <c r="AA303" i="26" s="1"/>
  <c r="AA313" i="26" s="1"/>
  <c r="AA323" i="26" s="1"/>
  <c r="G299" i="26"/>
  <c r="G309" i="26" s="1"/>
  <c r="G319" i="26" s="1"/>
  <c r="X34" i="26"/>
  <c r="X304" i="26" s="1"/>
  <c r="X314" i="26" s="1"/>
  <c r="X324" i="26" s="1"/>
  <c r="U33" i="26"/>
  <c r="U303" i="26" s="1"/>
  <c r="U313" i="26" s="1"/>
  <c r="U323" i="26" s="1"/>
  <c r="U301" i="26"/>
  <c r="U311" i="26" s="1"/>
  <c r="U321" i="26" s="1"/>
  <c r="B52" i="26"/>
  <c r="B62" i="26" s="1"/>
  <c r="B72" i="26" s="1"/>
  <c r="B82" i="26" s="1"/>
  <c r="B92" i="26" s="1"/>
  <c r="B102" i="26" s="1"/>
  <c r="B112" i="26" s="1"/>
  <c r="B122" i="26" s="1"/>
  <c r="B132" i="26" s="1"/>
  <c r="B142" i="26" s="1"/>
  <c r="B152" i="26"/>
  <c r="B162" i="26" s="1"/>
  <c r="B53" i="26"/>
  <c r="B63" i="26" s="1"/>
  <c r="B73" i="26" s="1"/>
  <c r="B83" i="26" s="1"/>
  <c r="B93" i="26" s="1"/>
  <c r="B103" i="26" s="1"/>
  <c r="B113" i="26" s="1"/>
  <c r="B123" i="26" s="1"/>
  <c r="B133" i="26" s="1"/>
  <c r="B143" i="26" s="1"/>
  <c r="B153" i="26"/>
  <c r="B163" i="26" s="1"/>
  <c r="B149" i="26"/>
  <c r="B159" i="26" s="1"/>
  <c r="B49" i="26"/>
  <c r="B59" i="26" s="1"/>
  <c r="B69" i="26" s="1"/>
  <c r="B79" i="26" s="1"/>
  <c r="B89" i="26" s="1"/>
  <c r="B99" i="26" s="1"/>
  <c r="B109" i="26" s="1"/>
  <c r="B119" i="26" s="1"/>
  <c r="B129" i="26" s="1"/>
  <c r="B139" i="26" s="1"/>
  <c r="AE33" i="26"/>
  <c r="AE303" i="26" s="1"/>
  <c r="AE313" i="26" s="1"/>
  <c r="AE323" i="26" s="1"/>
  <c r="B48" i="26"/>
  <c r="B58" i="26" s="1"/>
  <c r="B68" i="26" s="1"/>
  <c r="B78" i="26" s="1"/>
  <c r="B88" i="26" s="1"/>
  <c r="B98" i="26" s="1"/>
  <c r="B108" i="26" s="1"/>
  <c r="B118" i="26" s="1"/>
  <c r="B128" i="26" s="1"/>
  <c r="B138" i="26" s="1"/>
  <c r="B148" i="26"/>
  <c r="B158" i="26" s="1"/>
  <c r="B54" i="26"/>
  <c r="B64" i="26" s="1"/>
  <c r="B74" i="26" s="1"/>
  <c r="B84" i="26" s="1"/>
  <c r="B94" i="26" s="1"/>
  <c r="B104" i="26" s="1"/>
  <c r="B114" i="26" s="1"/>
  <c r="B124" i="26" s="1"/>
  <c r="B134" i="26" s="1"/>
  <c r="B144" i="26" s="1"/>
  <c r="B154" i="26"/>
  <c r="B164" i="26" s="1"/>
  <c r="B155" i="26"/>
  <c r="B165" i="26" s="1"/>
  <c r="B55" i="26"/>
  <c r="B65" i="26" s="1"/>
  <c r="B75" i="26" s="1"/>
  <c r="B85" i="26" s="1"/>
  <c r="B95" i="26" s="1"/>
  <c r="B105" i="26" s="1"/>
  <c r="B115" i="26" s="1"/>
  <c r="B125" i="26" s="1"/>
  <c r="B135" i="26" s="1"/>
  <c r="B145" i="26" s="1"/>
  <c r="B150" i="26"/>
  <c r="B160" i="26" s="1"/>
  <c r="B50" i="26"/>
  <c r="B60" i="26" s="1"/>
  <c r="B70" i="26" s="1"/>
  <c r="B80" i="26" s="1"/>
  <c r="B90" i="26" s="1"/>
  <c r="B100" i="26" s="1"/>
  <c r="B110" i="26" s="1"/>
  <c r="B120" i="26" s="1"/>
  <c r="B130" i="26" s="1"/>
  <c r="B140" i="26" s="1"/>
  <c r="B157" i="26"/>
  <c r="B167" i="26" s="1"/>
  <c r="B57" i="26"/>
  <c r="B67" i="26" s="1"/>
  <c r="B77" i="26" s="1"/>
  <c r="B87" i="26" s="1"/>
  <c r="B97" i="26" s="1"/>
  <c r="B107" i="26" s="1"/>
  <c r="B117" i="26" s="1"/>
  <c r="B127" i="26" s="1"/>
  <c r="B137" i="26" s="1"/>
  <c r="B147" i="26" s="1"/>
  <c r="AB36" i="26"/>
  <c r="AB306" i="26" s="1"/>
  <c r="AB316" i="26" s="1"/>
  <c r="AB326" i="26" s="1"/>
  <c r="B151" i="26"/>
  <c r="B161" i="26" s="1"/>
  <c r="B51" i="26"/>
  <c r="B61" i="26" s="1"/>
  <c r="B71" i="26" s="1"/>
  <c r="B81" i="26" s="1"/>
  <c r="B91" i="26" s="1"/>
  <c r="B101" i="26" s="1"/>
  <c r="B111" i="26" s="1"/>
  <c r="B121" i="26" s="1"/>
  <c r="B131" i="26" s="1"/>
  <c r="B141" i="26" s="1"/>
  <c r="B156" i="26"/>
  <c r="B166" i="26" s="1"/>
  <c r="B56" i="26"/>
  <c r="B66" i="26" s="1"/>
  <c r="B76" i="26" s="1"/>
  <c r="B86" i="26" s="1"/>
  <c r="B96" i="26" s="1"/>
  <c r="B106" i="26" s="1"/>
  <c r="B116" i="26" s="1"/>
  <c r="B126" i="26" s="1"/>
  <c r="B136" i="26" s="1"/>
  <c r="B146" i="26" s="1"/>
  <c r="W301" i="26"/>
  <c r="W311" i="26" s="1"/>
  <c r="W321" i="26" s="1"/>
  <c r="H34" i="26"/>
  <c r="H304" i="26" s="1"/>
  <c r="H314" i="26" s="1"/>
  <c r="H324" i="26" s="1"/>
  <c r="Y33" i="26"/>
  <c r="Y303" i="26" s="1"/>
  <c r="Y313" i="26" s="1"/>
  <c r="Y323" i="26" s="1"/>
  <c r="Y301" i="26"/>
  <c r="Y311" i="26" s="1"/>
  <c r="Y321" i="26" s="1"/>
  <c r="Q301" i="26"/>
  <c r="Q311" i="26" s="1"/>
  <c r="Q321" i="26" s="1"/>
  <c r="AB34" i="26"/>
  <c r="AB304" i="26" s="1"/>
  <c r="AB314" i="26" s="1"/>
  <c r="AB324" i="26" s="1"/>
  <c r="AF36" i="26"/>
  <c r="AF306" i="26" s="1"/>
  <c r="AF316" i="26" s="1"/>
  <c r="AF326" i="26" s="1"/>
  <c r="Q302" i="26"/>
  <c r="Q312" i="26" s="1"/>
  <c r="Q322" i="26" s="1"/>
  <c r="V34" i="26"/>
  <c r="V304" i="26" s="1"/>
  <c r="V314" i="26" s="1"/>
  <c r="V324" i="26" s="1"/>
  <c r="R36" i="26"/>
  <c r="R306" i="26" s="1"/>
  <c r="R316" i="26" s="1"/>
  <c r="R326" i="26" s="1"/>
  <c r="Z34" i="26"/>
  <c r="Z304" i="26" s="1"/>
  <c r="Z314" i="26" s="1"/>
  <c r="Z324" i="26" s="1"/>
  <c r="AX26" i="21"/>
  <c r="AZ26" i="21" s="1"/>
  <c r="AX22" i="21"/>
  <c r="AZ22" i="21" s="1"/>
  <c r="AX20" i="21"/>
  <c r="AZ20" i="21" s="1"/>
  <c r="T232" i="18"/>
  <c r="O7" i="6"/>
  <c r="X9" i="6"/>
  <c r="C9" i="6"/>
  <c r="D9" i="6" s="1"/>
  <c r="E9" i="6" s="1"/>
  <c r="F9" i="6" s="1"/>
  <c r="G9" i="6" s="1"/>
  <c r="H9" i="6" s="1"/>
  <c r="I9" i="6" s="1"/>
  <c r="J9" i="6" s="1"/>
  <c r="K9" i="6" s="1"/>
  <c r="V223" i="18"/>
  <c r="U223" i="18"/>
  <c r="B212" i="18"/>
  <c r="U215" i="18"/>
  <c r="P219" i="18"/>
  <c r="B225" i="18"/>
  <c r="K234" i="18"/>
  <c r="J209" i="18"/>
  <c r="P210" i="18"/>
  <c r="C211" i="18"/>
  <c r="U211" i="18"/>
  <c r="I220" i="18"/>
  <c r="P239" i="18"/>
  <c r="V226" i="18"/>
  <c r="H225" i="18"/>
  <c r="Q227" i="18"/>
  <c r="I209" i="18"/>
  <c r="U235" i="18"/>
  <c r="AD302" i="26"/>
  <c r="AD312" i="26" s="1"/>
  <c r="AD322" i="26" s="1"/>
  <c r="AD34" i="26"/>
  <c r="AD304" i="26" s="1"/>
  <c r="AD314" i="26" s="1"/>
  <c r="AD324" i="26" s="1"/>
  <c r="T212" i="18"/>
  <c r="P7" i="8"/>
  <c r="AB7" i="8" s="1"/>
  <c r="O10" i="6"/>
  <c r="P234" i="18"/>
  <c r="J205" i="18"/>
  <c r="P203" i="18"/>
  <c r="D211" i="18"/>
  <c r="J212" i="18"/>
  <c r="N214" i="18"/>
  <c r="U239" i="18"/>
  <c r="U238" i="18"/>
  <c r="D238" i="18"/>
  <c r="AF34" i="26"/>
  <c r="AF304" i="26" s="1"/>
  <c r="AF314" i="26" s="1"/>
  <c r="AF324" i="26" s="1"/>
  <c r="D236" i="18"/>
  <c r="C232" i="18"/>
  <c r="O7" i="12"/>
  <c r="P202" i="18"/>
  <c r="S302" i="26"/>
  <c r="S312" i="26" s="1"/>
  <c r="S322" i="26" s="1"/>
  <c r="S34" i="26"/>
  <c r="S304" i="26" s="1"/>
  <c r="S314" i="26" s="1"/>
  <c r="S324" i="26" s="1"/>
  <c r="AC33" i="26"/>
  <c r="AC303" i="26" s="1"/>
  <c r="AC313" i="26" s="1"/>
  <c r="AC323" i="26" s="1"/>
  <c r="AC301" i="26"/>
  <c r="AC311" i="26" s="1"/>
  <c r="AC321" i="26" s="1"/>
  <c r="J237" i="18"/>
  <c r="B222" i="18"/>
  <c r="I216" i="18"/>
  <c r="J202" i="18"/>
  <c r="D203" i="18"/>
  <c r="T209" i="18"/>
  <c r="N235" i="18"/>
  <c r="AX25" i="21"/>
  <c r="AZ25" i="21" s="1"/>
  <c r="O7" i="16"/>
  <c r="B215" i="18"/>
  <c r="U216" i="18"/>
  <c r="X301" i="26"/>
  <c r="X311" i="26" s="1"/>
  <c r="X321" i="26" s="1"/>
  <c r="O7" i="5"/>
  <c r="AB7" i="5" s="1"/>
  <c r="D239" i="18"/>
  <c r="T237" i="18"/>
  <c r="D210" i="18"/>
  <c r="K211" i="18"/>
  <c r="J227" i="18"/>
  <c r="P228" i="18"/>
  <c r="K205" i="18"/>
  <c r="V205" i="18"/>
  <c r="O211" i="18"/>
  <c r="P214" i="18"/>
  <c r="C218" i="18"/>
  <c r="Q217" i="18"/>
  <c r="D218" i="18"/>
  <c r="K224" i="18"/>
  <c r="O227" i="18"/>
  <c r="D230" i="18"/>
  <c r="J234" i="18"/>
  <c r="I240" i="18"/>
  <c r="R302" i="26"/>
  <c r="R312" i="26" s="1"/>
  <c r="R322" i="26" s="1"/>
  <c r="I205" i="18"/>
  <c r="B214" i="18"/>
  <c r="Q215" i="18"/>
  <c r="W219" i="18"/>
  <c r="J221" i="18"/>
  <c r="V229" i="18"/>
  <c r="U230" i="18"/>
  <c r="P302" i="26"/>
  <c r="P312" i="26" s="1"/>
  <c r="P322" i="26" s="1"/>
  <c r="V216" i="18"/>
  <c r="B226" i="18"/>
  <c r="I229" i="18"/>
  <c r="N232" i="18"/>
  <c r="I31" i="26"/>
  <c r="I36" i="26"/>
  <c r="I306" i="26" s="1"/>
  <c r="I316" i="26" s="1"/>
  <c r="I326" i="26" s="1"/>
  <c r="V31" i="26"/>
  <c r="C8" i="32"/>
  <c r="C9" i="32" s="1"/>
  <c r="C10" i="32" s="1"/>
  <c r="C11" i="32" s="1"/>
  <c r="C12" i="32" s="1"/>
  <c r="C13" i="32" s="1"/>
  <c r="C14" i="32" s="1"/>
  <c r="C15" i="32" s="1"/>
  <c r="C16" i="32" s="1"/>
  <c r="C17" i="32" s="1"/>
  <c r="C18" i="32" s="1"/>
  <c r="C19" i="32" s="1"/>
  <c r="C20" i="32" s="1"/>
  <c r="C21" i="32" s="1"/>
  <c r="C22" i="32" s="1"/>
  <c r="C23" i="32" s="1"/>
  <c r="Q202" i="18"/>
  <c r="U204" i="18"/>
  <c r="B207" i="18"/>
  <c r="D209" i="18"/>
  <c r="Q221" i="18"/>
  <c r="N202" i="18"/>
  <c r="B203" i="18"/>
  <c r="D204" i="18"/>
  <c r="B206" i="18"/>
  <c r="U207" i="18"/>
  <c r="V209" i="18"/>
  <c r="D224" i="18"/>
  <c r="U234" i="18"/>
  <c r="Q235" i="18"/>
  <c r="C203" i="18"/>
  <c r="N204" i="18"/>
  <c r="E205" i="18"/>
  <c r="Q207" i="18"/>
  <c r="W211" i="18"/>
  <c r="O218" i="18"/>
  <c r="U221" i="18"/>
  <c r="C222" i="18"/>
  <c r="U224" i="18"/>
  <c r="Q232" i="18"/>
  <c r="E234" i="18"/>
  <c r="V220" i="18"/>
  <c r="H222" i="18"/>
  <c r="K227" i="18"/>
  <c r="I233" i="18"/>
  <c r="V237" i="18"/>
  <c r="J240" i="18"/>
  <c r="U7" i="12"/>
  <c r="U7" i="5"/>
  <c r="AH7" i="5" s="1"/>
  <c r="W7" i="7"/>
  <c r="V7" i="8"/>
  <c r="AH7" i="8" s="1"/>
  <c r="U7" i="6"/>
  <c r="W7" i="5"/>
  <c r="AJ7" i="5" s="1"/>
  <c r="X7" i="8"/>
  <c r="AJ7" i="8" s="1"/>
  <c r="W7" i="16"/>
  <c r="W7" i="12"/>
  <c r="P7" i="6"/>
  <c r="R7" i="7"/>
  <c r="P7" i="12"/>
  <c r="P7" i="16"/>
  <c r="A26" i="19"/>
  <c r="S7" i="8"/>
  <c r="AE7" i="8" s="1"/>
  <c r="U9" i="8"/>
  <c r="Q9" i="8"/>
  <c r="P10" i="8"/>
  <c r="S9" i="8"/>
  <c r="R9" i="8"/>
  <c r="V9" i="8"/>
  <c r="W9" i="8"/>
  <c r="Y9" i="8"/>
  <c r="X9" i="8"/>
  <c r="T9" i="8"/>
  <c r="K228" i="18"/>
  <c r="K229" i="18"/>
  <c r="E232" i="18"/>
  <c r="E233" i="18"/>
  <c r="AW35" i="21"/>
  <c r="AY35" i="21" s="1"/>
  <c r="AX35" i="21"/>
  <c r="AZ35" i="21" s="1"/>
  <c r="AW23" i="21"/>
  <c r="AY23" i="21" s="1"/>
  <c r="AX23" i="21"/>
  <c r="AZ23" i="21" s="1"/>
  <c r="C223" i="18"/>
  <c r="H227" i="18"/>
  <c r="H226" i="18"/>
  <c r="B11" i="6"/>
  <c r="C10" i="6"/>
  <c r="D10" i="6" s="1"/>
  <c r="E10" i="6" s="1"/>
  <c r="F10" i="6" s="1"/>
  <c r="G10" i="6" s="1"/>
  <c r="H10" i="6" s="1"/>
  <c r="I10" i="6" s="1"/>
  <c r="J10" i="6" s="1"/>
  <c r="K10" i="6" s="1"/>
  <c r="N212" i="18"/>
  <c r="N211" i="18"/>
  <c r="D214" i="18"/>
  <c r="E217" i="18"/>
  <c r="E216" i="18"/>
  <c r="B230" i="18"/>
  <c r="E235" i="18"/>
  <c r="E236" i="18"/>
  <c r="E238" i="18"/>
  <c r="E239" i="18"/>
  <c r="X7" i="6"/>
  <c r="X7" i="12"/>
  <c r="X7" i="16"/>
  <c r="Y7" i="8"/>
  <c r="AK7" i="8" s="1"/>
  <c r="V203" i="18"/>
  <c r="V202" i="18"/>
  <c r="O209" i="18"/>
  <c r="O210" i="18"/>
  <c r="E212" i="18"/>
  <c r="E211" i="18"/>
  <c r="J217" i="18"/>
  <c r="J218" i="18"/>
  <c r="V218" i="18"/>
  <c r="V219" i="18"/>
  <c r="C220" i="18"/>
  <c r="C221" i="18"/>
  <c r="O220" i="18"/>
  <c r="P222" i="18"/>
  <c r="P221" i="18"/>
  <c r="H232" i="18"/>
  <c r="H231" i="18"/>
  <c r="Q237" i="18"/>
  <c r="Q238" i="18"/>
  <c r="Z7" i="7"/>
  <c r="Q7" i="5"/>
  <c r="AD7" i="5" s="1"/>
  <c r="S7" i="7"/>
  <c r="Q7" i="6"/>
  <c r="Q7" i="12"/>
  <c r="Q7" i="16"/>
  <c r="I201" i="18"/>
  <c r="I202" i="18"/>
  <c r="T205" i="18"/>
  <c r="T206" i="18"/>
  <c r="Q223" i="18"/>
  <c r="Q224" i="18"/>
  <c r="Q225" i="18"/>
  <c r="Q226" i="18"/>
  <c r="V228" i="18"/>
  <c r="E231" i="18"/>
  <c r="E230" i="18"/>
  <c r="Q230" i="18"/>
  <c r="B234" i="18"/>
  <c r="B235" i="18"/>
  <c r="AG33" i="26"/>
  <c r="AG303" i="26" s="1"/>
  <c r="AG313" i="26" s="1"/>
  <c r="AG323" i="26" s="1"/>
  <c r="AG301" i="26"/>
  <c r="AG311" i="26" s="1"/>
  <c r="AG321" i="26" s="1"/>
  <c r="V7" i="7"/>
  <c r="U7" i="8"/>
  <c r="AG7" i="8" s="1"/>
  <c r="T7" i="5"/>
  <c r="AG7" i="5" s="1"/>
  <c r="T7" i="16"/>
  <c r="T7" i="6"/>
  <c r="B202" i="18"/>
  <c r="B201" i="18"/>
  <c r="V206" i="18"/>
  <c r="V207" i="18"/>
  <c r="T210" i="18"/>
  <c r="T211" i="18"/>
  <c r="H212" i="18"/>
  <c r="H213" i="18"/>
  <c r="T215" i="18"/>
  <c r="T214" i="18"/>
  <c r="H215" i="18"/>
  <c r="H216" i="18"/>
  <c r="N219" i="18"/>
  <c r="N218" i="18"/>
  <c r="I225" i="18"/>
  <c r="I226" i="18"/>
  <c r="N227" i="18"/>
  <c r="N228" i="18"/>
  <c r="N233" i="18"/>
  <c r="N234" i="18"/>
  <c r="K236" i="18"/>
  <c r="K237" i="18"/>
  <c r="W239" i="18"/>
  <c r="W240" i="18"/>
  <c r="AW40" i="21"/>
  <c r="AY40" i="21" s="1"/>
  <c r="AX40" i="21"/>
  <c r="AZ40" i="21" s="1"/>
  <c r="AX24" i="21"/>
  <c r="AZ24" i="21" s="1"/>
  <c r="AW24" i="21"/>
  <c r="AY24" i="21" s="1"/>
  <c r="T7" i="8"/>
  <c r="AF7" i="8" s="1"/>
  <c r="S7" i="16"/>
  <c r="S7" i="12"/>
  <c r="S7" i="5"/>
  <c r="AF7" i="5" s="1"/>
  <c r="U7" i="7"/>
  <c r="O203" i="18"/>
  <c r="O202" i="18"/>
  <c r="H220" i="18"/>
  <c r="I224" i="18"/>
  <c r="I223" i="18"/>
  <c r="D227" i="18"/>
  <c r="D228" i="18"/>
  <c r="C233" i="18"/>
  <c r="C234" i="18"/>
  <c r="N239" i="18"/>
  <c r="N240" i="18"/>
  <c r="B50" i="18" a="1"/>
  <c r="D44" i="18"/>
  <c r="J210" i="18"/>
  <c r="J211" i="18"/>
  <c r="E219" i="18"/>
  <c r="E218" i="18"/>
  <c r="K221" i="18"/>
  <c r="W232" i="18"/>
  <c r="W233" i="18"/>
  <c r="O236" i="18"/>
  <c r="O235" i="18"/>
  <c r="O239" i="18"/>
  <c r="O238" i="18"/>
  <c r="T7" i="12"/>
  <c r="C278" i="18"/>
  <c r="B279" i="18"/>
  <c r="W214" i="18"/>
  <c r="E203" i="18"/>
  <c r="E202" i="18"/>
  <c r="E206" i="18"/>
  <c r="E207" i="18"/>
  <c r="U208" i="18"/>
  <c r="V210" i="18"/>
  <c r="C215" i="18"/>
  <c r="C214" i="18"/>
  <c r="Q218" i="18"/>
  <c r="K223" i="18"/>
  <c r="K222" i="18"/>
  <c r="K225" i="18"/>
  <c r="P226" i="18"/>
  <c r="P227" i="18"/>
  <c r="T7" i="7"/>
  <c r="Q7" i="8"/>
  <c r="AC7" i="8" s="1"/>
  <c r="P7" i="5"/>
  <c r="AC7" i="5" s="1"/>
  <c r="U7" i="16"/>
  <c r="P207" i="18"/>
  <c r="C212" i="18"/>
  <c r="V221" i="18"/>
  <c r="J208" i="18"/>
  <c r="R7" i="6"/>
  <c r="V7" i="6"/>
  <c r="R7" i="5"/>
  <c r="AE7" i="5" s="1"/>
  <c r="Y7" i="7"/>
  <c r="R7" i="12"/>
  <c r="N203" i="18"/>
  <c r="J220" i="18"/>
  <c r="W7" i="6"/>
  <c r="D215" i="18"/>
  <c r="T223" i="18"/>
  <c r="Q219" i="18"/>
  <c r="Q209" i="18"/>
  <c r="O222" i="18"/>
  <c r="Q233" i="18"/>
  <c r="T217" i="18"/>
  <c r="X7" i="7"/>
  <c r="V7" i="5"/>
  <c r="AI7" i="5" s="1"/>
  <c r="Q206" i="18"/>
  <c r="K235" i="18"/>
  <c r="U205" i="18"/>
  <c r="D208" i="18"/>
  <c r="AD31" i="26"/>
  <c r="AD36" i="26"/>
  <c r="AD306" i="26" s="1"/>
  <c r="AD316" i="26" s="1"/>
  <c r="AD326" i="26" s="1"/>
  <c r="AD299" i="26"/>
  <c r="AD309" i="26" s="1"/>
  <c r="AD319" i="26" s="1"/>
  <c r="BE43" i="21"/>
  <c r="BE46" i="21"/>
  <c r="BE28" i="21"/>
  <c r="T301" i="26"/>
  <c r="T311" i="26" s="1"/>
  <c r="T321" i="26" s="1"/>
  <c r="T33" i="26"/>
  <c r="T303" i="26" s="1"/>
  <c r="T313" i="26" s="1"/>
  <c r="T323" i="26" s="1"/>
  <c r="U36" i="26"/>
  <c r="U306" i="26" s="1"/>
  <c r="U316" i="26" s="1"/>
  <c r="U326" i="26" s="1"/>
  <c r="U299" i="26"/>
  <c r="U309" i="26" s="1"/>
  <c r="U319" i="26" s="1"/>
  <c r="AA302" i="26"/>
  <c r="AA312" i="26" s="1"/>
  <c r="AA322" i="26" s="1"/>
  <c r="AA34" i="26"/>
  <c r="AA304" i="26" s="1"/>
  <c r="AA314" i="26" s="1"/>
  <c r="AA324" i="26" s="1"/>
  <c r="AE34" i="26"/>
  <c r="AE304" i="26" s="1"/>
  <c r="AE314" i="26" s="1"/>
  <c r="AE324" i="26" s="1"/>
  <c r="AE302" i="26"/>
  <c r="AE312" i="26" s="1"/>
  <c r="AE322" i="26" s="1"/>
  <c r="I33" i="26"/>
  <c r="I303" i="26" s="1"/>
  <c r="I313" i="26" s="1"/>
  <c r="I323" i="26" s="1"/>
  <c r="I301" i="26"/>
  <c r="I311" i="26" s="1"/>
  <c r="I321" i="26" s="1"/>
  <c r="Y36" i="26"/>
  <c r="Y306" i="26" s="1"/>
  <c r="Y316" i="26" s="1"/>
  <c r="Y326" i="26" s="1"/>
  <c r="Y299" i="26"/>
  <c r="Y309" i="26" s="1"/>
  <c r="Y319" i="26" s="1"/>
  <c r="U34" i="26"/>
  <c r="U304" i="26" s="1"/>
  <c r="U314" i="26" s="1"/>
  <c r="U324" i="26" s="1"/>
  <c r="U302" i="26"/>
  <c r="U312" i="26" s="1"/>
  <c r="U322" i="26" s="1"/>
  <c r="R31" i="26"/>
  <c r="C24" i="32" l="1"/>
  <c r="C25" i="32" s="1"/>
  <c r="C26" i="32" s="1"/>
  <c r="C27" i="32" s="1"/>
  <c r="C28" i="32" s="1"/>
  <c r="C29" i="32" s="1"/>
  <c r="C30" i="32" s="1"/>
  <c r="C31" i="32" s="1"/>
  <c r="C32" i="32" s="1"/>
  <c r="C33" i="32" s="1"/>
  <c r="C34" i="32" s="1"/>
  <c r="C35" i="32" s="1"/>
  <c r="C36" i="32" s="1"/>
  <c r="C37" i="32" s="1"/>
  <c r="C38" i="32" s="1"/>
  <c r="C39" i="32" s="1"/>
  <c r="C40" i="32" s="1"/>
  <c r="C41" i="32" s="1"/>
  <c r="C42" i="32" s="1"/>
  <c r="C43" i="32" s="1"/>
  <c r="C44" i="32" s="1"/>
  <c r="C45" i="32" s="1"/>
  <c r="C46" i="32" s="1"/>
  <c r="C47" i="32" s="1"/>
  <c r="C48" i="32" s="1"/>
  <c r="C49" i="32" s="1"/>
  <c r="C50" i="32" s="1"/>
  <c r="AF33" i="26"/>
  <c r="AF303" i="26" s="1"/>
  <c r="AF313" i="26" s="1"/>
  <c r="AF323" i="26" s="1"/>
  <c r="AF301" i="26"/>
  <c r="AF311" i="26" s="1"/>
  <c r="AF321" i="26" s="1"/>
  <c r="B292" i="26"/>
  <c r="B302" i="26" s="1"/>
  <c r="B312" i="26" s="1"/>
  <c r="B322" i="26" s="1"/>
  <c r="B332" i="26" s="1"/>
  <c r="B172" i="26"/>
  <c r="B182" i="26" s="1"/>
  <c r="B192" i="26" s="1"/>
  <c r="B202" i="26" s="1"/>
  <c r="B212" i="26" s="1"/>
  <c r="B222" i="26" s="1"/>
  <c r="B232" i="26" s="1"/>
  <c r="B242" i="26" s="1"/>
  <c r="B252" i="26" s="1"/>
  <c r="B262" i="26" s="1"/>
  <c r="B272" i="26" s="1"/>
  <c r="B282" i="26" s="1"/>
  <c r="B288" i="26"/>
  <c r="B298" i="26" s="1"/>
  <c r="B308" i="26" s="1"/>
  <c r="B318" i="26" s="1"/>
  <c r="B328" i="26" s="1"/>
  <c r="B168" i="26"/>
  <c r="B178" i="26" s="1"/>
  <c r="B188" i="26" s="1"/>
  <c r="B198" i="26" s="1"/>
  <c r="B208" i="26" s="1"/>
  <c r="B218" i="26" s="1"/>
  <c r="B228" i="26" s="1"/>
  <c r="B238" i="26" s="1"/>
  <c r="B248" i="26" s="1"/>
  <c r="B258" i="26" s="1"/>
  <c r="B268" i="26" s="1"/>
  <c r="B278" i="26" s="1"/>
  <c r="B297" i="26"/>
  <c r="B307" i="26" s="1"/>
  <c r="B317" i="26" s="1"/>
  <c r="B327" i="26" s="1"/>
  <c r="B337" i="26" s="1"/>
  <c r="B177" i="26"/>
  <c r="B187" i="26" s="1"/>
  <c r="B197" i="26" s="1"/>
  <c r="B207" i="26" s="1"/>
  <c r="B217" i="26" s="1"/>
  <c r="B227" i="26" s="1"/>
  <c r="B237" i="26" s="1"/>
  <c r="B247" i="26" s="1"/>
  <c r="B257" i="26" s="1"/>
  <c r="B267" i="26" s="1"/>
  <c r="B277" i="26" s="1"/>
  <c r="B287" i="26" s="1"/>
  <c r="B290" i="26"/>
  <c r="B300" i="26" s="1"/>
  <c r="B310" i="26" s="1"/>
  <c r="B320" i="26" s="1"/>
  <c r="B330" i="26" s="1"/>
  <c r="B170" i="26"/>
  <c r="B180" i="26" s="1"/>
  <c r="B190" i="26" s="1"/>
  <c r="B200" i="26" s="1"/>
  <c r="B210" i="26" s="1"/>
  <c r="B220" i="26" s="1"/>
  <c r="B230" i="26" s="1"/>
  <c r="B240" i="26" s="1"/>
  <c r="B250" i="26" s="1"/>
  <c r="B260" i="26" s="1"/>
  <c r="B270" i="26" s="1"/>
  <c r="B280" i="26" s="1"/>
  <c r="B296" i="26"/>
  <c r="B306" i="26" s="1"/>
  <c r="B316" i="26" s="1"/>
  <c r="B326" i="26" s="1"/>
  <c r="B336" i="26" s="1"/>
  <c r="B176" i="26"/>
  <c r="B186" i="26" s="1"/>
  <c r="B196" i="26" s="1"/>
  <c r="B206" i="26" s="1"/>
  <c r="B216" i="26" s="1"/>
  <c r="B226" i="26" s="1"/>
  <c r="B236" i="26" s="1"/>
  <c r="B246" i="26" s="1"/>
  <c r="B256" i="26" s="1"/>
  <c r="B266" i="26" s="1"/>
  <c r="B276" i="26" s="1"/>
  <c r="B286" i="26" s="1"/>
  <c r="B289" i="26"/>
  <c r="B299" i="26" s="1"/>
  <c r="B309" i="26" s="1"/>
  <c r="B319" i="26" s="1"/>
  <c r="B329" i="26" s="1"/>
  <c r="B169" i="26"/>
  <c r="B179" i="26" s="1"/>
  <c r="B189" i="26" s="1"/>
  <c r="B199" i="26" s="1"/>
  <c r="B209" i="26" s="1"/>
  <c r="B219" i="26" s="1"/>
  <c r="B229" i="26" s="1"/>
  <c r="B239" i="26" s="1"/>
  <c r="B249" i="26" s="1"/>
  <c r="B259" i="26" s="1"/>
  <c r="B269" i="26" s="1"/>
  <c r="B279" i="26" s="1"/>
  <c r="B295" i="26"/>
  <c r="B305" i="26" s="1"/>
  <c r="B315" i="26" s="1"/>
  <c r="B325" i="26" s="1"/>
  <c r="B335" i="26" s="1"/>
  <c r="B175" i="26"/>
  <c r="B185" i="26" s="1"/>
  <c r="B195" i="26" s="1"/>
  <c r="B205" i="26" s="1"/>
  <c r="B215" i="26" s="1"/>
  <c r="B225" i="26" s="1"/>
  <c r="B235" i="26" s="1"/>
  <c r="B245" i="26" s="1"/>
  <c r="B255" i="26" s="1"/>
  <c r="B265" i="26" s="1"/>
  <c r="B275" i="26" s="1"/>
  <c r="B285" i="26" s="1"/>
  <c r="B293" i="26"/>
  <c r="B303" i="26" s="1"/>
  <c r="B313" i="26" s="1"/>
  <c r="B323" i="26" s="1"/>
  <c r="B333" i="26" s="1"/>
  <c r="B173" i="26"/>
  <c r="B183" i="26" s="1"/>
  <c r="B193" i="26" s="1"/>
  <c r="B203" i="26" s="1"/>
  <c r="B213" i="26" s="1"/>
  <c r="B223" i="26" s="1"/>
  <c r="B233" i="26" s="1"/>
  <c r="B243" i="26" s="1"/>
  <c r="B253" i="26" s="1"/>
  <c r="B263" i="26" s="1"/>
  <c r="B273" i="26" s="1"/>
  <c r="B283" i="26" s="1"/>
  <c r="B291" i="26"/>
  <c r="B301" i="26" s="1"/>
  <c r="B311" i="26" s="1"/>
  <c r="B321" i="26" s="1"/>
  <c r="B331" i="26" s="1"/>
  <c r="B171" i="26"/>
  <c r="B181" i="26" s="1"/>
  <c r="B191" i="26" s="1"/>
  <c r="B201" i="26" s="1"/>
  <c r="B211" i="26" s="1"/>
  <c r="B221" i="26" s="1"/>
  <c r="B231" i="26" s="1"/>
  <c r="B241" i="26" s="1"/>
  <c r="B251" i="26" s="1"/>
  <c r="B261" i="26" s="1"/>
  <c r="B271" i="26" s="1"/>
  <c r="B281" i="26" s="1"/>
  <c r="B294" i="26"/>
  <c r="B304" i="26" s="1"/>
  <c r="B314" i="26" s="1"/>
  <c r="B324" i="26" s="1"/>
  <c r="B334" i="26" s="1"/>
  <c r="B174" i="26"/>
  <c r="B184" i="26" s="1"/>
  <c r="B194" i="26" s="1"/>
  <c r="B204" i="26" s="1"/>
  <c r="B214" i="26" s="1"/>
  <c r="B224" i="26" s="1"/>
  <c r="B234" i="26" s="1"/>
  <c r="B244" i="26" s="1"/>
  <c r="B254" i="26" s="1"/>
  <c r="B264" i="26" s="1"/>
  <c r="B274" i="26" s="1"/>
  <c r="B284" i="26" s="1"/>
  <c r="G33" i="26"/>
  <c r="G303" i="26" s="1"/>
  <c r="G313" i="26" s="1"/>
  <c r="G323" i="26" s="1"/>
  <c r="H33" i="26"/>
  <c r="H303" i="26" s="1"/>
  <c r="H313" i="26" s="1"/>
  <c r="H323" i="26" s="1"/>
  <c r="H301" i="26"/>
  <c r="H311" i="26" s="1"/>
  <c r="H321" i="26" s="1"/>
  <c r="V33" i="26"/>
  <c r="V303" i="26" s="1"/>
  <c r="V313" i="26" s="1"/>
  <c r="V323" i="26" s="1"/>
  <c r="V301" i="26"/>
  <c r="V311" i="26" s="1"/>
  <c r="V321" i="26" s="1"/>
  <c r="O11" i="6"/>
  <c r="X10" i="6"/>
  <c r="W10" i="6"/>
  <c r="V10" i="6"/>
  <c r="R10" i="6"/>
  <c r="U10" i="6"/>
  <c r="P10" i="6"/>
  <c r="T10" i="6"/>
  <c r="S10" i="6"/>
  <c r="Q10" i="6"/>
  <c r="AW28" i="21"/>
  <c r="AY28" i="21" s="1"/>
  <c r="AX28" i="21"/>
  <c r="AZ28" i="21" s="1"/>
  <c r="AW43" i="21"/>
  <c r="AY43" i="21" s="1"/>
  <c r="AX43" i="21"/>
  <c r="AZ43" i="21" s="1"/>
  <c r="AD33" i="26"/>
  <c r="AD303" i="26" s="1"/>
  <c r="AD313" i="26" s="1"/>
  <c r="AD323" i="26" s="1"/>
  <c r="AD301" i="26"/>
  <c r="AD311" i="26" s="1"/>
  <c r="AD321" i="26" s="1"/>
  <c r="C11" i="6"/>
  <c r="D11" i="6" s="1"/>
  <c r="E11" i="6" s="1"/>
  <c r="F11" i="6" s="1"/>
  <c r="G11" i="6" s="1"/>
  <c r="H11" i="6" s="1"/>
  <c r="I11" i="6" s="1"/>
  <c r="J11" i="6" s="1"/>
  <c r="K11" i="6" s="1"/>
  <c r="B12" i="6"/>
  <c r="Q10" i="8"/>
  <c r="U10" i="8"/>
  <c r="R10" i="8"/>
  <c r="Y10" i="8"/>
  <c r="S10" i="8"/>
  <c r="X10" i="8"/>
  <c r="T10" i="8"/>
  <c r="V10" i="8"/>
  <c r="W10" i="8"/>
  <c r="R33" i="26"/>
  <c r="R303" i="26" s="1"/>
  <c r="R313" i="26" s="1"/>
  <c r="R323" i="26" s="1"/>
  <c r="R301" i="26"/>
  <c r="R311" i="26" s="1"/>
  <c r="R321" i="26" s="1"/>
  <c r="AX46" i="21"/>
  <c r="AZ46" i="21" s="1"/>
  <c r="AZ47" i="21" s="1"/>
  <c r="AW46" i="21"/>
  <c r="AY46" i="21" s="1"/>
  <c r="AY47" i="21" s="1"/>
  <c r="C279" i="18"/>
  <c r="B280" i="18"/>
  <c r="E51" i="18"/>
  <c r="D52" i="18"/>
  <c r="I51" i="18"/>
  <c r="H52" i="18"/>
  <c r="F52" i="18"/>
  <c r="B50" i="18"/>
  <c r="F50" i="18"/>
  <c r="D51" i="18"/>
  <c r="F51" i="18"/>
  <c r="H51" i="18"/>
  <c r="H50" i="18"/>
  <c r="I50" i="18"/>
  <c r="C51" i="18"/>
  <c r="I52" i="18"/>
  <c r="C52" i="18"/>
  <c r="G52" i="18"/>
  <c r="B51" i="18"/>
  <c r="G51" i="18"/>
  <c r="C50" i="18"/>
  <c r="B52" i="18"/>
  <c r="D50" i="18"/>
  <c r="E50" i="18"/>
  <c r="E52" i="18"/>
  <c r="G50" i="18"/>
  <c r="C51" i="32" l="1"/>
  <c r="C52" i="32" s="1"/>
  <c r="C53" i="32" s="1"/>
  <c r="C54" i="32" s="1"/>
  <c r="C55" i="32" s="1"/>
  <c r="C56" i="32" s="1"/>
  <c r="C57" i="32" s="1"/>
  <c r="C58" i="32" s="1"/>
  <c r="C59" i="32" s="1"/>
  <c r="C60" i="32" s="1"/>
  <c r="C61" i="32" s="1"/>
  <c r="C62" i="32" s="1"/>
  <c r="C63" i="32" s="1"/>
  <c r="C64" i="32" s="1"/>
  <c r="C65" i="32" s="1"/>
  <c r="C66" i="32" s="1"/>
  <c r="C67" i="32" s="1"/>
  <c r="C68" i="32" s="1"/>
  <c r="C69" i="32" s="1"/>
  <c r="C70" i="32" s="1"/>
  <c r="C71" i="32" s="1"/>
  <c r="C72" i="32" s="1"/>
  <c r="C73" i="32" s="1"/>
  <c r="C74" i="32" s="1"/>
  <c r="C75" i="32" s="1"/>
  <c r="C76" i="32" s="1"/>
  <c r="C77" i="32" s="1"/>
  <c r="C78" i="32" s="1"/>
  <c r="C79" i="32" s="1"/>
  <c r="C80" i="32" s="1"/>
  <c r="C81" i="32" s="1"/>
  <c r="V11" i="6"/>
  <c r="W11" i="6"/>
  <c r="U11" i="6"/>
  <c r="X11" i="6"/>
  <c r="T11" i="6"/>
  <c r="P11" i="6"/>
  <c r="S11" i="6"/>
  <c r="R11" i="6"/>
  <c r="Q11" i="6"/>
  <c r="O12" i="6"/>
  <c r="C280" i="18"/>
  <c r="B281" i="18"/>
  <c r="B13" i="6"/>
  <c r="C13" i="6" s="1"/>
  <c r="D13" i="6" s="1"/>
  <c r="E13" i="6" s="1"/>
  <c r="F13" i="6" s="1"/>
  <c r="G13" i="6" s="1"/>
  <c r="H13" i="6" s="1"/>
  <c r="I13" i="6" s="1"/>
  <c r="J13" i="6" s="1"/>
  <c r="K13" i="6" s="1"/>
  <c r="C12" i="6"/>
  <c r="D12" i="6" s="1"/>
  <c r="E12" i="6" s="1"/>
  <c r="F12" i="6" s="1"/>
  <c r="G12" i="6" s="1"/>
  <c r="H12" i="6" s="1"/>
  <c r="I12" i="6" s="1"/>
  <c r="J12" i="6" s="1"/>
  <c r="K12" i="6" s="1"/>
  <c r="B55" i="18" a="1"/>
  <c r="B10" i="19" l="1"/>
  <c r="B9" i="19"/>
  <c r="B8" i="19"/>
  <c r="B14" i="19"/>
  <c r="B12" i="19"/>
  <c r="B17" i="19"/>
  <c r="B16" i="19"/>
  <c r="B11" i="19"/>
  <c r="B15" i="19"/>
  <c r="B13" i="19"/>
  <c r="U12" i="6"/>
  <c r="S12" i="6"/>
  <c r="R12" i="6"/>
  <c r="Q12" i="6"/>
  <c r="V12" i="6"/>
  <c r="X12" i="6"/>
  <c r="P12" i="6"/>
  <c r="T12" i="6"/>
  <c r="W12" i="6"/>
  <c r="O13" i="6"/>
  <c r="C55" i="18"/>
  <c r="C56" i="18"/>
  <c r="D57" i="18"/>
  <c r="B57" i="18"/>
  <c r="D56" i="18"/>
  <c r="B56" i="18"/>
  <c r="C57" i="18"/>
  <c r="D55" i="18"/>
  <c r="B55" i="18"/>
  <c r="B282" i="18"/>
  <c r="C281" i="18"/>
  <c r="C17" i="19" l="1"/>
  <c r="C12" i="19"/>
  <c r="C13" i="19"/>
  <c r="C9" i="19"/>
  <c r="C10" i="19"/>
  <c r="C8" i="19"/>
  <c r="D5" i="19"/>
  <c r="C15" i="19"/>
  <c r="C11" i="19"/>
  <c r="C14" i="19"/>
  <c r="C16" i="19"/>
  <c r="X13" i="6"/>
  <c r="P13" i="6"/>
  <c r="Q13" i="6"/>
  <c r="W13" i="6"/>
  <c r="V13" i="6"/>
  <c r="U13" i="6"/>
  <c r="S13" i="6"/>
  <c r="T13" i="6"/>
  <c r="R13" i="6"/>
  <c r="C282" i="18"/>
  <c r="B283" i="18"/>
  <c r="B60" i="18" a="1"/>
  <c r="E5" i="19" l="1"/>
  <c r="D14" i="19"/>
  <c r="D17" i="19"/>
  <c r="D9" i="19"/>
  <c r="D12" i="19"/>
  <c r="D10" i="19"/>
  <c r="D16" i="19"/>
  <c r="D11" i="19"/>
  <c r="D15" i="19"/>
  <c r="D8" i="19"/>
  <c r="D13" i="19"/>
  <c r="B61" i="18"/>
  <c r="C60" i="18"/>
  <c r="B60" i="18"/>
  <c r="C62" i="18"/>
  <c r="D61" i="18"/>
  <c r="B62" i="18"/>
  <c r="D60" i="18"/>
  <c r="C61" i="18"/>
  <c r="D62" i="18"/>
  <c r="B284" i="18"/>
  <c r="C283" i="18"/>
  <c r="E17" i="19" l="1"/>
  <c r="E9" i="19"/>
  <c r="E14" i="19"/>
  <c r="E16" i="19"/>
  <c r="E13" i="19"/>
  <c r="F5" i="19"/>
  <c r="E15" i="19"/>
  <c r="E10" i="19"/>
  <c r="E11" i="19"/>
  <c r="E12" i="19"/>
  <c r="E8" i="19"/>
  <c r="B65" i="18" a="1"/>
  <c r="A11" i="2"/>
  <c r="C284" i="18"/>
  <c r="B285" i="18"/>
  <c r="F16" i="19" l="1"/>
  <c r="F11" i="19"/>
  <c r="F17" i="19"/>
  <c r="F15" i="19"/>
  <c r="F9" i="19"/>
  <c r="F14" i="19"/>
  <c r="F12" i="19"/>
  <c r="F13" i="19"/>
  <c r="G5" i="19"/>
  <c r="F10" i="19"/>
  <c r="F8" i="19"/>
  <c r="A12" i="2"/>
  <c r="B7" i="2"/>
  <c r="G65" i="18"/>
  <c r="G66" i="18"/>
  <c r="H66" i="18"/>
  <c r="C67" i="18"/>
  <c r="C66" i="18"/>
  <c r="B67" i="18"/>
  <c r="F65" i="18"/>
  <c r="G67" i="18"/>
  <c r="I65" i="18"/>
  <c r="I67" i="18"/>
  <c r="D67" i="18"/>
  <c r="B65" i="18"/>
  <c r="B66" i="18"/>
  <c r="F66" i="18"/>
  <c r="F67" i="18"/>
  <c r="E66" i="18"/>
  <c r="C65" i="18"/>
  <c r="E67" i="18"/>
  <c r="D66" i="18"/>
  <c r="H67" i="18"/>
  <c r="D65" i="18"/>
  <c r="H65" i="18"/>
  <c r="E65" i="18"/>
  <c r="I66" i="18"/>
  <c r="B286" i="18"/>
  <c r="C286" i="18" s="1"/>
  <c r="C285" i="18"/>
  <c r="G12" i="19" l="1"/>
  <c r="H5" i="19"/>
  <c r="G17" i="19"/>
  <c r="G9" i="19"/>
  <c r="G11" i="19"/>
  <c r="G14" i="19"/>
  <c r="G8" i="19"/>
  <c r="G13" i="19"/>
  <c r="G16" i="19"/>
  <c r="G15" i="19"/>
  <c r="G10" i="19"/>
  <c r="B28" i="18" a="1"/>
  <c r="AB28" i="18" a="1"/>
  <c r="Z28" i="18" a="1"/>
  <c r="T28" i="18" a="1"/>
  <c r="P28" i="18" a="1"/>
  <c r="K28" i="18" a="1"/>
  <c r="N28" i="18" a="1"/>
  <c r="I28" i="18" a="1"/>
  <c r="Q28" i="18" a="1"/>
  <c r="H28" i="18" a="1"/>
  <c r="D28" i="18" a="1"/>
  <c r="U28" i="18" a="1"/>
  <c r="J28" i="18" a="1"/>
  <c r="O28" i="18" a="1"/>
  <c r="V28" i="18" a="1"/>
  <c r="E28" i="18" a="1"/>
  <c r="W28" i="18" a="1"/>
  <c r="AA28" i="18" a="1"/>
  <c r="C28" i="18" a="1"/>
  <c r="A13" i="2"/>
  <c r="B8" i="2"/>
  <c r="H15" i="19" l="1"/>
  <c r="H13" i="19"/>
  <c r="I5" i="19"/>
  <c r="H10" i="19"/>
  <c r="H8" i="19"/>
  <c r="H11" i="19"/>
  <c r="H17" i="19"/>
  <c r="H12" i="19"/>
  <c r="H9" i="19"/>
  <c r="H14" i="19"/>
  <c r="H16" i="19"/>
  <c r="W29" i="18"/>
  <c r="W30" i="18"/>
  <c r="W28" i="18"/>
  <c r="I30" i="18"/>
  <c r="I29" i="18"/>
  <c r="I28" i="18"/>
  <c r="I74" i="18" s="1" a="1"/>
  <c r="V29" i="18"/>
  <c r="V30" i="18"/>
  <c r="V28" i="18"/>
  <c r="V74" i="18" s="1" a="1"/>
  <c r="N30" i="18"/>
  <c r="N29" i="18"/>
  <c r="N28" i="18"/>
  <c r="O29" i="18"/>
  <c r="O28" i="18"/>
  <c r="O74" i="18" s="1" a="1"/>
  <c r="O30" i="18"/>
  <c r="K30" i="18"/>
  <c r="K28" i="18"/>
  <c r="K29" i="18"/>
  <c r="J28" i="18"/>
  <c r="J29" i="18"/>
  <c r="J30" i="18"/>
  <c r="P28" i="18"/>
  <c r="P29" i="18"/>
  <c r="P30" i="18"/>
  <c r="U30" i="18"/>
  <c r="U29" i="18"/>
  <c r="U28" i="18"/>
  <c r="T30" i="18"/>
  <c r="T28" i="18"/>
  <c r="T29" i="18"/>
  <c r="Q30" i="18"/>
  <c r="Q29" i="18"/>
  <c r="Q28" i="18"/>
  <c r="Q74" i="18" s="1" a="1"/>
  <c r="E30" i="18"/>
  <c r="E29" i="18"/>
  <c r="E28" i="18"/>
  <c r="B9" i="2"/>
  <c r="A14" i="2"/>
  <c r="C30" i="18"/>
  <c r="C28" i="18"/>
  <c r="C29" i="18"/>
  <c r="D28" i="18"/>
  <c r="D29" i="18"/>
  <c r="D30" i="18"/>
  <c r="Z29" i="18"/>
  <c r="Z28" i="18"/>
  <c r="Z30" i="18"/>
  <c r="B30" i="18"/>
  <c r="B28" i="18"/>
  <c r="B74" i="18" s="1" a="1"/>
  <c r="B29" i="18"/>
  <c r="AA28" i="18"/>
  <c r="AA29" i="18"/>
  <c r="AA30" i="18"/>
  <c r="H29" i="18"/>
  <c r="H30" i="18"/>
  <c r="H28" i="18"/>
  <c r="H74" i="18" s="1" a="1"/>
  <c r="AB29" i="18"/>
  <c r="AB30" i="18"/>
  <c r="AB28" i="18"/>
  <c r="Z74" i="18" l="1" a="1"/>
  <c r="U74" i="18" a="1"/>
  <c r="W74" i="18" a="1"/>
  <c r="K74" i="18" a="1"/>
  <c r="P74" i="18" a="1"/>
  <c r="I15" i="19"/>
  <c r="I9" i="19"/>
  <c r="I10" i="19"/>
  <c r="I12" i="19"/>
  <c r="I11" i="19"/>
  <c r="I14" i="19"/>
  <c r="I13" i="19"/>
  <c r="I8" i="19"/>
  <c r="I17" i="19"/>
  <c r="J5" i="19"/>
  <c r="I16" i="19"/>
  <c r="D74" i="18" a="1"/>
  <c r="H74" i="18"/>
  <c r="H87" i="18" s="1"/>
  <c r="H80" i="18"/>
  <c r="H93" i="18" s="1"/>
  <c r="H75" i="18"/>
  <c r="H88" i="18" s="1"/>
  <c r="H81" i="18"/>
  <c r="H94" i="18" s="1"/>
  <c r="H79" i="18"/>
  <c r="H92" i="18" s="1"/>
  <c r="H78" i="18"/>
  <c r="H91" i="18" s="1"/>
  <c r="H77" i="18"/>
  <c r="H90" i="18" s="1"/>
  <c r="H76" i="18"/>
  <c r="H89" i="18" s="1"/>
  <c r="T74" i="18" a="1"/>
  <c r="N74" i="18" a="1"/>
  <c r="B75" i="18"/>
  <c r="B88" i="18" s="1"/>
  <c r="B76" i="18"/>
  <c r="B89" i="18" s="1"/>
  <c r="B77" i="18"/>
  <c r="B90" i="18" s="1"/>
  <c r="B74" i="18"/>
  <c r="B87" i="18" s="1"/>
  <c r="B80" i="18"/>
  <c r="B93" i="18" s="1"/>
  <c r="B79" i="18"/>
  <c r="B92" i="18" s="1"/>
  <c r="B81" i="18"/>
  <c r="B94" i="18" s="1"/>
  <c r="B78" i="18"/>
  <c r="B91" i="18" s="1"/>
  <c r="P77" i="18"/>
  <c r="P90" i="18" s="1"/>
  <c r="P81" i="18"/>
  <c r="P94" i="18" s="1"/>
  <c r="P76" i="18"/>
  <c r="P89" i="18" s="1"/>
  <c r="P74" i="18"/>
  <c r="P87" i="18" s="1"/>
  <c r="P80" i="18"/>
  <c r="P93" i="18" s="1"/>
  <c r="P75" i="18"/>
  <c r="P88" i="18" s="1"/>
  <c r="P78" i="18"/>
  <c r="P91" i="18" s="1"/>
  <c r="P79" i="18"/>
  <c r="P92" i="18" s="1"/>
  <c r="U78" i="18"/>
  <c r="U91" i="18" s="1"/>
  <c r="U79" i="18"/>
  <c r="U92" i="18" s="1"/>
  <c r="U74" i="18"/>
  <c r="U87" i="18" s="1"/>
  <c r="U80" i="18"/>
  <c r="U93" i="18" s="1"/>
  <c r="U77" i="18"/>
  <c r="U90" i="18" s="1"/>
  <c r="U76" i="18"/>
  <c r="U89" i="18" s="1"/>
  <c r="U81" i="18"/>
  <c r="U94" i="18" s="1"/>
  <c r="U75" i="18"/>
  <c r="U88" i="18" s="1"/>
  <c r="J74" i="18" a="1"/>
  <c r="W79" i="18"/>
  <c r="W92" i="18" s="1"/>
  <c r="W80" i="18"/>
  <c r="W93" i="18" s="1"/>
  <c r="W75" i="18"/>
  <c r="W88" i="18" s="1"/>
  <c r="W81" i="18"/>
  <c r="W94" i="18" s="1"/>
  <c r="W76" i="18"/>
  <c r="W89" i="18" s="1"/>
  <c r="W78" i="18"/>
  <c r="W91" i="18" s="1"/>
  <c r="W77" i="18"/>
  <c r="W90" i="18" s="1"/>
  <c r="W74" i="18"/>
  <c r="W87" i="18" s="1"/>
  <c r="O77" i="18"/>
  <c r="O90" i="18" s="1"/>
  <c r="O79" i="18"/>
  <c r="O92" i="18" s="1"/>
  <c r="O78" i="18"/>
  <c r="O91" i="18" s="1"/>
  <c r="O76" i="18"/>
  <c r="O89" i="18" s="1"/>
  <c r="O80" i="18"/>
  <c r="O93" i="18" s="1"/>
  <c r="O75" i="18"/>
  <c r="O88" i="18" s="1"/>
  <c r="O74" i="18"/>
  <c r="O87" i="18" s="1"/>
  <c r="O81" i="18"/>
  <c r="O94" i="18" s="1"/>
  <c r="C74" i="18" a="1"/>
  <c r="Z75" i="18"/>
  <c r="Z88" i="18" s="1"/>
  <c r="Z79" i="18"/>
  <c r="Z92" i="18" s="1"/>
  <c r="Z78" i="18"/>
  <c r="Z91" i="18" s="1"/>
  <c r="Z81" i="18"/>
  <c r="Z94" i="18" s="1"/>
  <c r="Z80" i="18"/>
  <c r="Z93" i="18" s="1"/>
  <c r="Z76" i="18"/>
  <c r="Z89" i="18" s="1"/>
  <c r="Z74" i="18"/>
  <c r="Z87" i="18" s="1"/>
  <c r="Z77" i="18"/>
  <c r="Z90" i="18" s="1"/>
  <c r="Q74" i="18"/>
  <c r="Q87" i="18" s="1"/>
  <c r="Q80" i="18"/>
  <c r="Q93" i="18" s="1"/>
  <c r="Q79" i="18"/>
  <c r="Q92" i="18" s="1"/>
  <c r="Q81" i="18"/>
  <c r="Q94" i="18" s="1"/>
  <c r="Q77" i="18"/>
  <c r="Q90" i="18" s="1"/>
  <c r="Q76" i="18"/>
  <c r="Q89" i="18" s="1"/>
  <c r="Q75" i="18"/>
  <c r="Q88" i="18" s="1"/>
  <c r="Q78" i="18"/>
  <c r="Q91" i="18" s="1"/>
  <c r="K75" i="18"/>
  <c r="K88" i="18" s="1"/>
  <c r="K79" i="18"/>
  <c r="K92" i="18" s="1"/>
  <c r="K74" i="18"/>
  <c r="K87" i="18" s="1"/>
  <c r="K81" i="18"/>
  <c r="K94" i="18" s="1"/>
  <c r="K77" i="18"/>
  <c r="K90" i="18" s="1"/>
  <c r="K76" i="18"/>
  <c r="K89" i="18" s="1"/>
  <c r="K78" i="18"/>
  <c r="K91" i="18" s="1"/>
  <c r="K80" i="18"/>
  <c r="K93" i="18" s="1"/>
  <c r="V78" i="18"/>
  <c r="V91" i="18" s="1"/>
  <c r="V81" i="18"/>
  <c r="V94" i="18" s="1"/>
  <c r="V75" i="18"/>
  <c r="V88" i="18" s="1"/>
  <c r="V79" i="18"/>
  <c r="V92" i="18" s="1"/>
  <c r="V77" i="18"/>
  <c r="V90" i="18" s="1"/>
  <c r="V80" i="18"/>
  <c r="V93" i="18" s="1"/>
  <c r="V74" i="18"/>
  <c r="V87" i="18" s="1"/>
  <c r="V76" i="18"/>
  <c r="V89" i="18" s="1"/>
  <c r="I76" i="18"/>
  <c r="I89" i="18" s="1"/>
  <c r="I81" i="18"/>
  <c r="I94" i="18" s="1"/>
  <c r="I74" i="18"/>
  <c r="I87" i="18" s="1"/>
  <c r="I78" i="18"/>
  <c r="I91" i="18" s="1"/>
  <c r="I79" i="18"/>
  <c r="I92" i="18" s="1"/>
  <c r="I75" i="18"/>
  <c r="I88" i="18" s="1"/>
  <c r="I80" i="18"/>
  <c r="I93" i="18" s="1"/>
  <c r="I77" i="18"/>
  <c r="I90" i="18" s="1"/>
  <c r="B10" i="2"/>
  <c r="A15" i="2"/>
  <c r="AB74" i="18" a="1"/>
  <c r="AA74" i="18" a="1"/>
  <c r="E74" i="18" a="1"/>
  <c r="D80" i="18"/>
  <c r="D93" i="18" s="1"/>
  <c r="D79" i="18"/>
  <c r="D92" i="18" s="1"/>
  <c r="D77" i="18"/>
  <c r="D90" i="18" s="1"/>
  <c r="D81" i="18"/>
  <c r="D94" i="18" s="1"/>
  <c r="D75" i="18"/>
  <c r="D88" i="18" s="1"/>
  <c r="D76" i="18"/>
  <c r="D89" i="18" s="1"/>
  <c r="D78" i="18"/>
  <c r="D91" i="18" s="1"/>
  <c r="D74" i="18"/>
  <c r="D87" i="18" s="1"/>
  <c r="K5" i="19" l="1"/>
  <c r="J9" i="19"/>
  <c r="J14" i="19"/>
  <c r="J8" i="19"/>
  <c r="J10" i="19"/>
  <c r="J17" i="19"/>
  <c r="J16" i="19"/>
  <c r="J15" i="19"/>
  <c r="J13" i="19"/>
  <c r="J12" i="19"/>
  <c r="J11" i="19"/>
  <c r="E78" i="18"/>
  <c r="E91" i="18" s="1"/>
  <c r="E79" i="18"/>
  <c r="E92" i="18" s="1"/>
  <c r="E75" i="18"/>
  <c r="E88" i="18" s="1"/>
  <c r="E80" i="18"/>
  <c r="E93" i="18" s="1"/>
  <c r="E77" i="18"/>
  <c r="E90" i="18" s="1"/>
  <c r="E74" i="18"/>
  <c r="E87" i="18" s="1"/>
  <c r="E81" i="18"/>
  <c r="E94" i="18" s="1"/>
  <c r="E76" i="18"/>
  <c r="E89" i="18" s="1"/>
  <c r="AA80" i="18"/>
  <c r="AA93" i="18" s="1"/>
  <c r="AA75" i="18"/>
  <c r="AA88" i="18" s="1"/>
  <c r="AA74" i="18"/>
  <c r="AA87" i="18" s="1"/>
  <c r="AA76" i="18"/>
  <c r="AA89" i="18" s="1"/>
  <c r="AA77" i="18"/>
  <c r="AA90" i="18" s="1"/>
  <c r="AA81" i="18"/>
  <c r="AA94" i="18" s="1"/>
  <c r="AA79" i="18"/>
  <c r="AA92" i="18" s="1"/>
  <c r="AA78" i="18"/>
  <c r="AA91" i="18" s="1"/>
  <c r="N77" i="18"/>
  <c r="N90" i="18" s="1"/>
  <c r="N75" i="18"/>
  <c r="N88" i="18" s="1"/>
  <c r="N78" i="18"/>
  <c r="N91" i="18" s="1"/>
  <c r="N74" i="18"/>
  <c r="N87" i="18" s="1"/>
  <c r="N76" i="18"/>
  <c r="N89" i="18" s="1"/>
  <c r="N79" i="18"/>
  <c r="N92" i="18" s="1"/>
  <c r="N81" i="18"/>
  <c r="N94" i="18" s="1"/>
  <c r="N80" i="18"/>
  <c r="N93" i="18" s="1"/>
  <c r="T79" i="18"/>
  <c r="T92" i="18" s="1"/>
  <c r="T74" i="18"/>
  <c r="T87" i="18" s="1"/>
  <c r="T81" i="18"/>
  <c r="T94" i="18" s="1"/>
  <c r="T76" i="18"/>
  <c r="T89" i="18" s="1"/>
  <c r="T78" i="18"/>
  <c r="T91" i="18" s="1"/>
  <c r="T80" i="18"/>
  <c r="T93" i="18" s="1"/>
  <c r="T77" i="18"/>
  <c r="T90" i="18" s="1"/>
  <c r="T75" i="18"/>
  <c r="T88" i="18" s="1"/>
  <c r="J80" i="18"/>
  <c r="J93" i="18" s="1"/>
  <c r="J81" i="18"/>
  <c r="J94" i="18" s="1"/>
  <c r="J79" i="18"/>
  <c r="J92" i="18" s="1"/>
  <c r="J76" i="18"/>
  <c r="J89" i="18" s="1"/>
  <c r="J78" i="18"/>
  <c r="J91" i="18" s="1"/>
  <c r="J75" i="18"/>
  <c r="J88" i="18" s="1"/>
  <c r="J77" i="18"/>
  <c r="J90" i="18" s="1"/>
  <c r="J74" i="18"/>
  <c r="J87" i="18" s="1"/>
  <c r="AB76" i="18"/>
  <c r="AB89" i="18" s="1"/>
  <c r="AB78" i="18"/>
  <c r="AB91" i="18" s="1"/>
  <c r="AB77" i="18"/>
  <c r="AB90" i="18" s="1"/>
  <c r="AB81" i="18"/>
  <c r="AB94" i="18" s="1"/>
  <c r="AB80" i="18"/>
  <c r="AB93" i="18" s="1"/>
  <c r="AB74" i="18"/>
  <c r="AB87" i="18" s="1"/>
  <c r="AB75" i="18"/>
  <c r="AB88" i="18" s="1"/>
  <c r="AB79" i="18"/>
  <c r="AB92" i="18" s="1"/>
  <c r="A16" i="2"/>
  <c r="B11" i="2"/>
  <c r="C74" i="18"/>
  <c r="C87" i="18" s="1"/>
  <c r="C77" i="18"/>
  <c r="C90" i="18" s="1"/>
  <c r="C75" i="18"/>
  <c r="C88" i="18" s="1"/>
  <c r="C79" i="18"/>
  <c r="C92" i="18" s="1"/>
  <c r="C78" i="18"/>
  <c r="C91" i="18" s="1"/>
  <c r="C81" i="18"/>
  <c r="C94" i="18" s="1"/>
  <c r="C76" i="18"/>
  <c r="C89" i="18" s="1"/>
  <c r="C80" i="18"/>
  <c r="C93" i="18" s="1"/>
  <c r="K8" i="19" l="1"/>
  <c r="K9" i="19"/>
  <c r="K13" i="19"/>
  <c r="K17" i="19"/>
  <c r="K14" i="19"/>
  <c r="L5" i="19"/>
  <c r="K10" i="19"/>
  <c r="K12" i="19"/>
  <c r="K15" i="19"/>
  <c r="K16" i="19"/>
  <c r="K11" i="19"/>
  <c r="B12" i="2"/>
  <c r="A17" i="2"/>
  <c r="L14" i="19" l="1"/>
  <c r="M5" i="19"/>
  <c r="L11" i="19"/>
  <c r="L8" i="19"/>
  <c r="L12" i="19"/>
  <c r="L13" i="19"/>
  <c r="L15" i="19"/>
  <c r="L10" i="19"/>
  <c r="L16" i="19"/>
  <c r="L17" i="19"/>
  <c r="L9" i="19"/>
  <c r="B13" i="2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18" i="2"/>
  <c r="M8" i="19" l="1"/>
  <c r="N5" i="19"/>
  <c r="M11" i="19"/>
  <c r="M17" i="19"/>
  <c r="M10" i="19"/>
  <c r="M12" i="19"/>
  <c r="M9" i="19"/>
  <c r="M14" i="19"/>
  <c r="M16" i="19"/>
  <c r="M13" i="19"/>
  <c r="M15" i="19"/>
  <c r="B14" i="2"/>
  <c r="A19" i="2"/>
  <c r="N14" i="19" l="1"/>
  <c r="N10" i="19"/>
  <c r="N11" i="19"/>
  <c r="N16" i="19"/>
  <c r="N15" i="19"/>
  <c r="N9" i="19"/>
  <c r="N17" i="19"/>
  <c r="N12" i="19"/>
  <c r="N13" i="19"/>
  <c r="N8" i="19"/>
  <c r="O5" i="19"/>
  <c r="A20" i="2"/>
  <c r="B15" i="2"/>
  <c r="O16" i="19" l="1"/>
  <c r="O11" i="19"/>
  <c r="O12" i="19"/>
  <c r="O15" i="19"/>
  <c r="O13" i="19"/>
  <c r="O10" i="19"/>
  <c r="O9" i="19"/>
  <c r="O8" i="19"/>
  <c r="O14" i="19"/>
  <c r="O17" i="19"/>
  <c r="P5" i="19"/>
  <c r="B16" i="2"/>
  <c r="A21" i="2"/>
  <c r="P9" i="19" l="1"/>
  <c r="P10" i="19"/>
  <c r="P17" i="19"/>
  <c r="P8" i="19"/>
  <c r="P12" i="19"/>
  <c r="P15" i="19"/>
  <c r="Q5" i="19"/>
  <c r="P13" i="19"/>
  <c r="P11" i="19"/>
  <c r="P14" i="19"/>
  <c r="P16" i="19"/>
  <c r="A22" i="2"/>
  <c r="B17" i="2"/>
  <c r="Q12" i="19" l="1"/>
  <c r="Q14" i="19"/>
  <c r="Q8" i="19"/>
  <c r="Q17" i="19"/>
  <c r="Q11" i="19"/>
  <c r="Q15" i="19"/>
  <c r="R5" i="19"/>
  <c r="Q10" i="19"/>
  <c r="Q13" i="19"/>
  <c r="Q9" i="19"/>
  <c r="Q16" i="19"/>
  <c r="A23" i="2"/>
  <c r="B18" i="2"/>
  <c r="R10" i="19" l="1"/>
  <c r="R9" i="19"/>
  <c r="R11" i="19"/>
  <c r="R17" i="19"/>
  <c r="R13" i="19"/>
  <c r="R15" i="19"/>
  <c r="R12" i="19"/>
  <c r="R8" i="19"/>
  <c r="R16" i="19"/>
  <c r="S5" i="19"/>
  <c r="R14" i="19"/>
  <c r="A24" i="2"/>
  <c r="B19" i="2"/>
  <c r="S14" i="19" l="1"/>
  <c r="S12" i="19"/>
  <c r="S11" i="19"/>
  <c r="S13" i="19"/>
  <c r="S17" i="19"/>
  <c r="S10" i="19"/>
  <c r="S16" i="19"/>
  <c r="T5" i="19"/>
  <c r="S15" i="19"/>
  <c r="S8" i="19"/>
  <c r="S9" i="19"/>
  <c r="B20" i="2"/>
  <c r="A25" i="2"/>
  <c r="T13" i="19" l="1"/>
  <c r="T17" i="19"/>
  <c r="T8" i="19"/>
  <c r="T11" i="19"/>
  <c r="T12" i="19"/>
  <c r="T14" i="19"/>
  <c r="T10" i="19"/>
  <c r="T16" i="19"/>
  <c r="T15" i="19"/>
  <c r="U5" i="19"/>
  <c r="T9" i="19"/>
  <c r="A26" i="2"/>
  <c r="B21" i="2"/>
  <c r="U16" i="19" l="1"/>
  <c r="U10" i="19"/>
  <c r="U17" i="19"/>
  <c r="V5" i="19"/>
  <c r="U15" i="19"/>
  <c r="U11" i="19"/>
  <c r="U9" i="19"/>
  <c r="U14" i="19"/>
  <c r="U8" i="19"/>
  <c r="U13" i="19"/>
  <c r="U12" i="19"/>
  <c r="A27" i="2"/>
  <c r="B22" i="2"/>
  <c r="V12" i="19" l="1"/>
  <c r="V9" i="19"/>
  <c r="V8" i="19"/>
  <c r="V14" i="19"/>
  <c r="V10" i="19"/>
  <c r="W5" i="19"/>
  <c r="V17" i="19"/>
  <c r="V13" i="19"/>
  <c r="V16" i="19"/>
  <c r="V15" i="19"/>
  <c r="V11" i="19"/>
  <c r="B23" i="2"/>
  <c r="A28" i="2"/>
  <c r="W11" i="19" l="1"/>
  <c r="W13" i="19"/>
  <c r="X5" i="19"/>
  <c r="W16" i="19"/>
  <c r="W17" i="19"/>
  <c r="W9" i="19"/>
  <c r="W10" i="19"/>
  <c r="W8" i="19"/>
  <c r="W14" i="19"/>
  <c r="W12" i="19"/>
  <c r="W15" i="19"/>
  <c r="B24" i="2"/>
  <c r="A29" i="2"/>
  <c r="X16" i="19" l="1"/>
  <c r="X13" i="19"/>
  <c r="X8" i="19"/>
  <c r="X9" i="19"/>
  <c r="X14" i="19"/>
  <c r="Y5" i="19"/>
  <c r="X17" i="19"/>
  <c r="X15" i="19"/>
  <c r="X12" i="19"/>
  <c r="X11" i="19"/>
  <c r="X10" i="19"/>
  <c r="B25" i="2"/>
  <c r="A30" i="2"/>
  <c r="Z5" i="19" l="1"/>
  <c r="Y8" i="19"/>
  <c r="Y14" i="19"/>
  <c r="Y16" i="19"/>
  <c r="Y13" i="19"/>
  <c r="Y15" i="19"/>
  <c r="Y12" i="19"/>
  <c r="Y10" i="19"/>
  <c r="Y9" i="19"/>
  <c r="Y11" i="19"/>
  <c r="Y17" i="19"/>
  <c r="B26" i="2"/>
  <c r="A31" i="2"/>
  <c r="Z17" i="19" l="1"/>
  <c r="Z13" i="19"/>
  <c r="Z8" i="19"/>
  <c r="Z9" i="19"/>
  <c r="Z15" i="19"/>
  <c r="Z12" i="19"/>
  <c r="AA5" i="19"/>
  <c r="Z11" i="19"/>
  <c r="Z14" i="19"/>
  <c r="Z16" i="19"/>
  <c r="Z10" i="19"/>
  <c r="A32" i="2"/>
  <c r="B27" i="2"/>
  <c r="AA12" i="19" l="1"/>
  <c r="AA8" i="19"/>
  <c r="AA9" i="19"/>
  <c r="AA14" i="19"/>
  <c r="AA16" i="19"/>
  <c r="AB5" i="19"/>
  <c r="AA13" i="19"/>
  <c r="AA11" i="19"/>
  <c r="AA15" i="19"/>
  <c r="AA17" i="19"/>
  <c r="AA10" i="19"/>
  <c r="B28" i="2"/>
  <c r="A33" i="2"/>
  <c r="AB12" i="19" l="1"/>
  <c r="AC5" i="19"/>
  <c r="AB16" i="19"/>
  <c r="AB11" i="19"/>
  <c r="AB17" i="19"/>
  <c r="AB14" i="19"/>
  <c r="AB13" i="19"/>
  <c r="AB10" i="19"/>
  <c r="AB15" i="19"/>
  <c r="AB9" i="19"/>
  <c r="AB8" i="19"/>
  <c r="A34" i="2"/>
  <c r="B29" i="2"/>
  <c r="AC10" i="19" l="1"/>
  <c r="AC11" i="19"/>
  <c r="AC12" i="19"/>
  <c r="AC16" i="19"/>
  <c r="AC15" i="19"/>
  <c r="AC14" i="19"/>
  <c r="AC17" i="19"/>
  <c r="AC9" i="19"/>
  <c r="AD5" i="19"/>
  <c r="AC13" i="19"/>
  <c r="AC8" i="19"/>
  <c r="A35" i="2"/>
  <c r="B30" i="2"/>
  <c r="AD10" i="19" l="1"/>
  <c r="AD8" i="19"/>
  <c r="AD16" i="19"/>
  <c r="AE5" i="19"/>
  <c r="AD14" i="19"/>
  <c r="AD17" i="19"/>
  <c r="AD15" i="19"/>
  <c r="AD13" i="19"/>
  <c r="AD9" i="19"/>
  <c r="AD11" i="19"/>
  <c r="AD12" i="19"/>
  <c r="B31" i="2"/>
  <c r="A36" i="2"/>
  <c r="AE14" i="19" l="1"/>
  <c r="AE15" i="19"/>
  <c r="AE11" i="19"/>
  <c r="AF5" i="19"/>
  <c r="AE13" i="19"/>
  <c r="AE8" i="19"/>
  <c r="AE9" i="19"/>
  <c r="AE12" i="19"/>
  <c r="AE16" i="19"/>
  <c r="AE17" i="19"/>
  <c r="AE10" i="19"/>
  <c r="A37" i="2"/>
  <c r="B32" i="2"/>
  <c r="AF12" i="19" l="1"/>
  <c r="AF17" i="19"/>
  <c r="AF10" i="19"/>
  <c r="AF9" i="19"/>
  <c r="AF16" i="19"/>
  <c r="AF8" i="19"/>
  <c r="AF14" i="19"/>
  <c r="AF13" i="19"/>
  <c r="AF11" i="19"/>
  <c r="AF15" i="19"/>
  <c r="AG5" i="19"/>
  <c r="B33" i="2"/>
  <c r="A38" i="2"/>
  <c r="AG16" i="19" l="1"/>
  <c r="AG17" i="19"/>
  <c r="AG11" i="19"/>
  <c r="AG10" i="19"/>
  <c r="AG12" i="19"/>
  <c r="AG13" i="19"/>
  <c r="AG14" i="19"/>
  <c r="AG9" i="19"/>
  <c r="AG15" i="19"/>
  <c r="AG8" i="19"/>
  <c r="A39" i="2"/>
  <c r="B34" i="2"/>
  <c r="A40" i="2" l="1"/>
  <c r="B35" i="2"/>
  <c r="A41" i="2" l="1"/>
  <c r="B36" i="2"/>
  <c r="B37" i="2" l="1"/>
  <c r="A42" i="2"/>
  <c r="A43" i="2" l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B38" i="2"/>
  <c r="B8" i="12" l="1"/>
  <c r="K8" i="12" l="1"/>
  <c r="H8" i="12"/>
  <c r="I8" i="12"/>
  <c r="F8" i="12"/>
  <c r="C8" i="12"/>
  <c r="J8" i="12"/>
  <c r="G8" i="12"/>
  <c r="B9" i="12"/>
  <c r="D8" i="12"/>
  <c r="E8" i="12"/>
  <c r="D9" i="12" l="1"/>
  <c r="I9" i="12"/>
  <c r="F9" i="12"/>
  <c r="G9" i="12"/>
  <c r="C9" i="12"/>
  <c r="K9" i="12"/>
  <c r="J9" i="12"/>
  <c r="B10" i="12"/>
  <c r="H9" i="12"/>
  <c r="E9" i="12"/>
  <c r="J10" i="12" l="1"/>
  <c r="K10" i="12"/>
  <c r="D10" i="12"/>
  <c r="I10" i="12"/>
  <c r="G10" i="12"/>
  <c r="F10" i="12"/>
  <c r="B11" i="12"/>
  <c r="H10" i="12"/>
  <c r="C10" i="12"/>
  <c r="E10" i="12"/>
  <c r="F11" i="12" l="1"/>
  <c r="E11" i="12"/>
  <c r="B12" i="12"/>
  <c r="C11" i="12"/>
  <c r="J11" i="12"/>
  <c r="H11" i="12"/>
  <c r="D11" i="12"/>
  <c r="G11" i="12"/>
  <c r="I11" i="12"/>
  <c r="K11" i="12"/>
  <c r="F12" i="12" l="1"/>
  <c r="K12" i="12"/>
  <c r="J12" i="12"/>
  <c r="G12" i="12"/>
  <c r="C12" i="12"/>
  <c r="I12" i="12"/>
  <c r="E12" i="12"/>
  <c r="B13" i="12"/>
  <c r="D12" i="12"/>
  <c r="H12" i="12"/>
  <c r="B14" i="12" l="1"/>
  <c r="F13" i="12"/>
  <c r="I13" i="12"/>
  <c r="E13" i="12"/>
  <c r="J13" i="12"/>
  <c r="K13" i="12"/>
  <c r="G13" i="12"/>
  <c r="C13" i="12"/>
  <c r="H13" i="12"/>
  <c r="D13" i="12"/>
  <c r="E14" i="12" l="1"/>
  <c r="K14" i="12"/>
  <c r="G14" i="12"/>
  <c r="D14" i="12"/>
  <c r="B15" i="12"/>
  <c r="F14" i="12"/>
  <c r="I14" i="12"/>
  <c r="C14" i="12"/>
  <c r="J14" i="12"/>
  <c r="H14" i="12"/>
  <c r="G15" i="12" l="1"/>
  <c r="K15" i="12"/>
  <c r="I15" i="12"/>
  <c r="B16" i="12"/>
  <c r="H15" i="12"/>
  <c r="J15" i="12"/>
  <c r="D15" i="12"/>
  <c r="F15" i="12"/>
  <c r="E15" i="12"/>
  <c r="C15" i="12"/>
  <c r="D16" i="12" l="1"/>
  <c r="F16" i="12"/>
  <c r="J16" i="12"/>
  <c r="E16" i="12"/>
  <c r="H16" i="12"/>
  <c r="B17" i="12"/>
  <c r="G16" i="12"/>
  <c r="C16" i="12"/>
  <c r="K16" i="12"/>
  <c r="I16" i="12"/>
  <c r="K17" i="12" l="1"/>
  <c r="G17" i="12"/>
  <c r="H17" i="12"/>
  <c r="D17" i="12"/>
  <c r="E17" i="12"/>
  <c r="I17" i="12"/>
  <c r="J17" i="12"/>
  <c r="F17" i="12"/>
  <c r="C17" i="12"/>
  <c r="B10" i="5" l="1"/>
  <c r="B11" i="5"/>
  <c r="D11" i="5" l="1"/>
  <c r="H11" i="5"/>
  <c r="K11" i="5"/>
  <c r="C11" i="5"/>
  <c r="G11" i="5"/>
  <c r="F11" i="5"/>
  <c r="I11" i="5"/>
  <c r="E11" i="5"/>
  <c r="J11" i="5"/>
  <c r="J10" i="5"/>
  <c r="C10" i="5"/>
  <c r="D10" i="5"/>
  <c r="I10" i="5"/>
  <c r="E10" i="5"/>
  <c r="K10" i="5"/>
  <c r="G10" i="5"/>
  <c r="H10" i="5"/>
  <c r="F10" i="5"/>
  <c r="F9" i="5"/>
  <c r="E9" i="5"/>
  <c r="H9" i="5"/>
  <c r="I9" i="5"/>
  <c r="D9" i="5"/>
  <c r="G9" i="5"/>
  <c r="J9" i="5"/>
  <c r="C9" i="5"/>
  <c r="K9" i="5"/>
  <c r="I8" i="5"/>
  <c r="E8" i="5"/>
  <c r="C8" i="5"/>
  <c r="K8" i="5"/>
  <c r="G8" i="5"/>
  <c r="H8" i="5"/>
  <c r="D8" i="5"/>
  <c r="J8" i="5"/>
  <c r="F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0D3992A1-99F6-463C-BED3-68812D8B7B95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35C7B852-6698-4B14-AD97-5C3326FCFDA9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5E1EA3E7-6BB0-4561-8F01-31D9AEEB3642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Thurlow</author>
  </authors>
  <commentList>
    <comment ref="Q34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James Thurlow:</t>
        </r>
        <r>
          <rPr>
            <sz val="9"/>
            <color indexed="81"/>
            <rFont val="Tahoma"/>
            <family val="2"/>
          </rPr>
          <t xml:space="preserve">
Reflects share of energy input costs in production costs</t>
        </r>
      </text>
    </comment>
  </commentList>
</comments>
</file>

<file path=xl/sharedStrings.xml><?xml version="1.0" encoding="utf-8"?>
<sst xmlns="http://schemas.openxmlformats.org/spreadsheetml/2006/main" count="2490" uniqueCount="446">
  <si>
    <t>GDX index</t>
  </si>
  <si>
    <t>rdim</t>
  </si>
  <si>
    <t>cdim</t>
  </si>
  <si>
    <t>par</t>
  </si>
  <si>
    <t>Sets and parameters used in 2simulation.gms</t>
  </si>
  <si>
    <t>T</t>
  </si>
  <si>
    <t>TC</t>
  </si>
  <si>
    <t>X</t>
  </si>
  <si>
    <t>XC</t>
  </si>
  <si>
    <t>dset</t>
  </si>
  <si>
    <t>sets!a7</t>
  </si>
  <si>
    <t>sets!b7</t>
  </si>
  <si>
    <t>Time periods</t>
  </si>
  <si>
    <t>Simulations</t>
  </si>
  <si>
    <t>All</t>
  </si>
  <si>
    <t>Active</t>
  </si>
  <si>
    <t>base</t>
  </si>
  <si>
    <t>Closures</t>
  </si>
  <si>
    <t>Fixed factors</t>
  </si>
  <si>
    <t>Macro and factor market closures</t>
  </si>
  <si>
    <t>Land</t>
  </si>
  <si>
    <t>Capital</t>
  </si>
  <si>
    <t>FL</t>
  </si>
  <si>
    <t>AFX</t>
  </si>
  <si>
    <t>awatr</t>
  </si>
  <si>
    <t>Macro</t>
  </si>
  <si>
    <t>Numerraire</t>
  </si>
  <si>
    <t>dum</t>
  </si>
  <si>
    <t>Macro closure options (selected on simulation sheets)</t>
  </si>
  <si>
    <t>Savings-invest.</t>
  </si>
  <si>
    <t>s-i</t>
  </si>
  <si>
    <t>Numeraire</t>
  </si>
  <si>
    <t>Government</t>
  </si>
  <si>
    <t>gov</t>
  </si>
  <si>
    <t>CPI is numeraire (and fixed) -- DPI is flexible</t>
  </si>
  <si>
    <t>Foreign</t>
  </si>
  <si>
    <t>row</t>
  </si>
  <si>
    <t>DPI is numeraire (and fixed) -- CPI is flexible</t>
  </si>
  <si>
    <t>Factors</t>
  </si>
  <si>
    <t>Labor</t>
  </si>
  <si>
    <t>Savings-investment</t>
  </si>
  <si>
    <t>investment-driven savings -- uniform mps rate point change for selected institutions</t>
  </si>
  <si>
    <t>investment-driven savings -- scaled mps for for selected institutions</t>
  </si>
  <si>
    <t>investment is savings-driven</t>
  </si>
  <si>
    <t>investment and govt expenditure are fixed shares of absorption - uniform mps rate point change - balanced closure</t>
  </si>
  <si>
    <t>investment and govt expenditure are fixed shares of absorption - scaled mps - balanced closure</t>
  </si>
  <si>
    <t>Government account</t>
  </si>
  <si>
    <t>government savings are flexible, direct tax rate is fixed</t>
  </si>
  <si>
    <t>government savings are fixed, uniform direct tax rate point change for selected ins</t>
  </si>
  <si>
    <t>government savings are fixed, scaled direct tax rate for selected institutions</t>
  </si>
  <si>
    <t>Current account</t>
  </si>
  <si>
    <t>exchange rate is flexible, foreign savings are fixed</t>
  </si>
  <si>
    <t>exchange rate is fixed, foreign savings are flexible</t>
  </si>
  <si>
    <t>fcap</t>
  </si>
  <si>
    <t>Factor closure options (selected on simulation sheets)</t>
  </si>
  <si>
    <t>fully employed and mobile</t>
  </si>
  <si>
    <t>fully employed and activity-specific</t>
  </si>
  <si>
    <t>unemployed and mobile</t>
  </si>
  <si>
    <t>Factor and macroeconomic closures</t>
  </si>
  <si>
    <t>acoal</t>
  </si>
  <si>
    <t>atext</t>
  </si>
  <si>
    <t>apetr</t>
  </si>
  <si>
    <t>anmet</t>
  </si>
  <si>
    <t>amach</t>
  </si>
  <si>
    <t>avehi</t>
  </si>
  <si>
    <t>aoman</t>
  </si>
  <si>
    <t>aelec</t>
  </si>
  <si>
    <t>acons</t>
  </si>
  <si>
    <t>atrad</t>
  </si>
  <si>
    <t>acomm</t>
  </si>
  <si>
    <t>afsrv</t>
  </si>
  <si>
    <t>agsrv</t>
  </si>
  <si>
    <t>nat</t>
  </si>
  <si>
    <t>Total factor productivity growth rates</t>
  </si>
  <si>
    <t>Factor-specific productivity growth rates</t>
  </si>
  <si>
    <t>eps</t>
  </si>
  <si>
    <t>Sector-specific capital stock fixed growth rates</t>
  </si>
  <si>
    <t>Factor supply  growth rates</t>
  </si>
  <si>
    <t>Government consumption spending</t>
  </si>
  <si>
    <t>Government transfers to households</t>
  </si>
  <si>
    <t>Household remittances</t>
  </si>
  <si>
    <t>Foreign savings</t>
  </si>
  <si>
    <t>Government savings</t>
  </si>
  <si>
    <t>World export prices</t>
  </si>
  <si>
    <t>World import prices</t>
  </si>
  <si>
    <t>qg</t>
  </si>
  <si>
    <t>gtrh</t>
  </si>
  <si>
    <t>hrem</t>
  </si>
  <si>
    <t>fsav</t>
  </si>
  <si>
    <t>gsav</t>
  </si>
  <si>
    <t>pwe</t>
  </si>
  <si>
    <t>pwm</t>
  </si>
  <si>
    <t>Miscellaneous projections</t>
  </si>
  <si>
    <t>facprod!a6</t>
  </si>
  <si>
    <t>fixcap!a6</t>
  </si>
  <si>
    <t>misc!b6</t>
  </si>
  <si>
    <t>closures!a7</t>
  </si>
  <si>
    <t>closures!b7</t>
  </si>
  <si>
    <t>init</t>
  </si>
  <si>
    <t>acoil</t>
  </si>
  <si>
    <t>flab-p</t>
  </si>
  <si>
    <t>flab-m</t>
  </si>
  <si>
    <t>flab-s</t>
  </si>
  <si>
    <t>flab-t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</si>
  <si>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</si>
  <si>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</si>
  <si>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</si>
  <si>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</si>
  <si>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</si>
  <si>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</si>
  <si>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</si>
  <si>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</si>
  <si>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</si>
  <si>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</si>
  <si>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</si>
  <si>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</si>
  <si>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</si>
  <si>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</si>
  <si>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</si>
  <si>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</si>
  <si>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</si>
  <si>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</si>
  <si>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</si>
  <si>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</si>
  <si>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</si>
  <si>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closures!g6</t>
  </si>
  <si>
    <t>values=nodata</t>
  </si>
  <si>
    <t>set</t>
  </si>
  <si>
    <t>afore</t>
  </si>
  <si>
    <t>afish</t>
  </si>
  <si>
    <t>angas</t>
  </si>
  <si>
    <t>cngas</t>
  </si>
  <si>
    <t>Household population growth projection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</si>
  <si>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</si>
  <si>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</si>
  <si>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</si>
  <si>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</si>
  <si>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</si>
  <si>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</si>
  <si>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</si>
  <si>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</si>
  <si>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</si>
  <si>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CLOSURES</t>
  </si>
  <si>
    <t>TFPPROJ</t>
  </si>
  <si>
    <t>FPRDPROJ</t>
  </si>
  <si>
    <t>FACPROJ</t>
  </si>
  <si>
    <t>MISCPROJ</t>
  </si>
  <si>
    <t>POPPROJ</t>
  </si>
  <si>
    <t>population!a6</t>
  </si>
  <si>
    <t>upward-sloping labor supply curves</t>
  </si>
  <si>
    <t>Absolute acceleration or decelaration adjustment (i.e., point change to growth rate from starting year)</t>
  </si>
  <si>
    <t>STFPAD</t>
  </si>
  <si>
    <t>SFACAD</t>
  </si>
  <si>
    <t>SFPRDAD</t>
  </si>
  <si>
    <t>SAFXAD</t>
  </si>
  <si>
    <t>SMISCAD</t>
  </si>
  <si>
    <t>SPOPAD</t>
  </si>
  <si>
    <t>Initial growth rate and starting year</t>
  </si>
  <si>
    <t>mps</t>
  </si>
  <si>
    <t>Private savings rate</t>
  </si>
  <si>
    <t>Direct tax rate</t>
  </si>
  <si>
    <t>dtax</t>
  </si>
  <si>
    <t>fegy</t>
  </si>
  <si>
    <t>AFXPROJ</t>
  </si>
  <si>
    <t>government savings are fixed, uniform activity tax rate point change for selected act</t>
  </si>
  <si>
    <t>government savings are fixed, scaled activity tax rate for selected act</t>
  </si>
  <si>
    <t>government savings are fixed, scaled sales tax rate for selected commodities</t>
  </si>
  <si>
    <t>government savings are fixed, uniform sales tax rate point change for selected commodites</t>
  </si>
  <si>
    <t>Factor return growth rates</t>
  </si>
  <si>
    <t>WPROJ</t>
  </si>
  <si>
    <t>wage!a6</t>
  </si>
  <si>
    <t>SWAD</t>
  </si>
  <si>
    <t>sim6</t>
  </si>
  <si>
    <t>sim7</t>
  </si>
  <si>
    <t>sim8</t>
  </si>
  <si>
    <t>sim9</t>
  </si>
  <si>
    <t>sim3</t>
  </si>
  <si>
    <t>sim4</t>
  </si>
  <si>
    <t>sim5</t>
  </si>
  <si>
    <t>fixcap!o7</t>
  </si>
  <si>
    <t>misc!o7</t>
  </si>
  <si>
    <t>tfp!o7</t>
  </si>
  <si>
    <t>facprod!n7</t>
  </si>
  <si>
    <t>facsup!n7</t>
  </si>
  <si>
    <t>wage!n7</t>
  </si>
  <si>
    <t>population!n7</t>
  </si>
  <si>
    <t>sets!c7</t>
  </si>
  <si>
    <t>sets!f7</t>
  </si>
  <si>
    <t>TT</t>
  </si>
  <si>
    <t>TTN</t>
  </si>
  <si>
    <t>Beyond</t>
  </si>
  <si>
    <t>sets!d7</t>
  </si>
  <si>
    <t>CGE active</t>
  </si>
  <si>
    <t>Times active</t>
  </si>
  <si>
    <t>fsas</t>
  </si>
  <si>
    <t>fpsa</t>
  </si>
  <si>
    <t>ccoal-hgh</t>
  </si>
  <si>
    <t xml:space="preserve">   Sasol</t>
  </si>
  <si>
    <t xml:space="preserve">   Eskom</t>
  </si>
  <si>
    <t xml:space="preserve">   PetroSA</t>
  </si>
  <si>
    <t>SATIM Runs</t>
  </si>
  <si>
    <t>XCT</t>
  </si>
  <si>
    <t>sets!I7</t>
  </si>
  <si>
    <t>MXCT</t>
  </si>
  <si>
    <t>TIMESDIR</t>
  </si>
  <si>
    <t>XIMPHYD</t>
  </si>
  <si>
    <t>sets!q7</t>
  </si>
  <si>
    <t>TDIR</t>
  </si>
  <si>
    <t>sets!s7</t>
  </si>
  <si>
    <t>Import hydro limit (GW)</t>
  </si>
  <si>
    <t>Simulation set definitions (general) - see 2simulation# for specific runs</t>
  </si>
  <si>
    <t>C:\w\WIDER\DUCCII\NT\EnergyRSA\bruno22</t>
  </si>
  <si>
    <t>C:\SATMGE_1.0</t>
  </si>
  <si>
    <t>RUNTR_REF</t>
  </si>
  <si>
    <t>agold</t>
  </si>
  <si>
    <t>amore</t>
  </si>
  <si>
    <t>ahydr</t>
  </si>
  <si>
    <t>amine</t>
  </si>
  <si>
    <t>atrps</t>
  </si>
  <si>
    <t>Labour supply growth rates from LMD, 2008-2015 (Source: Shannon Bold, NT)</t>
  </si>
  <si>
    <t>08-10</t>
  </si>
  <si>
    <t>08-15</t>
  </si>
  <si>
    <t>12-15</t>
  </si>
  <si>
    <t>Average annual growth rates</t>
  </si>
  <si>
    <t>prim</t>
  </si>
  <si>
    <t>midd</t>
  </si>
  <si>
    <t>secd</t>
  </si>
  <si>
    <t>dipl</t>
  </si>
  <si>
    <t>tert</t>
  </si>
  <si>
    <t>Total</t>
  </si>
  <si>
    <t>Employment</t>
  </si>
  <si>
    <t>Labour Force</t>
  </si>
  <si>
    <t>gov exp</t>
  </si>
  <si>
    <t>gov sav</t>
  </si>
  <si>
    <t>Historial growth rates, SARB(QB, March 2017)</t>
  </si>
  <si>
    <t>for sav*</t>
  </si>
  <si>
    <t>*Nominal growth rate - inflation</t>
  </si>
  <si>
    <t>2000-2015</t>
  </si>
  <si>
    <t>2010-2015</t>
  </si>
  <si>
    <t>1995-2015</t>
  </si>
  <si>
    <t>2012-2015</t>
  </si>
  <si>
    <t>Treasury Ass</t>
  </si>
  <si>
    <t>Population estimates</t>
  </si>
  <si>
    <t>NT</t>
  </si>
  <si>
    <t>World price change data</t>
  </si>
  <si>
    <t>Prices net of carbon charge (producer prices) from Data\Sergey World Prices.XLSX</t>
  </si>
  <si>
    <t>These are estimated in data\Sergey World Prices.xlsx</t>
  </si>
  <si>
    <t>Crude oil</t>
  </si>
  <si>
    <t>US$/barrel</t>
  </si>
  <si>
    <t>Natural gas</t>
  </si>
  <si>
    <t>Coal</t>
  </si>
  <si>
    <t>Agriculture</t>
  </si>
  <si>
    <t>Implied $/tonne co2 price</t>
  </si>
  <si>
    <t>No Policy</t>
  </si>
  <si>
    <t>US$/Tcf</t>
  </si>
  <si>
    <t>US$/ton</t>
  </si>
  <si>
    <t>Index, 2010 = 1</t>
  </si>
  <si>
    <t>alpha</t>
  </si>
  <si>
    <t>beta1</t>
  </si>
  <si>
    <t>beta2</t>
  </si>
  <si>
    <t>nopolicy</t>
  </si>
  <si>
    <t>ppm650</t>
  </si>
  <si>
    <t>ppm550</t>
  </si>
  <si>
    <t>ppm450</t>
  </si>
  <si>
    <t>X'</t>
  </si>
  <si>
    <t>X'*X</t>
  </si>
  <si>
    <t>inv(X'*X)</t>
  </si>
  <si>
    <t>inv(X'*X)*X'</t>
  </si>
  <si>
    <t>Predicted</t>
  </si>
  <si>
    <t>Prices net of carbon charge (producer prices)</t>
  </si>
  <si>
    <t>Error in %</t>
  </si>
  <si>
    <t>Detailed price projection</t>
  </si>
  <si>
    <t>(the interpolation was done using the interp custom function: =interp(x,X,Y), which was removed to keep filename unchanged)</t>
  </si>
  <si>
    <t>Adjusted Price Projection in ratio terms (except co2 tax which is converted to Rand/tonne)</t>
  </si>
  <si>
    <t>xrate ZAR/USD</t>
  </si>
  <si>
    <t>Implied  co2 price</t>
  </si>
  <si>
    <t>ratio</t>
  </si>
  <si>
    <t>Rand/tonne</t>
  </si>
  <si>
    <t>Adjusted Price Projection in growth terms (except $co2 tax which remains Rand/tonne)</t>
  </si>
  <si>
    <t>growth</t>
  </si>
  <si>
    <t>Revised  X matrix</t>
  </si>
  <si>
    <t>World prices</t>
  </si>
  <si>
    <t>growth rate</t>
  </si>
  <si>
    <t>Exports and imports from Wpdata</t>
  </si>
  <si>
    <t>cfore</t>
  </si>
  <si>
    <t>cbevt</t>
  </si>
  <si>
    <t>PWGR</t>
  </si>
  <si>
    <t>pwgr!a7</t>
  </si>
  <si>
    <t>World Price scenario</t>
  </si>
  <si>
    <t>Carbon taxes</t>
  </si>
  <si>
    <t>Co2 tax column</t>
  </si>
  <si>
    <t>Rands per ton of CO2 equivalent</t>
  </si>
  <si>
    <t>RSA carbon tax</t>
  </si>
  <si>
    <t>Retaliatory carbon tax imposed by foreign countries on RSA exports</t>
  </si>
  <si>
    <t>CARBONTAX</t>
  </si>
  <si>
    <t>carbontax!a7</t>
  </si>
  <si>
    <t>RETALTAX</t>
  </si>
  <si>
    <t>carbontax!a23</t>
  </si>
  <si>
    <t>sets!G7</t>
  </si>
  <si>
    <t>2SIM1 NOT USED ANYMORE</t>
  </si>
  <si>
    <t>SATIM</t>
  </si>
  <si>
    <t>tfpgr!a7</t>
  </si>
  <si>
    <t>Matched Forecast</t>
  </si>
  <si>
    <t>Assumptions</t>
  </si>
  <si>
    <t>facsup!a6</t>
  </si>
  <si>
    <t>einvcost</t>
  </si>
  <si>
    <t>uce</t>
  </si>
  <si>
    <t>7.75, 50% funded</t>
  </si>
  <si>
    <t>7.75, 100% funded</t>
  </si>
  <si>
    <t>FSHOCK</t>
  </si>
  <si>
    <t>FSHOCK!a7</t>
  </si>
  <si>
    <t>Half</t>
  </si>
  <si>
    <t>Full</t>
  </si>
  <si>
    <t>deltaq</t>
  </si>
  <si>
    <t>cvehi</t>
  </si>
  <si>
    <t>rest</t>
  </si>
  <si>
    <t>deltaqev</t>
  </si>
  <si>
    <t>evpen!a7</t>
  </si>
  <si>
    <t>deltatev</t>
  </si>
  <si>
    <t>evexp!a7</t>
  </si>
  <si>
    <t>cpetr_o</t>
  </si>
  <si>
    <t>altrp-p</t>
  </si>
  <si>
    <t>altrp-f</t>
  </si>
  <si>
    <t>cpetr_p</t>
  </si>
  <si>
    <t>cpetr_d</t>
  </si>
  <si>
    <t>hhd-9</t>
  </si>
  <si>
    <t>aprtr</t>
  </si>
  <si>
    <t>sim1</t>
  </si>
  <si>
    <t>sim2</t>
  </si>
  <si>
    <t>TCF</t>
  </si>
  <si>
    <t>XSets!A7</t>
  </si>
  <si>
    <t>SMISCAD2</t>
  </si>
  <si>
    <t>Misc!AA7</t>
  </si>
  <si>
    <t>SFACAD2</t>
  </si>
  <si>
    <t>FacSup!AA7</t>
  </si>
  <si>
    <t>Treasury</t>
  </si>
  <si>
    <t>High</t>
  </si>
  <si>
    <t>Additional absolute acceleration or decelaration adjustment (i.e., point change to growth rate for TCF)</t>
  </si>
  <si>
    <t>Ref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</si>
  <si>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</si>
  <si>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</si>
  <si>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</si>
  <si>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</si>
  <si>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</si>
  <si>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</si>
  <si>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</si>
  <si>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</si>
  <si>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</si>
  <si>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</si>
  <si>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</si>
  <si>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</si>
  <si>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</si>
  <si>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</si>
  <si>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</si>
  <si>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</si>
  <si>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</si>
  <si>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</si>
  <si>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</si>
  <si>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</si>
  <si>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</si>
  <si>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</si>
  <si>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</si>
  <si>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</si>
  <si>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</si>
  <si>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aotrp-p</t>
  </si>
  <si>
    <t>aotrp-f</t>
  </si>
  <si>
    <t>fland</t>
  </si>
  <si>
    <t>scaling factor</t>
  </si>
  <si>
    <t>Manual</t>
  </si>
  <si>
    <t>TFP options</t>
  </si>
  <si>
    <t>5 yrs</t>
  </si>
  <si>
    <t>10 yrs</t>
  </si>
  <si>
    <t>15 yrs</t>
  </si>
  <si>
    <t>20 yrs</t>
  </si>
  <si>
    <t>aagri</t>
  </si>
  <si>
    <t>aomin</t>
  </si>
  <si>
    <t>afood</t>
  </si>
  <si>
    <t>aweav</t>
  </si>
  <si>
    <t>aknit</t>
  </si>
  <si>
    <t>aglas</t>
  </si>
  <si>
    <t>aglss</t>
  </si>
  <si>
    <t>anmmi</t>
  </si>
  <si>
    <t>abisc</t>
  </si>
  <si>
    <t>anfme</t>
  </si>
  <si>
    <t>afabm</t>
  </si>
  <si>
    <t>ardtv</t>
  </si>
  <si>
    <t>amopt</t>
  </si>
  <si>
    <t>amtvp</t>
  </si>
  <si>
    <t>aotrp</t>
  </si>
  <si>
    <t>aomnf</t>
  </si>
  <si>
    <t>aelcg</t>
  </si>
  <si>
    <t>awatd</t>
  </si>
  <si>
    <t>acnst</t>
  </si>
  <si>
    <t>awtrd</t>
  </si>
  <si>
    <t>artrd</t>
  </si>
  <si>
    <t>amtvs</t>
  </si>
  <si>
    <t>aacct</t>
  </si>
  <si>
    <t>altrp</t>
  </si>
  <si>
    <t>awtrp</t>
  </si>
  <si>
    <t>aatrp</t>
  </si>
  <si>
    <t>apost</t>
  </si>
  <si>
    <t>afins</t>
  </si>
  <si>
    <t>ainsp</t>
  </si>
  <si>
    <t>aofin</t>
  </si>
  <si>
    <t>areal</t>
  </si>
  <si>
    <t>arent</t>
  </si>
  <si>
    <t>acomp</t>
  </si>
  <si>
    <t>arsea</t>
  </si>
  <si>
    <t>aobus</t>
  </si>
  <si>
    <t>apuba</t>
  </si>
  <si>
    <t>aeduc</t>
  </si>
  <si>
    <t>aheal</t>
  </si>
  <si>
    <t>awast</t>
  </si>
  <si>
    <t>amorg</t>
  </si>
  <si>
    <t>arecr</t>
  </si>
  <si>
    <t>aoact</t>
  </si>
  <si>
    <t>anobs</t>
  </si>
  <si>
    <t>apgm</t>
  </si>
  <si>
    <t>aammo</t>
  </si>
  <si>
    <t>afcel</t>
  </si>
  <si>
    <t>aelct</t>
  </si>
  <si>
    <t>cpgm</t>
  </si>
  <si>
    <t>camai</t>
  </si>
  <si>
    <t>cafee</t>
  </si>
  <si>
    <t>cawhe</t>
  </si>
  <si>
    <t>caoce</t>
  </si>
  <si>
    <t>caveg</t>
  </si>
  <si>
    <t>caofr</t>
  </si>
  <si>
    <t>caoil</t>
  </si>
  <si>
    <t>catub</t>
  </si>
  <si>
    <t>capul</t>
  </si>
  <si>
    <t>casug</t>
  </si>
  <si>
    <t>caoth</t>
  </si>
  <si>
    <t>clani</t>
  </si>
  <si>
    <t>cmeat</t>
  </si>
  <si>
    <t>cpfis</t>
  </si>
  <si>
    <t>cvege</t>
  </si>
  <si>
    <t>cfats</t>
  </si>
  <si>
    <t>cdair</t>
  </si>
  <si>
    <t>cgrai</t>
  </si>
  <si>
    <t>cstar</t>
  </si>
  <si>
    <t>cbake</t>
  </si>
  <si>
    <t>csuga</t>
  </si>
  <si>
    <t>cconf</t>
  </si>
  <si>
    <t>cpast</t>
  </si>
  <si>
    <t>cofoo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</si>
</sst>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 * #,##0.00_ ;_ * \-#,##0.00_ ;_ * &quot;-&quot;??_ ;_ @_ "/>
    <numFmt numFmtId="165" formatCode="0.000"/>
    <numFmt numFmtId="166" formatCode="0.0%"/>
    <numFmt numFmtId="167" formatCode="0.00000"/>
    <numFmt numFmtId="168" formatCode="0.0"/>
    <numFmt numFmtId="169" formatCode="0.0000"/>
  </numFmts>
  <fonts count="3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 Light"/>
      <family val="2"/>
    </font>
    <font>
      <sz val="10"/>
      <color theme="0" tint="-0.499984740745262"/>
      <name val="Calibri"/>
      <family val="2"/>
      <scheme val="minor"/>
    </font>
    <font>
      <sz val="10"/>
      <color rgb="FF555555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6">
    <xf numFmtId="0" fontId="0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24" fillId="0" borderId="0" applyFont="0" applyFill="0" applyBorder="0" applyAlignment="0" applyProtection="0"/>
  </cellStyleXfs>
  <cellXfs count="20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6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165" fontId="0" fillId="0" borderId="0" xfId="0" applyNumberFormat="1"/>
    <xf numFmtId="0" fontId="0" fillId="0" borderId="0" xfId="0"/>
    <xf numFmtId="2" fontId="8" fillId="2" borderId="0" xfId="0" applyNumberFormat="1" applyFont="1" applyFill="1" applyAlignment="1">
      <alignment horizontal="right"/>
    </xf>
    <xf numFmtId="2" fontId="0" fillId="0" borderId="0" xfId="0" applyNumberFormat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1" fillId="0" borderId="0" xfId="0" applyFont="1" applyFill="1"/>
    <xf numFmtId="2" fontId="14" fillId="0" borderId="0" xfId="0" applyNumberFormat="1" applyFont="1"/>
    <xf numFmtId="0" fontId="14" fillId="0" borderId="0" xfId="0" applyFont="1" applyFill="1" applyBorder="1"/>
    <xf numFmtId="0" fontId="14" fillId="0" borderId="0" xfId="0" applyFont="1"/>
    <xf numFmtId="0" fontId="10" fillId="0" borderId="0" xfId="0" applyFont="1" applyAlignment="1">
      <alignment horizontal="right"/>
    </xf>
    <xf numFmtId="0" fontId="13" fillId="0" borderId="0" xfId="0" applyFont="1" applyBorder="1"/>
    <xf numFmtId="0" fontId="14" fillId="0" borderId="1" xfId="0" applyFont="1" applyBorder="1"/>
    <xf numFmtId="0" fontId="10" fillId="0" borderId="1" xfId="0" applyFont="1" applyBorder="1"/>
    <xf numFmtId="0" fontId="15" fillId="0" borderId="0" xfId="0" applyFont="1"/>
    <xf numFmtId="0" fontId="0" fillId="0" borderId="0" xfId="0" applyBorder="1"/>
    <xf numFmtId="0" fontId="7" fillId="0" borderId="0" xfId="0" applyFont="1"/>
    <xf numFmtId="0" fontId="17" fillId="0" borderId="0" xfId="0" applyFont="1"/>
    <xf numFmtId="0" fontId="0" fillId="0" borderId="0" xfId="0" applyAlignment="1">
      <alignment horizontal="center" vertical="center" textRotation="90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17" fillId="0" borderId="0" xfId="1" applyNumberFormat="1" applyFont="1" applyAlignment="1">
      <alignment horizontal="right"/>
    </xf>
    <xf numFmtId="0" fontId="19" fillId="0" borderId="0" xfId="0" applyFont="1"/>
    <xf numFmtId="0" fontId="0" fillId="0" borderId="0" xfId="0" applyFont="1"/>
    <xf numFmtId="168" fontId="0" fillId="0" borderId="0" xfId="0" applyNumberFormat="1" applyFont="1"/>
    <xf numFmtId="168" fontId="0" fillId="0" borderId="0" xfId="0" applyNumberFormat="1"/>
    <xf numFmtId="1" fontId="0" fillId="0" borderId="0" xfId="0" applyNumberFormat="1" applyFont="1"/>
    <xf numFmtId="167" fontId="0" fillId="0" borderId="0" xfId="0" applyNumberFormat="1"/>
    <xf numFmtId="1" fontId="7" fillId="0" borderId="0" xfId="0" applyNumberFormat="1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0" fillId="0" borderId="0" xfId="0" quotePrefix="1"/>
    <xf numFmtId="9" fontId="0" fillId="0" borderId="0" xfId="1" applyFont="1"/>
    <xf numFmtId="10" fontId="0" fillId="0" borderId="0" xfId="1" applyNumberFormat="1" applyFont="1"/>
    <xf numFmtId="10" fontId="0" fillId="0" borderId="0" xfId="1" applyNumberFormat="1" applyFont="1" applyAlignment="1">
      <alignment horizontal="right"/>
    </xf>
    <xf numFmtId="164" fontId="0" fillId="0" borderId="0" xfId="3" applyFont="1" applyAlignment="1">
      <alignment horizontal="right"/>
    </xf>
    <xf numFmtId="0" fontId="10" fillId="4" borderId="0" xfId="0" applyFont="1" applyFill="1"/>
    <xf numFmtId="0" fontId="23" fillId="0" borderId="0" xfId="0" applyFont="1"/>
    <xf numFmtId="0" fontId="10" fillId="0" borderId="0" xfId="0" applyFont="1" applyFill="1"/>
    <xf numFmtId="0" fontId="18" fillId="0" borderId="0" xfId="0" applyFont="1"/>
    <xf numFmtId="0" fontId="0" fillId="0" borderId="0" xfId="0"/>
    <xf numFmtId="0" fontId="10" fillId="0" borderId="0" xfId="0" applyFont="1"/>
    <xf numFmtId="2" fontId="5" fillId="7" borderId="0" xfId="0" applyNumberFormat="1" applyFont="1" applyFill="1" applyBorder="1" applyAlignment="1">
      <alignment horizontal="right"/>
    </xf>
    <xf numFmtId="165" fontId="10" fillId="0" borderId="0" xfId="0" applyNumberFormat="1" applyFont="1"/>
    <xf numFmtId="9" fontId="10" fillId="0" borderId="0" xfId="0" applyNumberFormat="1" applyFont="1"/>
    <xf numFmtId="164" fontId="10" fillId="0" borderId="0" xfId="3" applyNumberFormat="1" applyFont="1" applyAlignment="1">
      <alignment horizontal="right"/>
    </xf>
    <xf numFmtId="164" fontId="10" fillId="0" borderId="0" xfId="1" applyNumberFormat="1" applyFont="1" applyAlignment="1">
      <alignment horizontal="right"/>
    </xf>
    <xf numFmtId="10" fontId="10" fillId="0" borderId="0" xfId="1" applyNumberFormat="1" applyFont="1" applyAlignment="1">
      <alignment horizontal="right"/>
    </xf>
    <xf numFmtId="168" fontId="10" fillId="0" borderId="0" xfId="0" applyNumberFormat="1" applyFont="1"/>
    <xf numFmtId="166" fontId="10" fillId="0" borderId="0" xfId="1" applyNumberFormat="1" applyFont="1" applyAlignment="1">
      <alignment horizontal="right"/>
    </xf>
    <xf numFmtId="164" fontId="10" fillId="0" borderId="0" xfId="3" applyFont="1"/>
    <xf numFmtId="1" fontId="10" fillId="0" borderId="0" xfId="0" applyNumberFormat="1" applyFont="1"/>
    <xf numFmtId="164" fontId="10" fillId="0" borderId="0" xfId="0" applyNumberFormat="1" applyFont="1"/>
    <xf numFmtId="10" fontId="25" fillId="0" borderId="0" xfId="1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10" fillId="0" borderId="0" xfId="5" applyFont="1"/>
    <xf numFmtId="168" fontId="10" fillId="0" borderId="0" xfId="5" applyNumberFormat="1" applyFont="1"/>
    <xf numFmtId="168" fontId="10" fillId="0" borderId="0" xfId="6" applyNumberFormat="1" applyFont="1"/>
    <xf numFmtId="165" fontId="10" fillId="0" borderId="0" xfId="5" applyNumberFormat="1" applyFont="1"/>
    <xf numFmtId="1" fontId="10" fillId="0" borderId="0" xfId="5" applyNumberFormat="1" applyFont="1"/>
    <xf numFmtId="0" fontId="26" fillId="8" borderId="3" xfId="5" applyFont="1" applyFill="1" applyBorder="1" applyAlignment="1">
      <alignment horizontal="right" vertical="top" wrapText="1"/>
    </xf>
    <xf numFmtId="1" fontId="26" fillId="8" borderId="3" xfId="5" applyNumberFormat="1" applyFont="1" applyFill="1" applyBorder="1" applyAlignment="1">
      <alignment vertical="top" wrapText="1"/>
    </xf>
    <xf numFmtId="0" fontId="26" fillId="9" borderId="3" xfId="5" applyFont="1" applyFill="1" applyBorder="1" applyAlignment="1">
      <alignment horizontal="right" vertical="top" wrapText="1"/>
    </xf>
    <xf numFmtId="1" fontId="26" fillId="9" borderId="3" xfId="5" applyNumberFormat="1" applyFont="1" applyFill="1" applyBorder="1" applyAlignment="1">
      <alignment vertical="top" wrapText="1"/>
    </xf>
    <xf numFmtId="2" fontId="10" fillId="0" borderId="0" xfId="0" applyNumberFormat="1" applyFont="1"/>
    <xf numFmtId="164" fontId="0" fillId="0" borderId="0" xfId="0" applyNumberFormat="1"/>
    <xf numFmtId="43" fontId="0" fillId="0" borderId="0" xfId="0" applyNumberFormat="1"/>
    <xf numFmtId="9" fontId="0" fillId="0" borderId="0" xfId="0" applyNumberFormat="1"/>
    <xf numFmtId="164" fontId="0" fillId="0" borderId="0" xfId="3" applyFont="1"/>
    <xf numFmtId="0" fontId="0" fillId="0" borderId="4" xfId="0" applyBorder="1"/>
    <xf numFmtId="10" fontId="0" fillId="0" borderId="4" xfId="1" applyNumberFormat="1" applyFont="1" applyBorder="1" applyAlignment="1">
      <alignment horizontal="right"/>
    </xf>
    <xf numFmtId="10" fontId="0" fillId="0" borderId="0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4" fontId="0" fillId="0" borderId="4" xfId="3" applyFont="1" applyBorder="1" applyAlignment="1">
      <alignment horizontal="right"/>
    </xf>
    <xf numFmtId="164" fontId="0" fillId="0" borderId="0" xfId="3" applyFont="1" applyBorder="1" applyAlignment="1">
      <alignment horizontal="right"/>
    </xf>
    <xf numFmtId="164" fontId="0" fillId="0" borderId="1" xfId="3" applyFont="1" applyBorder="1" applyAlignment="1">
      <alignment horizontal="right"/>
    </xf>
    <xf numFmtId="164" fontId="0" fillId="0" borderId="0" xfId="3" applyFont="1" applyBorder="1"/>
    <xf numFmtId="164" fontId="7" fillId="0" borderId="0" xfId="3" applyFont="1"/>
    <xf numFmtId="43" fontId="24" fillId="0" borderId="0" xfId="6" applyFont="1"/>
    <xf numFmtId="164" fontId="7" fillId="0" borderId="0" xfId="0" applyNumberFormat="1" applyFont="1"/>
    <xf numFmtId="43" fontId="24" fillId="0" borderId="0" xfId="6" applyFont="1"/>
    <xf numFmtId="169" fontId="24" fillId="0" borderId="0" xfId="5" applyNumberFormat="1"/>
    <xf numFmtId="169" fontId="24" fillId="0" borderId="0" xfId="5" applyNumberFormat="1"/>
    <xf numFmtId="0" fontId="0" fillId="12" borderId="0" xfId="0" applyFill="1" applyBorder="1"/>
    <xf numFmtId="0" fontId="0" fillId="6" borderId="0" xfId="0" applyFill="1" applyBorder="1"/>
    <xf numFmtId="0" fontId="0" fillId="2" borderId="0" xfId="0" applyFill="1" applyBorder="1"/>
    <xf numFmtId="0" fontId="0" fillId="22" borderId="0" xfId="0" applyFill="1" applyBorder="1"/>
    <xf numFmtId="0" fontId="0" fillId="13" borderId="0" xfId="0" applyFill="1" applyBorder="1"/>
    <xf numFmtId="0" fontId="0" fillId="15" borderId="0" xfId="0" applyFill="1" applyBorder="1"/>
    <xf numFmtId="0" fontId="0" fillId="19" borderId="0" xfId="0" applyFill="1" applyBorder="1"/>
    <xf numFmtId="0" fontId="2" fillId="0" borderId="0" xfId="0" applyFont="1" applyBorder="1"/>
    <xf numFmtId="0" fontId="1" fillId="0" borderId="0" xfId="0" applyFont="1" applyBorder="1"/>
    <xf numFmtId="2" fontId="28" fillId="7" borderId="0" xfId="0" applyNumberFormat="1" applyFont="1" applyFill="1" applyBorder="1" applyAlignment="1">
      <alignment horizontal="right"/>
    </xf>
    <xf numFmtId="0" fontId="1" fillId="11" borderId="0" xfId="0" applyFont="1" applyFill="1" applyBorder="1"/>
    <xf numFmtId="0" fontId="1" fillId="12" borderId="0" xfId="0" applyFont="1" applyFill="1" applyBorder="1"/>
    <xf numFmtId="0" fontId="1" fillId="13" borderId="0" xfId="0" applyFont="1" applyFill="1" applyBorder="1"/>
    <xf numFmtId="0" fontId="1" fillId="22" borderId="0" xfId="0" applyFont="1" applyFill="1" applyBorder="1"/>
    <xf numFmtId="0" fontId="1" fillId="5" borderId="0" xfId="0" applyFont="1" applyFill="1" applyBorder="1"/>
    <xf numFmtId="0" fontId="1" fillId="14" borderId="0" xfId="0" applyFont="1" applyFill="1" applyBorder="1"/>
    <xf numFmtId="0" fontId="1" fillId="6" borderId="0" xfId="0" applyFont="1" applyFill="1" applyBorder="1"/>
    <xf numFmtId="0" fontId="4" fillId="15" borderId="0" xfId="0" applyFont="1" applyFill="1" applyBorder="1"/>
    <xf numFmtId="0" fontId="1" fillId="16" borderId="0" xfId="0" applyFont="1" applyFill="1" applyBorder="1"/>
    <xf numFmtId="0" fontId="1" fillId="17" borderId="0" xfId="0" applyFont="1" applyFill="1" applyBorder="1"/>
    <xf numFmtId="0" fontId="1" fillId="18" borderId="0" xfId="0" applyFont="1" applyFill="1" applyBorder="1"/>
    <xf numFmtId="0" fontId="1" fillId="2" borderId="0" xfId="0" applyFont="1" applyFill="1" applyBorder="1"/>
    <xf numFmtId="0" fontId="1" fillId="19" borderId="0" xfId="0" applyFont="1" applyFill="1" applyBorder="1"/>
    <xf numFmtId="0" fontId="1" fillId="20" borderId="0" xfId="0" applyFont="1" applyFill="1" applyBorder="1"/>
    <xf numFmtId="0" fontId="1" fillId="21" borderId="0" xfId="0" applyFont="1" applyFill="1" applyBorder="1"/>
    <xf numFmtId="0" fontId="1" fillId="0" borderId="0" xfId="0" applyFont="1" applyFill="1" applyBorder="1"/>
    <xf numFmtId="2" fontId="28" fillId="0" borderId="5" xfId="0" applyNumberFormat="1" applyFont="1" applyBorder="1" applyAlignment="1">
      <alignment horizontal="right"/>
    </xf>
    <xf numFmtId="2" fontId="27" fillId="0" borderId="5" xfId="0" applyNumberFormat="1" applyFont="1" applyBorder="1" applyAlignment="1">
      <alignment horizontal="right"/>
    </xf>
    <xf numFmtId="2" fontId="30" fillId="0" borderId="5" xfId="0" applyNumberFormat="1" applyFont="1" applyBorder="1" applyAlignment="1">
      <alignment horizontal="right"/>
    </xf>
    <xf numFmtId="2" fontId="31" fillId="0" borderId="5" xfId="0" applyNumberFormat="1" applyFont="1" applyBorder="1" applyAlignment="1">
      <alignment horizontal="right"/>
    </xf>
    <xf numFmtId="2" fontId="5" fillId="0" borderId="5" xfId="0" applyNumberFormat="1" applyFont="1" applyBorder="1" applyAlignment="1">
      <alignment horizontal="right"/>
    </xf>
    <xf numFmtId="1" fontId="0" fillId="23" borderId="0" xfId="0" applyNumberFormat="1" applyFill="1" applyBorder="1" applyAlignment="1">
      <alignment horizontal="right"/>
    </xf>
    <xf numFmtId="0" fontId="0" fillId="23" borderId="0" xfId="0" applyFill="1" applyBorder="1"/>
    <xf numFmtId="2" fontId="28" fillId="23" borderId="0" xfId="0" applyNumberFormat="1" applyFont="1" applyFill="1" applyBorder="1" applyAlignment="1">
      <alignment horizontal="right"/>
    </xf>
    <xf numFmtId="2" fontId="27" fillId="23" borderId="0" xfId="0" applyNumberFormat="1" applyFont="1" applyFill="1" applyBorder="1" applyAlignment="1">
      <alignment horizontal="right"/>
    </xf>
    <xf numFmtId="2" fontId="29" fillId="23" borderId="0" xfId="0" applyNumberFormat="1" applyFont="1" applyFill="1" applyBorder="1" applyAlignment="1">
      <alignment horizontal="right"/>
    </xf>
    <xf numFmtId="2" fontId="32" fillId="23" borderId="0" xfId="0" applyNumberFormat="1" applyFont="1" applyFill="1" applyBorder="1" applyAlignment="1">
      <alignment horizontal="right"/>
    </xf>
    <xf numFmtId="2" fontId="28" fillId="23" borderId="0" xfId="0" applyNumberFormat="1" applyFont="1" applyFill="1" applyAlignment="1">
      <alignment horizontal="right"/>
    </xf>
    <xf numFmtId="2" fontId="27" fillId="23" borderId="0" xfId="0" applyNumberFormat="1" applyFont="1" applyFill="1" applyAlignment="1">
      <alignment horizontal="right"/>
    </xf>
    <xf numFmtId="2" fontId="32" fillId="23" borderId="0" xfId="0" applyNumberFormat="1" applyFont="1" applyFill="1" applyAlignment="1">
      <alignment horizontal="right"/>
    </xf>
    <xf numFmtId="2" fontId="29" fillId="23" borderId="0" xfId="0" applyNumberFormat="1" applyFont="1" applyFill="1" applyAlignment="1">
      <alignment horizontal="right"/>
    </xf>
    <xf numFmtId="2" fontId="5" fillId="23" borderId="0" xfId="0" applyNumberFormat="1" applyFont="1" applyFill="1" applyAlignment="1">
      <alignment horizontal="right"/>
    </xf>
    <xf numFmtId="2" fontId="28" fillId="7" borderId="0" xfId="0" applyNumberFormat="1" applyFont="1" applyFill="1" applyAlignment="1">
      <alignment horizontal="right"/>
    </xf>
    <xf numFmtId="2" fontId="5" fillId="0" borderId="0" xfId="0" applyNumberFormat="1" applyFont="1" applyAlignment="1">
      <alignment horizontal="right"/>
    </xf>
    <xf numFmtId="2" fontId="28" fillId="0" borderId="0" xfId="0" applyNumberFormat="1" applyFont="1" applyBorder="1" applyAlignment="1">
      <alignment horizontal="right"/>
    </xf>
    <xf numFmtId="2" fontId="27" fillId="0" borderId="0" xfId="0" applyNumberFormat="1" applyFont="1" applyBorder="1" applyAlignment="1">
      <alignment horizontal="right"/>
    </xf>
    <xf numFmtId="2" fontId="30" fillId="0" borderId="0" xfId="0" applyNumberFormat="1" applyFont="1" applyBorder="1" applyAlignment="1">
      <alignment horizontal="right"/>
    </xf>
    <xf numFmtId="2" fontId="31" fillId="0" borderId="0" xfId="0" applyNumberFormat="1" applyFont="1" applyBorder="1" applyAlignment="1">
      <alignment horizontal="right"/>
    </xf>
    <xf numFmtId="2" fontId="5" fillId="0" borderId="0" xfId="0" applyNumberFormat="1" applyFont="1" applyBorder="1" applyAlignment="1">
      <alignment horizontal="right"/>
    </xf>
    <xf numFmtId="2" fontId="28" fillId="0" borderId="6" xfId="0" applyNumberFormat="1" applyFont="1" applyBorder="1" applyAlignment="1">
      <alignment horizontal="right"/>
    </xf>
    <xf numFmtId="2" fontId="28" fillId="23" borderId="4" xfId="0" applyNumberFormat="1" applyFont="1" applyFill="1" applyBorder="1" applyAlignment="1">
      <alignment horizontal="right"/>
    </xf>
    <xf numFmtId="2" fontId="28" fillId="7" borderId="4" xfId="0" applyNumberFormat="1" applyFont="1" applyFill="1" applyBorder="1" applyAlignment="1">
      <alignment horizontal="right"/>
    </xf>
    <xf numFmtId="2" fontId="28" fillId="0" borderId="4" xfId="0" applyNumberFormat="1" applyFont="1" applyBorder="1" applyAlignment="1">
      <alignment horizontal="right"/>
    </xf>
    <xf numFmtId="166" fontId="0" fillId="0" borderId="0" xfId="1" applyNumberFormat="1" applyFont="1" applyBorder="1"/>
    <xf numFmtId="0" fontId="34" fillId="3" borderId="2" xfId="2" applyFont="1"/>
    <xf numFmtId="2" fontId="18" fillId="0" borderId="5" xfId="0" applyNumberFormat="1" applyFont="1" applyBorder="1" applyAlignment="1">
      <alignment horizontal="right"/>
    </xf>
    <xf numFmtId="2" fontId="18" fillId="23" borderId="0" xfId="0" applyNumberFormat="1" applyFont="1" applyFill="1" applyAlignment="1">
      <alignment horizontal="right"/>
    </xf>
    <xf numFmtId="0" fontId="0" fillId="0" borderId="0" xfId="0" applyFont="1" applyBorder="1"/>
    <xf numFmtId="2" fontId="18" fillId="7" borderId="0" xfId="0" applyNumberFormat="1" applyFont="1" applyFill="1" applyBorder="1" applyAlignment="1">
      <alignment horizontal="right"/>
    </xf>
    <xf numFmtId="2" fontId="18" fillId="0" borderId="0" xfId="0" applyNumberFormat="1" applyFont="1" applyBorder="1" applyAlignment="1">
      <alignment horizontal="right"/>
    </xf>
    <xf numFmtId="2" fontId="17" fillId="23" borderId="0" xfId="0" applyNumberFormat="1" applyFont="1" applyFill="1" applyAlignment="1">
      <alignment horizontal="right"/>
    </xf>
    <xf numFmtId="0" fontId="5" fillId="0" borderId="0" xfId="0" applyFont="1" applyFill="1" applyBorder="1"/>
    <xf numFmtId="2" fontId="5" fillId="23" borderId="0" xfId="0" applyNumberFormat="1" applyFont="1" applyFill="1" applyBorder="1" applyAlignment="1">
      <alignment horizontal="right"/>
    </xf>
    <xf numFmtId="0" fontId="35" fillId="0" borderId="0" xfId="0" applyFont="1" applyBorder="1"/>
    <xf numFmtId="0" fontId="5" fillId="0" borderId="4" xfId="0" applyFont="1" applyFill="1" applyBorder="1"/>
    <xf numFmtId="0" fontId="5" fillId="0" borderId="1" xfId="0" applyFont="1" applyFill="1" applyBorder="1"/>
    <xf numFmtId="0" fontId="5" fillId="0" borderId="4" xfId="0" applyFont="1" applyBorder="1"/>
    <xf numFmtId="0" fontId="0" fillId="24" borderId="0" xfId="0" applyFill="1" applyBorder="1"/>
    <xf numFmtId="2" fontId="5" fillId="7" borderId="0" xfId="0" applyNumberFormat="1" applyFont="1" applyFill="1" applyAlignment="1">
      <alignment horizontal="right"/>
    </xf>
    <xf numFmtId="2" fontId="5" fillId="25" borderId="0" xfId="0" applyNumberFormat="1" applyFont="1" applyFill="1" applyAlignment="1">
      <alignment horizontal="right"/>
    </xf>
    <xf numFmtId="2" fontId="5" fillId="25" borderId="0" xfId="0" applyNumberFormat="1" applyFont="1" applyFill="1" applyBorder="1" applyAlignment="1">
      <alignment horizontal="right"/>
    </xf>
    <xf numFmtId="0" fontId="18" fillId="0" borderId="0" xfId="0" applyFont="1" applyBorder="1"/>
    <xf numFmtId="2" fontId="36" fillId="7" borderId="0" xfId="0" applyNumberFormat="1" applyFont="1" applyFill="1" applyBorder="1" applyAlignment="1">
      <alignment horizontal="right"/>
    </xf>
    <xf numFmtId="2" fontId="36" fillId="7" borderId="0" xfId="0" applyNumberFormat="1" applyFont="1" applyFill="1" applyAlignment="1">
      <alignment horizontal="right"/>
    </xf>
    <xf numFmtId="2" fontId="36" fillId="25" borderId="0" xfId="0" applyNumberFormat="1" applyFont="1" applyFill="1" applyAlignment="1">
      <alignment horizontal="right"/>
    </xf>
    <xf numFmtId="0" fontId="5" fillId="7" borderId="0" xfId="0" applyFont="1" applyFill="1" applyBorder="1"/>
    <xf numFmtId="0" fontId="5" fillId="25" borderId="0" xfId="0" applyFont="1" applyFill="1" applyBorder="1"/>
    <xf numFmtId="1" fontId="0" fillId="7" borderId="0" xfId="0" applyNumberFormat="1" applyFont="1" applyFill="1" applyBorder="1" applyAlignment="1">
      <alignment horizontal="right"/>
    </xf>
    <xf numFmtId="0" fontId="0" fillId="7" borderId="0" xfId="0" applyFont="1" applyFill="1" applyBorder="1"/>
    <xf numFmtId="0" fontId="0" fillId="25" borderId="0" xfId="0" applyFont="1" applyFill="1" applyBorder="1"/>
    <xf numFmtId="2" fontId="5" fillId="7" borderId="4" xfId="0" applyNumberFormat="1" applyFont="1" applyFill="1" applyBorder="1" applyAlignment="1">
      <alignment horizontal="right"/>
    </xf>
    <xf numFmtId="2" fontId="5" fillId="25" borderId="4" xfId="0" applyNumberFormat="1" applyFont="1" applyFill="1" applyBorder="1" applyAlignment="1">
      <alignment horizontal="right"/>
    </xf>
    <xf numFmtId="0" fontId="0" fillId="10" borderId="0" xfId="0" applyFont="1" applyFill="1" applyBorder="1"/>
    <xf numFmtId="2" fontId="36" fillId="23" borderId="0" xfId="0" applyNumberFormat="1" applyFont="1" applyFill="1" applyBorder="1" applyAlignment="1">
      <alignment horizontal="center"/>
    </xf>
    <xf numFmtId="2" fontId="36" fillId="24" borderId="0" xfId="0" applyNumberFormat="1" applyFont="1" applyFill="1" applyBorder="1" applyAlignment="1">
      <alignment horizontal="center"/>
    </xf>
    <xf numFmtId="0" fontId="36" fillId="23" borderId="0" xfId="0" applyFont="1" applyFill="1" applyBorder="1" applyAlignment="1">
      <alignment horizontal="center"/>
    </xf>
    <xf numFmtId="0" fontId="36" fillId="24" borderId="0" xfId="0" applyFont="1" applyFill="1" applyBorder="1" applyAlignment="1">
      <alignment horizontal="center"/>
    </xf>
    <xf numFmtId="0" fontId="0" fillId="26" borderId="0" xfId="0" applyFill="1"/>
    <xf numFmtId="167" fontId="7" fillId="0" borderId="0" xfId="0" applyNumberFormat="1" applyFont="1"/>
    <xf numFmtId="0" fontId="0" fillId="27" borderId="0" xfId="0" applyFill="1"/>
    <xf numFmtId="2" fontId="7" fillId="0" borderId="0" xfId="0" applyNumberFormat="1" applyFont="1"/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37" fillId="0" borderId="0" xfId="0" applyFont="1"/>
    <xf numFmtId="0" fontId="0" fillId="5" borderId="0" xfId="0" applyFill="1"/>
    <xf numFmtId="2" fontId="7" fillId="5" borderId="0" xfId="0" applyNumberFormat="1" applyFont="1" applyFill="1"/>
    <xf numFmtId="2" fontId="38" fillId="0" borderId="0" xfId="0" applyNumberFormat="1" applyFont="1" applyAlignment="1">
      <alignment horizontal="right"/>
    </xf>
    <xf numFmtId="2" fontId="7" fillId="6" borderId="0" xfId="0" applyNumberFormat="1" applyFont="1" applyFill="1"/>
    <xf numFmtId="0" fontId="0" fillId="6" borderId="0" xfId="0" applyFill="1"/>
    <xf numFmtId="0" fontId="0" fillId="7" borderId="0" xfId="0" applyFont="1" applyFill="1" applyBorder="1" applyAlignment="1">
      <alignment horizontal="center"/>
    </xf>
    <xf numFmtId="0" fontId="0" fillId="25" borderId="0" xfId="0" applyFont="1" applyFill="1" applyBorder="1" applyAlignment="1">
      <alignment horizontal="center"/>
    </xf>
    <xf numFmtId="0" fontId="0" fillId="24" borderId="0" xfId="0" applyFill="1" applyBorder="1" applyAlignment="1">
      <alignment horizontal="center"/>
    </xf>
    <xf numFmtId="0" fontId="0" fillId="23" borderId="0" xfId="0" applyFill="1" applyBorder="1" applyAlignment="1">
      <alignment horizontal="center"/>
    </xf>
    <xf numFmtId="0" fontId="0" fillId="0" borderId="0" xfId="0" applyAlignment="1">
      <alignment horizontal="center" vertical="center" textRotation="90"/>
    </xf>
  </cellXfs>
  <cellStyles count="16">
    <cellStyle name="Comma" xfId="3" builtinId="3"/>
    <cellStyle name="Comma 2" xfId="4" xr:uid="{00000000-0005-0000-0000-000001000000}"/>
    <cellStyle name="Comma 2 2" xfId="13" xr:uid="{00000000-0005-0000-0000-000002000000}"/>
    <cellStyle name="Comma 3" xfId="6" xr:uid="{00000000-0005-0000-0000-000003000000}"/>
    <cellStyle name="Comma 3 2" xfId="15" xr:uid="{00000000-0005-0000-0000-000004000000}"/>
    <cellStyle name="Comma 4" xfId="8" xr:uid="{00000000-0005-0000-0000-000005000000}"/>
    <cellStyle name="Comma 4 2" xfId="14" xr:uid="{00000000-0005-0000-0000-000006000000}"/>
    <cellStyle name="Comma 5" xfId="12" xr:uid="{00000000-0005-0000-0000-000007000000}"/>
    <cellStyle name="Input" xfId="2" builtinId="20"/>
    <cellStyle name="Input 2" xfId="11" xr:uid="{00000000-0005-0000-0000-000009000000}"/>
    <cellStyle name="Normal" xfId="0" builtinId="0"/>
    <cellStyle name="Normal 2" xfId="5" xr:uid="{00000000-0005-0000-0000-00000B000000}"/>
    <cellStyle name="Normal 3" xfId="9" xr:uid="{00000000-0005-0000-0000-00000C000000}"/>
    <cellStyle name="Percent" xfId="1" builtinId="5"/>
    <cellStyle name="Percent 2" xfId="7" xr:uid="{00000000-0005-0000-0000-00000E000000}"/>
    <cellStyle name="Percent 3" xfId="10" xr:uid="{00000000-0005-0000-0000-00000F000000}"/>
  </cellStyles>
  <dxfs count="2203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[1]CarbonTax!$A$8</c:f>
              <c:strCache>
                <c:ptCount val="1"/>
                <c:pt idx="0">
                  <c:v>base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[1]CarbonTax!$B$8:$AI$8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3-4D17-AEA4-DC4A53540D65}"/>
            </c:ext>
          </c:extLst>
        </c:ser>
        <c:ser>
          <c:idx val="1"/>
          <c:order val="1"/>
          <c:tx>
            <c:strRef>
              <c:f>[1]CarbonTax!$A$9</c:f>
              <c:strCache>
                <c:ptCount val="1"/>
                <c:pt idx="0">
                  <c:v>sim1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[1]CarbonTax!$B$9:$AI$9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3-4D17-AEA4-DC4A53540D65}"/>
            </c:ext>
          </c:extLst>
        </c:ser>
        <c:ser>
          <c:idx val="2"/>
          <c:order val="2"/>
          <c:tx>
            <c:strRef>
              <c:f>[1]CarbonTax!$A$10</c:f>
              <c:strCache>
                <c:ptCount val="1"/>
                <c:pt idx="0">
                  <c:v>sim2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[1]CarbonTax!$B$10:$AI$10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53-4D17-AEA4-DC4A53540D65}"/>
            </c:ext>
          </c:extLst>
        </c:ser>
        <c:ser>
          <c:idx val="3"/>
          <c:order val="3"/>
          <c:tx>
            <c:strRef>
              <c:f>[1]CarbonTax!$A$11</c:f>
              <c:strCache>
                <c:ptCount val="1"/>
                <c:pt idx="0">
                  <c:v>sim3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[1]CarbonTax!$B$11:$AI$11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53-4D17-AEA4-DC4A53540D65}"/>
            </c:ext>
          </c:extLst>
        </c:ser>
        <c:ser>
          <c:idx val="4"/>
          <c:order val="4"/>
          <c:tx>
            <c:strRef>
              <c:f>[1]CarbonTax!$A$12</c:f>
              <c:strCache>
                <c:ptCount val="1"/>
                <c:pt idx="0">
                  <c:v>sim4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[1]CarbonTax!$B$12:$AI$12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53-4D17-AEA4-DC4A53540D65}"/>
            </c:ext>
          </c:extLst>
        </c:ser>
        <c:ser>
          <c:idx val="5"/>
          <c:order val="5"/>
          <c:tx>
            <c:strRef>
              <c:f>[1]CarbonTax!$A$13</c:f>
              <c:strCache>
                <c:ptCount val="1"/>
                <c:pt idx="0">
                  <c:v>sim5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[1]CarbonTax!$B$13:$AI$13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53-4D17-AEA4-DC4A53540D65}"/>
            </c:ext>
          </c:extLst>
        </c:ser>
        <c:ser>
          <c:idx val="6"/>
          <c:order val="6"/>
          <c:tx>
            <c:strRef>
              <c:f>[1]CarbonTax!$A$14</c:f>
              <c:strCache>
                <c:ptCount val="1"/>
                <c:pt idx="0">
                  <c:v>sim6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[1]CarbonTax!$B$14:$AI$14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53-4D17-AEA4-DC4A53540D65}"/>
            </c:ext>
          </c:extLst>
        </c:ser>
        <c:ser>
          <c:idx val="7"/>
          <c:order val="7"/>
          <c:tx>
            <c:strRef>
              <c:f>[1]CarbonTax!$A$15</c:f>
              <c:strCache>
                <c:ptCount val="1"/>
                <c:pt idx="0">
                  <c:v>sim7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[1]CarbonTax!$B$15:$AI$15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53-4D17-AEA4-DC4A53540D65}"/>
            </c:ext>
          </c:extLst>
        </c:ser>
        <c:ser>
          <c:idx val="8"/>
          <c:order val="8"/>
          <c:tx>
            <c:strRef>
              <c:f>[1]CarbonTax!$A$16</c:f>
              <c:strCache>
                <c:ptCount val="1"/>
                <c:pt idx="0">
                  <c:v>sim8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[1]CarbonTax!$B$16:$AI$16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53-4D17-AEA4-DC4A53540D65}"/>
            </c:ext>
          </c:extLst>
        </c:ser>
        <c:ser>
          <c:idx val="9"/>
          <c:order val="9"/>
          <c:tx>
            <c:strRef>
              <c:f>[1]CarbonTax!$A$17</c:f>
              <c:strCache>
                <c:ptCount val="1"/>
                <c:pt idx="0">
                  <c:v>sim9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[1]CarbonTax!$B$17:$AI$17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253-4D17-AEA4-DC4A53540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6672"/>
        <c:axId val="471486280"/>
      </c:lineChart>
      <c:catAx>
        <c:axId val="47148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6280"/>
        <c:crosses val="autoZero"/>
        <c:auto val="1"/>
        <c:lblAlgn val="ctr"/>
        <c:lblOffset val="100"/>
        <c:noMultiLvlLbl val="0"/>
      </c:catAx>
      <c:valAx>
        <c:axId val="471486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6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[1]WPData!$B$6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[1]WPData!$B$7:$B$16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88.600985029258169</c:v>
                </c:pt>
                <c:pt idx="3">
                  <c:v>105.04658350257947</c:v>
                </c:pt>
                <c:pt idx="4">
                  <c:v>122.25241024330582</c:v>
                </c:pt>
                <c:pt idx="5">
                  <c:v>133.70863876785472</c:v>
                </c:pt>
                <c:pt idx="6">
                  <c:v>144.43137894160336</c:v>
                </c:pt>
                <c:pt idx="7">
                  <c:v>150.82805951557202</c:v>
                </c:pt>
                <c:pt idx="8">
                  <c:v>158.46411200961634</c:v>
                </c:pt>
                <c:pt idx="9">
                  <c:v>165.74495975383283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1-4765-9E8A-E5A18EEA3511}"/>
            </c:ext>
          </c:extLst>
        </c:ser>
        <c:ser>
          <c:idx val="1"/>
          <c:order val="1"/>
          <c:tx>
            <c:strRef>
              <c:f>[1]WPData!$C$6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[1]WPData!$C$7:$C$16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88.078016028064269</c:v>
                </c:pt>
                <c:pt idx="3">
                  <c:v>102.98029465407866</c:v>
                </c:pt>
                <c:pt idx="4">
                  <c:v>116.0664630997771</c:v>
                </c:pt>
                <c:pt idx="5">
                  <c:v>126.32819995962396</c:v>
                </c:pt>
                <c:pt idx="6">
                  <c:v>140.21213518363561</c:v>
                </c:pt>
                <c:pt idx="7">
                  <c:v>148.91977382833389</c:v>
                </c:pt>
                <c:pt idx="8">
                  <c:v>158.8615880274543</c:v>
                </c:pt>
                <c:pt idx="9">
                  <c:v>163.0671527785922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1-4765-9E8A-E5A18EEA3511}"/>
            </c:ext>
          </c:extLst>
        </c:ser>
        <c:ser>
          <c:idx val="2"/>
          <c:order val="2"/>
          <c:tx>
            <c:strRef>
              <c:f>[1]WPData!$D$6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[1]WPData!$D$7:$D$16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87.061648658254626</c:v>
                </c:pt>
                <c:pt idx="3">
                  <c:v>98.91694149768567</c:v>
                </c:pt>
                <c:pt idx="4">
                  <c:v>108.02664689055472</c:v>
                </c:pt>
                <c:pt idx="5">
                  <c:v>117.72271524500573</c:v>
                </c:pt>
                <c:pt idx="6">
                  <c:v>131.70831345316412</c:v>
                </c:pt>
                <c:pt idx="7">
                  <c:v>133.51288612805456</c:v>
                </c:pt>
                <c:pt idx="8">
                  <c:v>141.85642473261481</c:v>
                </c:pt>
                <c:pt idx="9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61-4765-9E8A-E5A18EEA3511}"/>
            </c:ext>
          </c:extLst>
        </c:ser>
        <c:ser>
          <c:idx val="3"/>
          <c:order val="3"/>
          <c:tx>
            <c:strRef>
              <c:f>[1]WPData!$E$6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[1]WPData!$E$7:$E$16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81.56533863932431</c:v>
                </c:pt>
                <c:pt idx="3">
                  <c:v>85.150544393982386</c:v>
                </c:pt>
                <c:pt idx="4">
                  <c:v>85.365685312813952</c:v>
                </c:pt>
                <c:pt idx="5">
                  <c:v>81.745835100231716</c:v>
                </c:pt>
                <c:pt idx="6">
                  <c:v>81.239594115522621</c:v>
                </c:pt>
                <c:pt idx="7">
                  <c:v>76.26865318027194</c:v>
                </c:pt>
                <c:pt idx="8">
                  <c:v>72.212470529019512</c:v>
                </c:pt>
                <c:pt idx="9">
                  <c:v>66.818376555047081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61-4765-9E8A-E5A18EEA3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5496"/>
        <c:axId val="471489808"/>
      </c:lineChart>
      <c:catAx>
        <c:axId val="471485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9808"/>
        <c:crosses val="autoZero"/>
        <c:auto val="1"/>
        <c:lblAlgn val="ctr"/>
        <c:lblOffset val="100"/>
        <c:noMultiLvlLbl val="0"/>
      </c:catAx>
      <c:valAx>
        <c:axId val="47148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5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[1]WPData!$B$98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[1]WPData!$B$99:$B$142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78.120197005851878</c:v>
                </c:pt>
                <c:pt idx="5">
                  <c:v>80.740394011703756</c:v>
                </c:pt>
                <c:pt idx="6">
                  <c:v>83.360591017554725</c:v>
                </c:pt>
                <c:pt idx="7">
                  <c:v>85.980788023406603</c:v>
                </c:pt>
                <c:pt idx="8">
                  <c:v>88.600985029258482</c:v>
                </c:pt>
                <c:pt idx="9">
                  <c:v>91.890104723922377</c:v>
                </c:pt>
                <c:pt idx="10">
                  <c:v>95.179224418587182</c:v>
                </c:pt>
                <c:pt idx="11">
                  <c:v>98.468344113251078</c:v>
                </c:pt>
                <c:pt idx="12">
                  <c:v>101.75746380791497</c:v>
                </c:pt>
                <c:pt idx="13">
                  <c:v>105.04658350257978</c:v>
                </c:pt>
                <c:pt idx="14">
                  <c:v>108.48774885072544</c:v>
                </c:pt>
                <c:pt idx="15">
                  <c:v>111.92891419887019</c:v>
                </c:pt>
                <c:pt idx="16">
                  <c:v>115.37007954701585</c:v>
                </c:pt>
                <c:pt idx="17">
                  <c:v>118.8112448951606</c:v>
                </c:pt>
                <c:pt idx="18">
                  <c:v>122.25241024330626</c:v>
                </c:pt>
                <c:pt idx="19">
                  <c:v>124.54365594821593</c:v>
                </c:pt>
                <c:pt idx="20">
                  <c:v>126.8349016531256</c:v>
                </c:pt>
                <c:pt idx="21">
                  <c:v>129.12614735803618</c:v>
                </c:pt>
                <c:pt idx="22">
                  <c:v>131.41739306294585</c:v>
                </c:pt>
                <c:pt idx="23">
                  <c:v>133.70863876785552</c:v>
                </c:pt>
                <c:pt idx="24">
                  <c:v>135.8531868026048</c:v>
                </c:pt>
                <c:pt idx="25">
                  <c:v>137.99773483735407</c:v>
                </c:pt>
                <c:pt idx="26">
                  <c:v>140.14228287210426</c:v>
                </c:pt>
                <c:pt idx="27">
                  <c:v>142.28683090685354</c:v>
                </c:pt>
                <c:pt idx="28">
                  <c:v>144.43137894160373</c:v>
                </c:pt>
                <c:pt idx="29">
                  <c:v>145.71071505639702</c:v>
                </c:pt>
                <c:pt idx="30">
                  <c:v>146.99005117119077</c:v>
                </c:pt>
                <c:pt idx="31">
                  <c:v>148.26938728598452</c:v>
                </c:pt>
                <c:pt idx="32">
                  <c:v>149.54872340077827</c:v>
                </c:pt>
                <c:pt idx="33">
                  <c:v>150.82805951557202</c:v>
                </c:pt>
                <c:pt idx="34">
                  <c:v>152.35527001438095</c:v>
                </c:pt>
                <c:pt idx="35">
                  <c:v>153.88248051318988</c:v>
                </c:pt>
                <c:pt idx="36">
                  <c:v>155.4096910119988</c:v>
                </c:pt>
                <c:pt idx="37">
                  <c:v>156.93690151080773</c:v>
                </c:pt>
                <c:pt idx="38">
                  <c:v>158.4641120096162</c:v>
                </c:pt>
                <c:pt idx="39">
                  <c:v>159.92028155845946</c:v>
                </c:pt>
                <c:pt idx="40">
                  <c:v>161.37645110730273</c:v>
                </c:pt>
                <c:pt idx="41">
                  <c:v>162.83262065614599</c:v>
                </c:pt>
                <c:pt idx="42">
                  <c:v>164.28879020498925</c:v>
                </c:pt>
                <c:pt idx="43">
                  <c:v>165.74495975383252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7-4A18-815B-E6F8C2D60B15}"/>
            </c:ext>
          </c:extLst>
        </c:ser>
        <c:ser>
          <c:idx val="1"/>
          <c:order val="1"/>
          <c:tx>
            <c:strRef>
              <c:f>[1]WPData!$C$98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[1]WPData!$C$99:$C$142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78.015603205612933</c:v>
                </c:pt>
                <c:pt idx="5">
                  <c:v>80.531206411225867</c:v>
                </c:pt>
                <c:pt idx="6">
                  <c:v>83.0468096168388</c:v>
                </c:pt>
                <c:pt idx="7">
                  <c:v>85.562412822451734</c:v>
                </c:pt>
                <c:pt idx="8">
                  <c:v>88.078016028064667</c:v>
                </c:pt>
                <c:pt idx="9">
                  <c:v>91.05847175326744</c:v>
                </c:pt>
                <c:pt idx="10">
                  <c:v>94.038927478470214</c:v>
                </c:pt>
                <c:pt idx="11">
                  <c:v>97.019383203673897</c:v>
                </c:pt>
                <c:pt idx="12">
                  <c:v>99.99983892887667</c:v>
                </c:pt>
                <c:pt idx="13">
                  <c:v>102.98029465407944</c:v>
                </c:pt>
                <c:pt idx="14">
                  <c:v>105.59752834321898</c:v>
                </c:pt>
                <c:pt idx="15">
                  <c:v>108.21476203235852</c:v>
                </c:pt>
                <c:pt idx="16">
                  <c:v>110.83199572149806</c:v>
                </c:pt>
                <c:pt idx="17">
                  <c:v>113.4492294106376</c:v>
                </c:pt>
                <c:pt idx="18">
                  <c:v>116.06646309977714</c:v>
                </c:pt>
                <c:pt idx="19">
                  <c:v>118.11881047174666</c:v>
                </c:pt>
                <c:pt idx="20">
                  <c:v>120.17115784371526</c:v>
                </c:pt>
                <c:pt idx="21">
                  <c:v>122.22350521568478</c:v>
                </c:pt>
                <c:pt idx="22">
                  <c:v>124.2758525876543</c:v>
                </c:pt>
                <c:pt idx="23">
                  <c:v>126.32819995962382</c:v>
                </c:pt>
                <c:pt idx="24">
                  <c:v>129.10498700442622</c:v>
                </c:pt>
                <c:pt idx="25">
                  <c:v>131.88177404922862</c:v>
                </c:pt>
                <c:pt idx="26">
                  <c:v>134.65856109403103</c:v>
                </c:pt>
                <c:pt idx="27">
                  <c:v>137.43534813883343</c:v>
                </c:pt>
                <c:pt idx="28">
                  <c:v>140.21213518363584</c:v>
                </c:pt>
                <c:pt idx="29">
                  <c:v>141.95366291257551</c:v>
                </c:pt>
                <c:pt idx="30">
                  <c:v>143.69519064151518</c:v>
                </c:pt>
                <c:pt idx="31">
                  <c:v>145.43671837045486</c:v>
                </c:pt>
                <c:pt idx="32">
                  <c:v>147.17824609939453</c:v>
                </c:pt>
                <c:pt idx="33">
                  <c:v>148.9197738283342</c:v>
                </c:pt>
                <c:pt idx="34">
                  <c:v>150.90813666815802</c:v>
                </c:pt>
                <c:pt idx="35">
                  <c:v>152.8964995079823</c:v>
                </c:pt>
                <c:pt idx="36">
                  <c:v>154.88486234780612</c:v>
                </c:pt>
                <c:pt idx="37">
                  <c:v>156.8732251876304</c:v>
                </c:pt>
                <c:pt idx="38">
                  <c:v>158.86158802745422</c:v>
                </c:pt>
                <c:pt idx="39">
                  <c:v>159.70270097768162</c:v>
                </c:pt>
                <c:pt idx="40">
                  <c:v>160.54381392790924</c:v>
                </c:pt>
                <c:pt idx="41">
                  <c:v>161.38492687813687</c:v>
                </c:pt>
                <c:pt idx="42">
                  <c:v>162.22603982836449</c:v>
                </c:pt>
                <c:pt idx="43">
                  <c:v>163.06715277859212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7-4A18-815B-E6F8C2D60B15}"/>
            </c:ext>
          </c:extLst>
        </c:ser>
        <c:ser>
          <c:idx val="2"/>
          <c:order val="2"/>
          <c:tx>
            <c:strRef>
              <c:f>[1]WPData!$D$98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[1]WPData!$D$99:$D$142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77.812329731650607</c:v>
                </c:pt>
                <c:pt idx="5">
                  <c:v>80.124659463301214</c:v>
                </c:pt>
                <c:pt idx="6">
                  <c:v>82.43698919495273</c:v>
                </c:pt>
                <c:pt idx="7">
                  <c:v>84.749318926603337</c:v>
                </c:pt>
                <c:pt idx="8">
                  <c:v>87.061648658253944</c:v>
                </c:pt>
                <c:pt idx="9">
                  <c:v>89.432707226140337</c:v>
                </c:pt>
                <c:pt idx="10">
                  <c:v>91.803765794026731</c:v>
                </c:pt>
                <c:pt idx="11">
                  <c:v>94.174824361913124</c:v>
                </c:pt>
                <c:pt idx="12">
                  <c:v>96.545882929799518</c:v>
                </c:pt>
                <c:pt idx="13">
                  <c:v>98.916941497685912</c:v>
                </c:pt>
                <c:pt idx="14">
                  <c:v>100.73888257625913</c:v>
                </c:pt>
                <c:pt idx="15">
                  <c:v>102.5608236548328</c:v>
                </c:pt>
                <c:pt idx="16">
                  <c:v>104.38276473340693</c:v>
                </c:pt>
                <c:pt idx="17">
                  <c:v>106.2047058119806</c:v>
                </c:pt>
                <c:pt idx="18">
                  <c:v>108.02664689055428</c:v>
                </c:pt>
                <c:pt idx="19">
                  <c:v>109.96586056144497</c:v>
                </c:pt>
                <c:pt idx="20">
                  <c:v>111.90507423233521</c:v>
                </c:pt>
                <c:pt idx="21">
                  <c:v>113.84428790322545</c:v>
                </c:pt>
                <c:pt idx="22">
                  <c:v>115.78350157411569</c:v>
                </c:pt>
                <c:pt idx="23">
                  <c:v>117.72271524500547</c:v>
                </c:pt>
                <c:pt idx="24">
                  <c:v>120.51983488663791</c:v>
                </c:pt>
                <c:pt idx="25">
                  <c:v>123.31695452826898</c:v>
                </c:pt>
                <c:pt idx="26">
                  <c:v>126.11407416990096</c:v>
                </c:pt>
                <c:pt idx="27">
                  <c:v>128.91119381153294</c:v>
                </c:pt>
                <c:pt idx="28">
                  <c:v>131.70831345316401</c:v>
                </c:pt>
                <c:pt idx="29">
                  <c:v>132.0692279881423</c:v>
                </c:pt>
                <c:pt idx="30">
                  <c:v>132.43014252312037</c:v>
                </c:pt>
                <c:pt idx="31">
                  <c:v>132.79105705809843</c:v>
                </c:pt>
                <c:pt idx="32">
                  <c:v>133.1519715930765</c:v>
                </c:pt>
                <c:pt idx="33">
                  <c:v>133.51288612805456</c:v>
                </c:pt>
                <c:pt idx="34">
                  <c:v>135.18159384896671</c:v>
                </c:pt>
                <c:pt idx="35">
                  <c:v>136.85030156987841</c:v>
                </c:pt>
                <c:pt idx="36">
                  <c:v>138.51900929079056</c:v>
                </c:pt>
                <c:pt idx="37">
                  <c:v>140.18771701170272</c:v>
                </c:pt>
                <c:pt idx="38">
                  <c:v>141.85642473261487</c:v>
                </c:pt>
                <c:pt idx="39">
                  <c:v>141.97000538239271</c:v>
                </c:pt>
                <c:pt idx="40">
                  <c:v>142.08358603217059</c:v>
                </c:pt>
                <c:pt idx="41">
                  <c:v>142.19716668194846</c:v>
                </c:pt>
                <c:pt idx="42">
                  <c:v>142.31074733172633</c:v>
                </c:pt>
                <c:pt idx="43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7-4A18-815B-E6F8C2D60B15}"/>
            </c:ext>
          </c:extLst>
        </c:ser>
        <c:ser>
          <c:idx val="3"/>
          <c:order val="3"/>
          <c:tx>
            <c:strRef>
              <c:f>[1]WPData!$E$98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[1]WPData!$E$99:$E$142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76.713067727864654</c:v>
                </c:pt>
                <c:pt idx="5">
                  <c:v>77.926135455729764</c:v>
                </c:pt>
                <c:pt idx="6">
                  <c:v>79.139203183594418</c:v>
                </c:pt>
                <c:pt idx="7">
                  <c:v>80.352270911459073</c:v>
                </c:pt>
                <c:pt idx="8">
                  <c:v>81.565338639324182</c:v>
                </c:pt>
                <c:pt idx="9">
                  <c:v>82.282379790256073</c:v>
                </c:pt>
                <c:pt idx="10">
                  <c:v>82.999420941187736</c:v>
                </c:pt>
                <c:pt idx="11">
                  <c:v>83.716462092119173</c:v>
                </c:pt>
                <c:pt idx="12">
                  <c:v>84.433503243050836</c:v>
                </c:pt>
                <c:pt idx="13">
                  <c:v>85.1505443939825</c:v>
                </c:pt>
                <c:pt idx="14">
                  <c:v>85.193572577748711</c:v>
                </c:pt>
                <c:pt idx="15">
                  <c:v>85.236600761515021</c:v>
                </c:pt>
                <c:pt idx="16">
                  <c:v>85.279628945281331</c:v>
                </c:pt>
                <c:pt idx="17">
                  <c:v>85.322657129047641</c:v>
                </c:pt>
                <c:pt idx="18">
                  <c:v>85.365685312813952</c:v>
                </c:pt>
                <c:pt idx="19">
                  <c:v>84.641715270297482</c:v>
                </c:pt>
                <c:pt idx="20">
                  <c:v>83.917745227781097</c:v>
                </c:pt>
                <c:pt idx="21">
                  <c:v>83.193775185264485</c:v>
                </c:pt>
                <c:pt idx="22">
                  <c:v>82.4698051427481</c:v>
                </c:pt>
                <c:pt idx="23">
                  <c:v>81.745835100231716</c:v>
                </c:pt>
                <c:pt idx="24">
                  <c:v>81.644586903289877</c:v>
                </c:pt>
                <c:pt idx="25">
                  <c:v>81.543338706348067</c:v>
                </c:pt>
                <c:pt idx="26">
                  <c:v>81.442090509406228</c:v>
                </c:pt>
                <c:pt idx="27">
                  <c:v>81.340842312464417</c:v>
                </c:pt>
                <c:pt idx="28">
                  <c:v>81.239594115522607</c:v>
                </c:pt>
                <c:pt idx="29">
                  <c:v>80.245405928472564</c:v>
                </c:pt>
                <c:pt idx="30">
                  <c:v>79.251217741422352</c:v>
                </c:pt>
                <c:pt idx="31">
                  <c:v>78.257029554372366</c:v>
                </c:pt>
                <c:pt idx="32">
                  <c:v>77.262841367322153</c:v>
                </c:pt>
                <c:pt idx="33">
                  <c:v>76.26865318027194</c:v>
                </c:pt>
                <c:pt idx="34">
                  <c:v>75.457416650021514</c:v>
                </c:pt>
                <c:pt idx="35">
                  <c:v>74.646180119771088</c:v>
                </c:pt>
                <c:pt idx="36">
                  <c:v>73.834943589520435</c:v>
                </c:pt>
                <c:pt idx="37">
                  <c:v>73.023707059270009</c:v>
                </c:pt>
                <c:pt idx="38">
                  <c:v>72.212470529019583</c:v>
                </c:pt>
                <c:pt idx="39">
                  <c:v>71.133651734224713</c:v>
                </c:pt>
                <c:pt idx="40">
                  <c:v>70.054832939430526</c:v>
                </c:pt>
                <c:pt idx="41">
                  <c:v>68.976014144635883</c:v>
                </c:pt>
                <c:pt idx="42">
                  <c:v>67.89719534984124</c:v>
                </c:pt>
                <c:pt idx="43">
                  <c:v>66.818376555047053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7-4A18-815B-E6F8C2D6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4712"/>
        <c:axId val="471484320"/>
      </c:lineChart>
      <c:catAx>
        <c:axId val="471484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4320"/>
        <c:crosses val="autoZero"/>
        <c:auto val="1"/>
        <c:lblAlgn val="ctr"/>
        <c:lblOffset val="100"/>
        <c:noMultiLvlLbl val="0"/>
      </c:catAx>
      <c:valAx>
        <c:axId val="47148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4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60325</xdr:colOff>
      <xdr:row>17</xdr:row>
      <xdr:rowOff>47625</xdr:rowOff>
    </xdr:from>
    <xdr:to>
      <xdr:col>17</xdr:col>
      <xdr:colOff>365125</xdr:colOff>
      <xdr:row>32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399677</xdr:colOff>
      <xdr:row>98</xdr:row>
      <xdr:rowOff>107576</xdr:rowOff>
    </xdr:from>
    <xdr:to>
      <xdr:col>10</xdr:col>
      <xdr:colOff>522941</xdr:colOff>
      <xdr:row>113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489324</xdr:colOff>
      <xdr:row>114</xdr:row>
      <xdr:rowOff>122518</xdr:rowOff>
    </xdr:from>
    <xdr:to>
      <xdr:col>10</xdr:col>
      <xdr:colOff>620059</xdr:colOff>
      <xdr:row>129</xdr:row>
      <xdr:rowOff>64247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CGE/2simulation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1/SALDRU/Models/SATIMGE/CGE/2simulation_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0/ERC/NDC/GDP%20calibration/Basedat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3/MCSimTra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pwgr"/>
      <sheetName val="Sets"/>
      <sheetName val="CarbonTax"/>
      <sheetName val="Links"/>
      <sheetName val="ximphyd"/>
      <sheetName val="WPData"/>
      <sheetName val="TFPN"/>
      <sheetName val="TFPOpt"/>
      <sheetName val="Historic TFP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7">
          <cell r="B7">
            <v>2012</v>
          </cell>
          <cell r="C7">
            <v>2013</v>
          </cell>
          <cell r="D7">
            <v>2014</v>
          </cell>
          <cell r="E7">
            <v>2015</v>
          </cell>
          <cell r="F7">
            <v>2016</v>
          </cell>
          <cell r="G7">
            <v>2017</v>
          </cell>
          <cell r="H7">
            <v>2018</v>
          </cell>
          <cell r="I7">
            <v>2019</v>
          </cell>
          <cell r="J7">
            <v>2020</v>
          </cell>
          <cell r="K7">
            <v>2021</v>
          </cell>
          <cell r="L7">
            <v>2022</v>
          </cell>
          <cell r="M7">
            <v>2023</v>
          </cell>
          <cell r="N7">
            <v>2024</v>
          </cell>
          <cell r="O7">
            <v>2025</v>
          </cell>
          <cell r="P7">
            <v>2026</v>
          </cell>
          <cell r="Q7">
            <v>2027</v>
          </cell>
          <cell r="R7">
            <v>2028</v>
          </cell>
          <cell r="S7">
            <v>2029</v>
          </cell>
          <cell r="T7">
            <v>2030</v>
          </cell>
          <cell r="U7">
            <v>2031</v>
          </cell>
          <cell r="V7">
            <v>2032</v>
          </cell>
          <cell r="W7">
            <v>2033</v>
          </cell>
          <cell r="X7">
            <v>2034</v>
          </cell>
          <cell r="Y7">
            <v>2035</v>
          </cell>
          <cell r="Z7">
            <v>2036</v>
          </cell>
          <cell r="AA7">
            <v>2037</v>
          </cell>
          <cell r="AB7">
            <v>2038</v>
          </cell>
          <cell r="AC7">
            <v>2039</v>
          </cell>
          <cell r="AD7">
            <v>2040</v>
          </cell>
          <cell r="AE7">
            <v>2041</v>
          </cell>
          <cell r="AF7">
            <v>2042</v>
          </cell>
          <cell r="AG7">
            <v>2043</v>
          </cell>
          <cell r="AH7">
            <v>2044</v>
          </cell>
          <cell r="AI7">
            <v>2045</v>
          </cell>
        </row>
        <row r="8">
          <cell r="A8" t="str">
            <v>base</v>
          </cell>
          <cell r="B8" t="str">
            <v>eps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</row>
        <row r="9">
          <cell r="A9" t="str">
            <v>sim1</v>
          </cell>
          <cell r="B9" t="str">
            <v>eps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</row>
        <row r="10">
          <cell r="A10" t="str">
            <v>sim2</v>
          </cell>
          <cell r="B10" t="str">
            <v>eps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</row>
        <row r="11">
          <cell r="A11" t="str">
            <v>sim3</v>
          </cell>
          <cell r="B11" t="str">
            <v>eps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</row>
        <row r="12">
          <cell r="A12" t="str">
            <v>sim4</v>
          </cell>
          <cell r="B12" t="str">
            <v>eps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</row>
        <row r="13">
          <cell r="A13" t="str">
            <v>sim5</v>
          </cell>
          <cell r="B13" t="str">
            <v>eps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</row>
        <row r="14">
          <cell r="A14" t="str">
            <v>sim6</v>
          </cell>
          <cell r="B14" t="str">
            <v>eps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</row>
        <row r="15">
          <cell r="A15" t="str">
            <v>sim7</v>
          </cell>
          <cell r="B15" t="str">
            <v>eps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</row>
        <row r="16">
          <cell r="A16" t="str">
            <v>sim8</v>
          </cell>
          <cell r="B16" t="str">
            <v>eps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</row>
        <row r="17">
          <cell r="A17" t="str">
            <v>sim9</v>
          </cell>
          <cell r="B17" t="str">
            <v>eps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</row>
      </sheetData>
      <sheetData sheetId="5" refreshError="1"/>
      <sheetData sheetId="6" refreshError="1"/>
      <sheetData sheetId="7" refreshError="1">
        <row r="6">
          <cell r="B6" t="str">
            <v>No Policy</v>
          </cell>
          <cell r="C6">
            <v>650</v>
          </cell>
          <cell r="D6">
            <v>550</v>
          </cell>
          <cell r="E6">
            <v>450</v>
          </cell>
        </row>
        <row r="7">
          <cell r="A7">
            <v>2007</v>
          </cell>
          <cell r="B7">
            <v>75.5</v>
          </cell>
          <cell r="C7">
            <v>75.5</v>
          </cell>
          <cell r="D7">
            <v>75.5</v>
          </cell>
          <cell r="E7">
            <v>75.5</v>
          </cell>
        </row>
        <row r="8">
          <cell r="A8">
            <v>2010</v>
          </cell>
          <cell r="B8">
            <v>75.5</v>
          </cell>
          <cell r="C8">
            <v>75.5</v>
          </cell>
          <cell r="D8">
            <v>75.5</v>
          </cell>
          <cell r="E8">
            <v>75.5</v>
          </cell>
        </row>
        <row r="9">
          <cell r="A9">
            <v>2015</v>
          </cell>
          <cell r="B9">
            <v>88.600985029258169</v>
          </cell>
          <cell r="C9">
            <v>88.078016028064269</v>
          </cell>
          <cell r="D9">
            <v>87.061648658254626</v>
          </cell>
          <cell r="E9">
            <v>81.56533863932431</v>
          </cell>
        </row>
        <row r="10">
          <cell r="A10">
            <v>2020</v>
          </cell>
          <cell r="B10">
            <v>105.04658350257947</v>
          </cell>
          <cell r="C10">
            <v>102.98029465407866</v>
          </cell>
          <cell r="D10">
            <v>98.91694149768567</v>
          </cell>
          <cell r="E10">
            <v>85.150544393982386</v>
          </cell>
        </row>
        <row r="11">
          <cell r="A11">
            <v>2025</v>
          </cell>
          <cell r="B11">
            <v>122.25241024330582</v>
          </cell>
          <cell r="C11">
            <v>116.0664630997771</v>
          </cell>
          <cell r="D11">
            <v>108.02664689055472</v>
          </cell>
          <cell r="E11">
            <v>85.365685312813952</v>
          </cell>
        </row>
        <row r="12">
          <cell r="A12">
            <v>2030</v>
          </cell>
          <cell r="B12">
            <v>133.70863876785472</v>
          </cell>
          <cell r="C12">
            <v>126.32819995962396</v>
          </cell>
          <cell r="D12">
            <v>117.72271524500573</v>
          </cell>
          <cell r="E12">
            <v>81.745835100231716</v>
          </cell>
        </row>
        <row r="13">
          <cell r="A13">
            <v>2035</v>
          </cell>
          <cell r="B13">
            <v>144.43137894160336</v>
          </cell>
          <cell r="C13">
            <v>140.21213518363561</v>
          </cell>
          <cell r="D13">
            <v>131.70831345316412</v>
          </cell>
          <cell r="E13">
            <v>81.239594115522621</v>
          </cell>
        </row>
        <row r="14">
          <cell r="A14">
            <v>2040</v>
          </cell>
          <cell r="B14">
            <v>150.82805951557202</v>
          </cell>
          <cell r="C14">
            <v>148.91977382833389</v>
          </cell>
          <cell r="D14">
            <v>133.51288612805456</v>
          </cell>
          <cell r="E14">
            <v>76.26865318027194</v>
          </cell>
        </row>
        <row r="15">
          <cell r="A15">
            <v>2045</v>
          </cell>
          <cell r="B15">
            <v>158.46411200961634</v>
          </cell>
          <cell r="C15">
            <v>158.8615880274543</v>
          </cell>
          <cell r="D15">
            <v>141.85642473261481</v>
          </cell>
          <cell r="E15">
            <v>72.212470529019512</v>
          </cell>
        </row>
        <row r="16">
          <cell r="A16">
            <v>2050</v>
          </cell>
          <cell r="B16">
            <v>165.74495975383283</v>
          </cell>
          <cell r="C16">
            <v>163.0671527785922</v>
          </cell>
          <cell r="D16">
            <v>142.42432798150421</v>
          </cell>
          <cell r="E16">
            <v>66.818376555047081</v>
          </cell>
        </row>
        <row r="98">
          <cell r="B98" t="str">
            <v>No Policy</v>
          </cell>
          <cell r="C98">
            <v>650</v>
          </cell>
          <cell r="D98">
            <v>550</v>
          </cell>
          <cell r="E98">
            <v>450</v>
          </cell>
        </row>
        <row r="99">
          <cell r="A99">
            <v>2007</v>
          </cell>
          <cell r="B99">
            <v>75.5</v>
          </cell>
          <cell r="C99">
            <v>75.5</v>
          </cell>
          <cell r="D99">
            <v>75.5</v>
          </cell>
          <cell r="E99">
            <v>75.5</v>
          </cell>
        </row>
        <row r="100">
          <cell r="A100">
            <v>2008</v>
          </cell>
          <cell r="B100">
            <v>75.5</v>
          </cell>
          <cell r="C100">
            <v>75.5</v>
          </cell>
          <cell r="D100">
            <v>75.5</v>
          </cell>
          <cell r="E100">
            <v>75.5</v>
          </cell>
        </row>
        <row r="101">
          <cell r="A101">
            <v>2009</v>
          </cell>
          <cell r="B101">
            <v>75.5</v>
          </cell>
          <cell r="C101">
            <v>75.5</v>
          </cell>
          <cell r="D101">
            <v>75.5</v>
          </cell>
          <cell r="E101">
            <v>75.5</v>
          </cell>
        </row>
        <row r="102">
          <cell r="A102">
            <v>2010</v>
          </cell>
          <cell r="B102">
            <v>75.5</v>
          </cell>
          <cell r="C102">
            <v>75.5</v>
          </cell>
          <cell r="D102">
            <v>75.5</v>
          </cell>
          <cell r="E102">
            <v>75.5</v>
          </cell>
        </row>
        <row r="103">
          <cell r="A103">
            <v>2011</v>
          </cell>
          <cell r="B103">
            <v>78.120197005851878</v>
          </cell>
          <cell r="C103">
            <v>78.015603205612933</v>
          </cell>
          <cell r="D103">
            <v>77.812329731650607</v>
          </cell>
          <cell r="E103">
            <v>76.713067727864654</v>
          </cell>
        </row>
        <row r="104">
          <cell r="A104">
            <v>2012</v>
          </cell>
          <cell r="B104">
            <v>80.740394011703756</v>
          </cell>
          <cell r="C104">
            <v>80.531206411225867</v>
          </cell>
          <cell r="D104">
            <v>80.124659463301214</v>
          </cell>
          <cell r="E104">
            <v>77.926135455729764</v>
          </cell>
        </row>
        <row r="105">
          <cell r="A105">
            <v>2013</v>
          </cell>
          <cell r="B105">
            <v>83.360591017554725</v>
          </cell>
          <cell r="C105">
            <v>83.0468096168388</v>
          </cell>
          <cell r="D105">
            <v>82.43698919495273</v>
          </cell>
          <cell r="E105">
            <v>79.139203183594418</v>
          </cell>
        </row>
        <row r="106">
          <cell r="A106">
            <v>2014</v>
          </cell>
          <cell r="B106">
            <v>85.980788023406603</v>
          </cell>
          <cell r="C106">
            <v>85.562412822451734</v>
          </cell>
          <cell r="D106">
            <v>84.749318926603337</v>
          </cell>
          <cell r="E106">
            <v>80.352270911459073</v>
          </cell>
        </row>
        <row r="107">
          <cell r="A107">
            <v>2015</v>
          </cell>
          <cell r="B107">
            <v>88.600985029258482</v>
          </cell>
          <cell r="C107">
            <v>88.078016028064667</v>
          </cell>
          <cell r="D107">
            <v>87.061648658253944</v>
          </cell>
          <cell r="E107">
            <v>81.565338639324182</v>
          </cell>
        </row>
        <row r="108">
          <cell r="A108">
            <v>2016</v>
          </cell>
          <cell r="B108">
            <v>91.890104723922377</v>
          </cell>
          <cell r="C108">
            <v>91.05847175326744</v>
          </cell>
          <cell r="D108">
            <v>89.432707226140337</v>
          </cell>
          <cell r="E108">
            <v>82.282379790256073</v>
          </cell>
        </row>
        <row r="109">
          <cell r="A109">
            <v>2017</v>
          </cell>
          <cell r="B109">
            <v>95.179224418587182</v>
          </cell>
          <cell r="C109">
            <v>94.038927478470214</v>
          </cell>
          <cell r="D109">
            <v>91.803765794026731</v>
          </cell>
          <cell r="E109">
            <v>82.999420941187736</v>
          </cell>
        </row>
        <row r="110">
          <cell r="A110">
            <v>2018</v>
          </cell>
          <cell r="B110">
            <v>98.468344113251078</v>
          </cell>
          <cell r="C110">
            <v>97.019383203673897</v>
          </cell>
          <cell r="D110">
            <v>94.174824361913124</v>
          </cell>
          <cell r="E110">
            <v>83.716462092119173</v>
          </cell>
        </row>
        <row r="111">
          <cell r="A111">
            <v>2019</v>
          </cell>
          <cell r="B111">
            <v>101.75746380791497</v>
          </cell>
          <cell r="C111">
            <v>99.99983892887667</v>
          </cell>
          <cell r="D111">
            <v>96.545882929799518</v>
          </cell>
          <cell r="E111">
            <v>84.433503243050836</v>
          </cell>
        </row>
        <row r="112">
          <cell r="A112">
            <v>2020</v>
          </cell>
          <cell r="B112">
            <v>105.04658350257978</v>
          </cell>
          <cell r="C112">
            <v>102.98029465407944</v>
          </cell>
          <cell r="D112">
            <v>98.916941497685912</v>
          </cell>
          <cell r="E112">
            <v>85.1505443939825</v>
          </cell>
        </row>
        <row r="113">
          <cell r="A113">
            <v>2021</v>
          </cell>
          <cell r="B113">
            <v>108.48774885072544</v>
          </cell>
          <cell r="C113">
            <v>105.59752834321898</v>
          </cell>
          <cell r="D113">
            <v>100.73888257625913</v>
          </cell>
          <cell r="E113">
            <v>85.193572577748711</v>
          </cell>
        </row>
        <row r="114">
          <cell r="A114">
            <v>2022</v>
          </cell>
          <cell r="B114">
            <v>111.92891419887019</v>
          </cell>
          <cell r="C114">
            <v>108.21476203235852</v>
          </cell>
          <cell r="D114">
            <v>102.5608236548328</v>
          </cell>
          <cell r="E114">
            <v>85.236600761515021</v>
          </cell>
        </row>
        <row r="115">
          <cell r="A115">
            <v>2023</v>
          </cell>
          <cell r="B115">
            <v>115.37007954701585</v>
          </cell>
          <cell r="C115">
            <v>110.83199572149806</v>
          </cell>
          <cell r="D115">
            <v>104.38276473340693</v>
          </cell>
          <cell r="E115">
            <v>85.279628945281331</v>
          </cell>
        </row>
        <row r="116">
          <cell r="A116">
            <v>2024</v>
          </cell>
          <cell r="B116">
            <v>118.8112448951606</v>
          </cell>
          <cell r="C116">
            <v>113.4492294106376</v>
          </cell>
          <cell r="D116">
            <v>106.2047058119806</v>
          </cell>
          <cell r="E116">
            <v>85.322657129047641</v>
          </cell>
        </row>
        <row r="117">
          <cell r="A117">
            <v>2025</v>
          </cell>
          <cell r="B117">
            <v>122.25241024330626</v>
          </cell>
          <cell r="C117">
            <v>116.06646309977714</v>
          </cell>
          <cell r="D117">
            <v>108.02664689055428</v>
          </cell>
          <cell r="E117">
            <v>85.365685312813952</v>
          </cell>
        </row>
        <row r="118">
          <cell r="A118">
            <v>2026</v>
          </cell>
          <cell r="B118">
            <v>124.54365594821593</v>
          </cell>
          <cell r="C118">
            <v>118.11881047174666</v>
          </cell>
          <cell r="D118">
            <v>109.96586056144497</v>
          </cell>
          <cell r="E118">
            <v>84.641715270297482</v>
          </cell>
        </row>
        <row r="119">
          <cell r="A119">
            <v>2027</v>
          </cell>
          <cell r="B119">
            <v>126.8349016531256</v>
          </cell>
          <cell r="C119">
            <v>120.17115784371526</v>
          </cell>
          <cell r="D119">
            <v>111.90507423233521</v>
          </cell>
          <cell r="E119">
            <v>83.917745227781097</v>
          </cell>
        </row>
        <row r="120">
          <cell r="A120">
            <v>2028</v>
          </cell>
          <cell r="B120">
            <v>129.12614735803618</v>
          </cell>
          <cell r="C120">
            <v>122.22350521568478</v>
          </cell>
          <cell r="D120">
            <v>113.84428790322545</v>
          </cell>
          <cell r="E120">
            <v>83.193775185264485</v>
          </cell>
        </row>
        <row r="121">
          <cell r="A121">
            <v>2029</v>
          </cell>
          <cell r="B121">
            <v>131.41739306294585</v>
          </cell>
          <cell r="C121">
            <v>124.2758525876543</v>
          </cell>
          <cell r="D121">
            <v>115.78350157411569</v>
          </cell>
          <cell r="E121">
            <v>82.4698051427481</v>
          </cell>
        </row>
        <row r="122">
          <cell r="A122">
            <v>2030</v>
          </cell>
          <cell r="B122">
            <v>133.70863876785552</v>
          </cell>
          <cell r="C122">
            <v>126.32819995962382</v>
          </cell>
          <cell r="D122">
            <v>117.72271524500547</v>
          </cell>
          <cell r="E122">
            <v>81.745835100231716</v>
          </cell>
        </row>
        <row r="123">
          <cell r="A123">
            <v>2031</v>
          </cell>
          <cell r="B123">
            <v>135.8531868026048</v>
          </cell>
          <cell r="C123">
            <v>129.10498700442622</v>
          </cell>
          <cell r="D123">
            <v>120.51983488663791</v>
          </cell>
          <cell r="E123">
            <v>81.644586903289877</v>
          </cell>
        </row>
        <row r="124">
          <cell r="A124">
            <v>2032</v>
          </cell>
          <cell r="B124">
            <v>137.99773483735407</v>
          </cell>
          <cell r="C124">
            <v>131.88177404922862</v>
          </cell>
          <cell r="D124">
            <v>123.31695452826898</v>
          </cell>
          <cell r="E124">
            <v>81.543338706348067</v>
          </cell>
        </row>
        <row r="125">
          <cell r="A125">
            <v>2033</v>
          </cell>
          <cell r="B125">
            <v>140.14228287210426</v>
          </cell>
          <cell r="C125">
            <v>134.65856109403103</v>
          </cell>
          <cell r="D125">
            <v>126.11407416990096</v>
          </cell>
          <cell r="E125">
            <v>81.442090509406228</v>
          </cell>
        </row>
        <row r="126">
          <cell r="A126">
            <v>2034</v>
          </cell>
          <cell r="B126">
            <v>142.28683090685354</v>
          </cell>
          <cell r="C126">
            <v>137.43534813883343</v>
          </cell>
          <cell r="D126">
            <v>128.91119381153294</v>
          </cell>
          <cell r="E126">
            <v>81.340842312464417</v>
          </cell>
        </row>
        <row r="127">
          <cell r="A127">
            <v>2035</v>
          </cell>
          <cell r="B127">
            <v>144.43137894160373</v>
          </cell>
          <cell r="C127">
            <v>140.21213518363584</v>
          </cell>
          <cell r="D127">
            <v>131.70831345316401</v>
          </cell>
          <cell r="E127">
            <v>81.239594115522607</v>
          </cell>
        </row>
        <row r="128">
          <cell r="A128">
            <v>2036</v>
          </cell>
          <cell r="B128">
            <v>145.71071505639702</v>
          </cell>
          <cell r="C128">
            <v>141.95366291257551</v>
          </cell>
          <cell r="D128">
            <v>132.0692279881423</v>
          </cell>
          <cell r="E128">
            <v>80.245405928472564</v>
          </cell>
        </row>
        <row r="129">
          <cell r="A129">
            <v>2037</v>
          </cell>
          <cell r="B129">
            <v>146.99005117119077</v>
          </cell>
          <cell r="C129">
            <v>143.69519064151518</v>
          </cell>
          <cell r="D129">
            <v>132.43014252312037</v>
          </cell>
          <cell r="E129">
            <v>79.251217741422352</v>
          </cell>
        </row>
        <row r="130">
          <cell r="A130">
            <v>2038</v>
          </cell>
          <cell r="B130">
            <v>148.26938728598452</v>
          </cell>
          <cell r="C130">
            <v>145.43671837045486</v>
          </cell>
          <cell r="D130">
            <v>132.79105705809843</v>
          </cell>
          <cell r="E130">
            <v>78.257029554372366</v>
          </cell>
        </row>
        <row r="131">
          <cell r="A131">
            <v>2039</v>
          </cell>
          <cell r="B131">
            <v>149.54872340077827</v>
          </cell>
          <cell r="C131">
            <v>147.17824609939453</v>
          </cell>
          <cell r="D131">
            <v>133.1519715930765</v>
          </cell>
          <cell r="E131">
            <v>77.262841367322153</v>
          </cell>
        </row>
        <row r="132">
          <cell r="A132">
            <v>2040</v>
          </cell>
          <cell r="B132">
            <v>150.82805951557202</v>
          </cell>
          <cell r="C132">
            <v>148.9197738283342</v>
          </cell>
          <cell r="D132">
            <v>133.51288612805456</v>
          </cell>
          <cell r="E132">
            <v>76.26865318027194</v>
          </cell>
        </row>
        <row r="133">
          <cell r="A133">
            <v>2041</v>
          </cell>
          <cell r="B133">
            <v>152.35527001438095</v>
          </cell>
          <cell r="C133">
            <v>150.90813666815802</v>
          </cell>
          <cell r="D133">
            <v>135.18159384896671</v>
          </cell>
          <cell r="E133">
            <v>75.457416650021514</v>
          </cell>
        </row>
        <row r="134">
          <cell r="A134">
            <v>2042</v>
          </cell>
          <cell r="B134">
            <v>153.88248051318988</v>
          </cell>
          <cell r="C134">
            <v>152.8964995079823</v>
          </cell>
          <cell r="D134">
            <v>136.85030156987841</v>
          </cell>
          <cell r="E134">
            <v>74.646180119771088</v>
          </cell>
        </row>
        <row r="135">
          <cell r="A135">
            <v>2043</v>
          </cell>
          <cell r="B135">
            <v>155.4096910119988</v>
          </cell>
          <cell r="C135">
            <v>154.88486234780612</v>
          </cell>
          <cell r="D135">
            <v>138.51900929079056</v>
          </cell>
          <cell r="E135">
            <v>73.834943589520435</v>
          </cell>
        </row>
        <row r="136">
          <cell r="A136">
            <v>2044</v>
          </cell>
          <cell r="B136">
            <v>156.93690151080773</v>
          </cell>
          <cell r="C136">
            <v>156.8732251876304</v>
          </cell>
          <cell r="D136">
            <v>140.18771701170272</v>
          </cell>
          <cell r="E136">
            <v>73.023707059270009</v>
          </cell>
        </row>
        <row r="137">
          <cell r="A137">
            <v>2045</v>
          </cell>
          <cell r="B137">
            <v>158.4641120096162</v>
          </cell>
          <cell r="C137">
            <v>158.86158802745422</v>
          </cell>
          <cell r="D137">
            <v>141.85642473261487</v>
          </cell>
          <cell r="E137">
            <v>72.212470529019583</v>
          </cell>
        </row>
        <row r="138">
          <cell r="A138">
            <v>2046</v>
          </cell>
          <cell r="B138">
            <v>159.92028155845946</v>
          </cell>
          <cell r="C138">
            <v>159.70270097768162</v>
          </cell>
          <cell r="D138">
            <v>141.97000538239271</v>
          </cell>
          <cell r="E138">
            <v>71.133651734224713</v>
          </cell>
        </row>
        <row r="139">
          <cell r="A139">
            <v>2047</v>
          </cell>
          <cell r="B139">
            <v>161.37645110730273</v>
          </cell>
          <cell r="C139">
            <v>160.54381392790924</v>
          </cell>
          <cell r="D139">
            <v>142.08358603217059</v>
          </cell>
          <cell r="E139">
            <v>70.054832939430526</v>
          </cell>
        </row>
        <row r="140">
          <cell r="A140">
            <v>2048</v>
          </cell>
          <cell r="B140">
            <v>162.83262065614599</v>
          </cell>
          <cell r="C140">
            <v>161.38492687813687</v>
          </cell>
          <cell r="D140">
            <v>142.19716668194846</v>
          </cell>
          <cell r="E140">
            <v>68.976014144635883</v>
          </cell>
        </row>
        <row r="141">
          <cell r="A141">
            <v>2049</v>
          </cell>
          <cell r="B141">
            <v>164.28879020498925</v>
          </cell>
          <cell r="C141">
            <v>162.22603982836449</v>
          </cell>
          <cell r="D141">
            <v>142.31074733172633</v>
          </cell>
          <cell r="E141">
            <v>67.89719534984124</v>
          </cell>
        </row>
        <row r="142">
          <cell r="A142">
            <v>2050</v>
          </cell>
          <cell r="B142">
            <v>165.74495975383252</v>
          </cell>
          <cell r="C142">
            <v>163.06715277859212</v>
          </cell>
          <cell r="D142">
            <v>142.42432798150421</v>
          </cell>
          <cell r="E142">
            <v>66.818376555047053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XSets"/>
      <sheetName val="Sets"/>
      <sheetName val="Closures"/>
      <sheetName val="TFPgr"/>
      <sheetName val="TFPgr_SATIM"/>
      <sheetName val="TFP"/>
      <sheetName val="FacProd"/>
      <sheetName val="FacSup"/>
      <sheetName val="Wage"/>
      <sheetName val="FixCap"/>
      <sheetName val="Misc"/>
      <sheetName val="Population"/>
      <sheetName val="PWGR (2)"/>
      <sheetName val="PWGR"/>
      <sheetName val="evpen"/>
      <sheetName val="evexp"/>
      <sheetName val="CARBONTAX"/>
      <sheetName val="WPDATA"/>
      <sheetName val="FSHOCK"/>
    </sheetNames>
    <sheetDataSet>
      <sheetData sheetId="0"/>
      <sheetData sheetId="1"/>
      <sheetData sheetId="2"/>
      <sheetData sheetId="3"/>
      <sheetData sheetId="4">
        <row r="6">
          <cell r="H6" t="str">
            <v>base</v>
          </cell>
          <cell r="I6" t="str">
            <v>sim1</v>
          </cell>
          <cell r="J6" t="str">
            <v>sim2</v>
          </cell>
          <cell r="K6" t="str">
            <v>sim3</v>
          </cell>
          <cell r="L6" t="str">
            <v>sim4</v>
          </cell>
          <cell r="M6" t="str">
            <v>sim5</v>
          </cell>
          <cell r="N6" t="str">
            <v>sim6</v>
          </cell>
          <cell r="O6" t="str">
            <v>sim7</v>
          </cell>
          <cell r="P6" t="str">
            <v>sim8</v>
          </cell>
          <cell r="Q6" t="str">
            <v>sim9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her indicators"/>
      <sheetName val="Comparison"/>
      <sheetName val="Comparison_SIC"/>
      <sheetName val="ModelResult"/>
      <sheetName val="Assumptions"/>
      <sheetName val="Pop+Lab"/>
      <sheetName val="Forecasts"/>
      <sheetName val="HG-EXPEND"/>
      <sheetName val="HG-SUT"/>
      <sheetName val="HG-SECTOR"/>
      <sheetName val="Population-LabourSupply"/>
      <sheetName val="MFSA concordance"/>
      <sheetName val="Raw_HG_SUTGVA"/>
      <sheetName val="Raw_HG_SectorGVA"/>
      <sheetName val="IMF Raw Data"/>
      <sheetName val="SARB Raw Data"/>
    </sheetNames>
    <sheetDataSet>
      <sheetData sheetId="0"/>
      <sheetData sheetId="1"/>
      <sheetData sheetId="2"/>
      <sheetData sheetId="3"/>
      <sheetData sheetId="4">
        <row r="4">
          <cell r="C4">
            <v>2.3628947497707609E-2</v>
          </cell>
        </row>
        <row r="8">
          <cell r="C8">
            <v>1.1459554113218973E-2</v>
          </cell>
        </row>
        <row r="9">
          <cell r="C9">
            <v>2.4623395018108285E-2</v>
          </cell>
        </row>
        <row r="10">
          <cell r="C10">
            <v>1.9579508920890998E-2</v>
          </cell>
        </row>
        <row r="11">
          <cell r="C11">
            <v>9.0346593295616007E-3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dexO"/>
      <sheetName val="Sets"/>
      <sheetName val="GDP_Y"/>
      <sheetName val="COM_S"/>
      <sheetName val="POP"/>
      <sheetName val="PV"/>
      <sheetName val="CSP"/>
      <sheetName val="NUC"/>
      <sheetName val="COAL"/>
      <sheetName val="OIL"/>
      <sheetName val="GAS"/>
      <sheetName val="Global_Com"/>
      <sheetName val="OPWR"/>
      <sheetName val="Scenarios"/>
      <sheetName val="Sheet1"/>
      <sheetName val="PAMs"/>
      <sheetName val="AltTariffs"/>
      <sheetName val="scenario.archive"/>
      <sheetName val="AnsTIMES case files"/>
      <sheetName val="GDP_Y(S)"/>
      <sheetName val="COM_S(S)"/>
      <sheetName val="POP(S)"/>
      <sheetName val="PV(S)"/>
      <sheetName val="CSP(S)"/>
      <sheetName val="NUC(S)"/>
      <sheetName val="COAL(S)"/>
      <sheetName val="GAS(S)"/>
      <sheetName val="Global_Com(S)"/>
      <sheetName val="OPWR(S)"/>
      <sheetName val="StatsSA"/>
      <sheetName val="GDP_SH3"/>
      <sheetName val="GAS_old"/>
      <sheetName val="COAL_old"/>
      <sheetName val="Coal_Volumes"/>
      <sheetName val="Coal_data"/>
      <sheetName val="CoalParams"/>
      <sheetName val="Imaclim_raw"/>
      <sheetName val="Imaclim_adj"/>
      <sheetName val="PVLiterature"/>
      <sheetName val="PVSamples"/>
      <sheetName val="CSPLiterature"/>
      <sheetName val="CSPSamples"/>
      <sheetName val="ExchangeRateDetail"/>
      <sheetName val="Ex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8">
          <cell r="B8" t="str">
            <v>Ucon7-75-L</v>
          </cell>
        </row>
        <row r="9">
          <cell r="B9" t="str">
            <v>Con7-75-L</v>
          </cell>
        </row>
        <row r="10">
          <cell r="B10" t="str">
            <v>Ucon_NB-UCE-L</v>
          </cell>
        </row>
        <row r="11">
          <cell r="B11" t="str">
            <v>Con_NB-UCE</v>
          </cell>
        </row>
        <row r="12">
          <cell r="B12" t="str">
            <v>Ucon_NB9-5</v>
          </cell>
        </row>
        <row r="13">
          <cell r="B13" t="str">
            <v>RE_CON-UCE-L</v>
          </cell>
        </row>
        <row r="14">
          <cell r="B14" t="str">
            <v>TRAPES-UCE-L</v>
          </cell>
        </row>
        <row r="15">
          <cell r="B15" t="str">
            <v>REF2019-UCE-L</v>
          </cell>
        </row>
        <row r="16">
          <cell r="B16" t="str">
            <v>REF20195-L</v>
          </cell>
        </row>
        <row r="17">
          <cell r="B17" t="str">
            <v>T3P2S8RL-UCE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G5">
            <v>2012</v>
          </cell>
          <cell r="AS5">
            <v>2050</v>
          </cell>
        </row>
        <row r="14">
          <cell r="G14">
            <v>53032.389033699299</v>
          </cell>
          <cell r="AS14">
            <v>75196.209430000003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4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5:C32"/>
  <sheetViews>
    <sheetView zoomScale="85" zoomScaleNormal="85" workbookViewId="0">
      <selection activeCell="C32" sqref="C32"/>
    </sheetView>
  </sheetViews>
  <sheetFormatPr defaultRowHeight="15" x14ac:dyDescent="0.25"/>
  <sheetData>
    <row r="5" spans="2:3" x14ac:dyDescent="0.25">
      <c r="B5" s="7" t="s">
        <v>28</v>
      </c>
      <c r="C5" s="8"/>
    </row>
    <row r="6" spans="2:3" x14ac:dyDescent="0.25">
      <c r="B6" s="9" t="s">
        <v>31</v>
      </c>
      <c r="C6" s="8"/>
    </row>
    <row r="7" spans="2:3" x14ac:dyDescent="0.25">
      <c r="B7" s="5">
        <v>1</v>
      </c>
      <c r="C7" s="5" t="s">
        <v>34</v>
      </c>
    </row>
    <row r="8" spans="2:3" x14ac:dyDescent="0.25">
      <c r="B8" s="5">
        <v>2</v>
      </c>
      <c r="C8" s="5" t="s">
        <v>37</v>
      </c>
    </row>
    <row r="9" spans="2:3" x14ac:dyDescent="0.25">
      <c r="B9" s="10" t="s">
        <v>40</v>
      </c>
      <c r="C9" s="5"/>
    </row>
    <row r="10" spans="2:3" x14ac:dyDescent="0.25">
      <c r="B10" s="5">
        <v>1</v>
      </c>
      <c r="C10" s="5" t="s">
        <v>41</v>
      </c>
    </row>
    <row r="11" spans="2:3" x14ac:dyDescent="0.25">
      <c r="B11" s="5">
        <v>2</v>
      </c>
      <c r="C11" s="5" t="s">
        <v>42</v>
      </c>
    </row>
    <row r="12" spans="2:3" x14ac:dyDescent="0.25">
      <c r="B12" s="5">
        <v>3</v>
      </c>
      <c r="C12" s="5" t="s">
        <v>43</v>
      </c>
    </row>
    <row r="13" spans="2:3" x14ac:dyDescent="0.25">
      <c r="B13" s="5">
        <v>4</v>
      </c>
      <c r="C13" s="5" t="s">
        <v>44</v>
      </c>
    </row>
    <row r="14" spans="2:3" x14ac:dyDescent="0.25">
      <c r="B14" s="5">
        <v>5</v>
      </c>
      <c r="C14" s="5" t="s">
        <v>45</v>
      </c>
    </row>
    <row r="15" spans="2:3" x14ac:dyDescent="0.25">
      <c r="B15" s="10" t="s">
        <v>46</v>
      </c>
      <c r="C15" s="5"/>
    </row>
    <row r="16" spans="2:3" x14ac:dyDescent="0.25">
      <c r="B16" s="5">
        <v>1</v>
      </c>
      <c r="C16" s="5" t="s">
        <v>47</v>
      </c>
    </row>
    <row r="17" spans="2:3" x14ac:dyDescent="0.25">
      <c r="B17" s="5">
        <v>2</v>
      </c>
      <c r="C17" s="5" t="s">
        <v>48</v>
      </c>
    </row>
    <row r="18" spans="2:3" x14ac:dyDescent="0.25">
      <c r="B18" s="5">
        <v>3</v>
      </c>
      <c r="C18" s="5" t="s">
        <v>49</v>
      </c>
    </row>
    <row r="19" spans="2:3" x14ac:dyDescent="0.25">
      <c r="B19" s="5">
        <v>4</v>
      </c>
      <c r="C19" s="5" t="s">
        <v>164</v>
      </c>
    </row>
    <row r="20" spans="2:3" x14ac:dyDescent="0.25">
      <c r="B20" s="5">
        <v>5</v>
      </c>
      <c r="C20" s="5" t="s">
        <v>165</v>
      </c>
    </row>
    <row r="21" spans="2:3" x14ac:dyDescent="0.25">
      <c r="B21" s="5">
        <v>6</v>
      </c>
      <c r="C21" s="5" t="s">
        <v>167</v>
      </c>
    </row>
    <row r="22" spans="2:3" x14ac:dyDescent="0.25">
      <c r="B22" s="5">
        <v>7</v>
      </c>
      <c r="C22" s="5" t="s">
        <v>166</v>
      </c>
    </row>
    <row r="23" spans="2:3" x14ac:dyDescent="0.25">
      <c r="B23" s="5"/>
      <c r="C23" s="5"/>
    </row>
    <row r="24" spans="2:3" x14ac:dyDescent="0.25">
      <c r="B24" s="10" t="s">
        <v>50</v>
      </c>
      <c r="C24" s="5"/>
    </row>
    <row r="25" spans="2:3" x14ac:dyDescent="0.25">
      <c r="B25" s="5">
        <v>1</v>
      </c>
      <c r="C25" s="5" t="s">
        <v>51</v>
      </c>
    </row>
    <row r="26" spans="2:3" x14ac:dyDescent="0.25">
      <c r="B26" s="5">
        <v>2</v>
      </c>
      <c r="C26" s="5" t="s">
        <v>52</v>
      </c>
    </row>
    <row r="27" spans="2:3" x14ac:dyDescent="0.25">
      <c r="B27" s="5"/>
      <c r="C27" s="5"/>
    </row>
    <row r="28" spans="2:3" x14ac:dyDescent="0.25">
      <c r="B28" s="7" t="s">
        <v>54</v>
      </c>
      <c r="C28" s="5"/>
    </row>
    <row r="29" spans="2:3" x14ac:dyDescent="0.25">
      <c r="B29" s="5">
        <v>1</v>
      </c>
      <c r="C29" s="5" t="s">
        <v>55</v>
      </c>
    </row>
    <row r="30" spans="2:3" x14ac:dyDescent="0.25">
      <c r="B30" s="5">
        <v>2</v>
      </c>
      <c r="C30" s="5" t="s">
        <v>56</v>
      </c>
    </row>
    <row r="31" spans="2:3" x14ac:dyDescent="0.25">
      <c r="B31" s="5">
        <v>3</v>
      </c>
      <c r="C31" s="5" t="s">
        <v>57</v>
      </c>
    </row>
    <row r="32" spans="2:3" x14ac:dyDescent="0.25">
      <c r="B32" s="5">
        <v>4</v>
      </c>
      <c r="C32" s="5" t="s">
        <v>149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61"/>
  <sheetViews>
    <sheetView zoomScale="85" zoomScaleNormal="85" workbookViewId="0">
      <selection activeCell="C19" sqref="C19"/>
    </sheetView>
  </sheetViews>
  <sheetFormatPr defaultRowHeight="15" x14ac:dyDescent="0.25"/>
  <cols>
    <col min="2" max="2" width="12.5703125" customWidth="1"/>
    <col min="3" max="3" width="15.5703125" customWidth="1"/>
  </cols>
  <sheetData>
    <row r="1" spans="1:6" ht="18.75" x14ac:dyDescent="0.3">
      <c r="A1" s="1" t="s">
        <v>0</v>
      </c>
    </row>
    <row r="5" spans="1:6" x14ac:dyDescent="0.25">
      <c r="A5" s="2" t="s">
        <v>4</v>
      </c>
    </row>
    <row r="6" spans="1:6" x14ac:dyDescent="0.25">
      <c r="A6" s="3"/>
      <c r="B6" s="3"/>
      <c r="C6" s="3"/>
      <c r="D6" s="3" t="s">
        <v>1</v>
      </c>
      <c r="E6" s="3" t="s">
        <v>2</v>
      </c>
    </row>
    <row r="7" spans="1:6" x14ac:dyDescent="0.25">
      <c r="A7" t="s">
        <v>9</v>
      </c>
      <c r="B7" t="s">
        <v>5</v>
      </c>
      <c r="C7" t="s">
        <v>10</v>
      </c>
      <c r="D7">
        <v>1</v>
      </c>
    </row>
    <row r="8" spans="1:6" x14ac:dyDescent="0.25">
      <c r="A8" t="s">
        <v>9</v>
      </c>
      <c r="B8" t="s">
        <v>6</v>
      </c>
      <c r="C8" t="s">
        <v>11</v>
      </c>
      <c r="D8">
        <v>1</v>
      </c>
    </row>
    <row r="9" spans="1:6" s="15" customFormat="1" x14ac:dyDescent="0.25">
      <c r="A9" s="15" t="s">
        <v>9</v>
      </c>
      <c r="B9" s="15" t="s">
        <v>188</v>
      </c>
      <c r="C9" s="15" t="s">
        <v>186</v>
      </c>
      <c r="D9" s="15">
        <v>1</v>
      </c>
    </row>
    <row r="10" spans="1:6" s="15" customFormat="1" x14ac:dyDescent="0.25">
      <c r="A10" s="15" t="s">
        <v>9</v>
      </c>
      <c r="B10" s="15" t="s">
        <v>189</v>
      </c>
      <c r="C10" s="15" t="s">
        <v>191</v>
      </c>
      <c r="D10" s="15">
        <v>1</v>
      </c>
    </row>
    <row r="11" spans="1:6" x14ac:dyDescent="0.25">
      <c r="A11" t="s">
        <v>9</v>
      </c>
      <c r="B11" t="s">
        <v>7</v>
      </c>
      <c r="C11" t="s">
        <v>187</v>
      </c>
      <c r="D11">
        <v>1</v>
      </c>
    </row>
    <row r="12" spans="1:6" s="15" customFormat="1" x14ac:dyDescent="0.25">
      <c r="A12" s="15" t="s">
        <v>9</v>
      </c>
      <c r="B12" s="15" t="s">
        <v>8</v>
      </c>
      <c r="C12" s="15" t="s">
        <v>298</v>
      </c>
      <c r="D12" s="15">
        <v>1</v>
      </c>
    </row>
    <row r="13" spans="1:6" s="15" customFormat="1" x14ac:dyDescent="0.25">
      <c r="A13" s="15" t="s">
        <v>9</v>
      </c>
      <c r="B13" s="15" t="s">
        <v>201</v>
      </c>
      <c r="C13" s="15" t="s">
        <v>202</v>
      </c>
      <c r="D13" s="15">
        <v>1</v>
      </c>
    </row>
    <row r="14" spans="1:6" s="15" customFormat="1" x14ac:dyDescent="0.25">
      <c r="A14" s="15" t="s">
        <v>9</v>
      </c>
      <c r="B14" s="15" t="s">
        <v>207</v>
      </c>
      <c r="C14" s="15" t="s">
        <v>206</v>
      </c>
      <c r="D14" s="15">
        <v>1</v>
      </c>
    </row>
    <row r="15" spans="1:6" s="15" customFormat="1" x14ac:dyDescent="0.25">
      <c r="A15" s="15" t="s">
        <v>127</v>
      </c>
      <c r="B15" s="15" t="s">
        <v>204</v>
      </c>
      <c r="C15" s="15" t="s">
        <v>208</v>
      </c>
      <c r="D15" s="15">
        <v>2</v>
      </c>
      <c r="F15" s="15" t="s">
        <v>126</v>
      </c>
    </row>
    <row r="16" spans="1:6" x14ac:dyDescent="0.25">
      <c r="A16" t="s">
        <v>9</v>
      </c>
      <c r="B16" t="s">
        <v>22</v>
      </c>
      <c r="C16" t="s">
        <v>96</v>
      </c>
      <c r="D16">
        <v>1</v>
      </c>
    </row>
    <row r="17" spans="1:6" x14ac:dyDescent="0.25">
      <c r="A17" t="s">
        <v>127</v>
      </c>
      <c r="B17" t="s">
        <v>23</v>
      </c>
      <c r="C17" t="s">
        <v>97</v>
      </c>
      <c r="D17">
        <v>2</v>
      </c>
      <c r="F17" t="s">
        <v>126</v>
      </c>
    </row>
    <row r="18" spans="1:6" x14ac:dyDescent="0.25">
      <c r="A18" t="s">
        <v>3</v>
      </c>
      <c r="B18" t="s">
        <v>142</v>
      </c>
      <c r="C18" t="s">
        <v>125</v>
      </c>
      <c r="D18">
        <v>1</v>
      </c>
      <c r="E18">
        <v>1</v>
      </c>
    </row>
    <row r="19" spans="1:6" x14ac:dyDescent="0.25">
      <c r="A19" t="s">
        <v>3</v>
      </c>
      <c r="B19" t="s">
        <v>143</v>
      </c>
      <c r="C19" t="s">
        <v>301</v>
      </c>
      <c r="D19">
        <v>3</v>
      </c>
      <c r="E19">
        <v>1</v>
      </c>
    </row>
    <row r="20" spans="1:6" x14ac:dyDescent="0.25">
      <c r="A20" t="s">
        <v>3</v>
      </c>
      <c r="B20" t="s">
        <v>144</v>
      </c>
      <c r="C20" t="s">
        <v>93</v>
      </c>
      <c r="D20">
        <v>1</v>
      </c>
      <c r="E20">
        <v>2</v>
      </c>
    </row>
    <row r="21" spans="1:6" x14ac:dyDescent="0.25">
      <c r="A21" t="s">
        <v>3</v>
      </c>
      <c r="B21" t="s">
        <v>145</v>
      </c>
      <c r="C21" t="s">
        <v>304</v>
      </c>
      <c r="D21">
        <v>1</v>
      </c>
      <c r="E21">
        <v>2</v>
      </c>
    </row>
    <row r="22" spans="1:6" x14ac:dyDescent="0.25">
      <c r="A22" t="s">
        <v>3</v>
      </c>
      <c r="B22" t="s">
        <v>169</v>
      </c>
      <c r="C22" t="s">
        <v>170</v>
      </c>
      <c r="D22">
        <v>1</v>
      </c>
      <c r="E22">
        <v>2</v>
      </c>
    </row>
    <row r="23" spans="1:6" x14ac:dyDescent="0.25">
      <c r="A23" t="s">
        <v>3</v>
      </c>
      <c r="B23" t="s">
        <v>163</v>
      </c>
      <c r="C23" t="s">
        <v>94</v>
      </c>
      <c r="D23">
        <v>2</v>
      </c>
      <c r="E23">
        <v>2</v>
      </c>
    </row>
    <row r="24" spans="1:6" x14ac:dyDescent="0.25">
      <c r="A24" t="s">
        <v>3</v>
      </c>
      <c r="B24" t="s">
        <v>146</v>
      </c>
      <c r="C24" t="s">
        <v>95</v>
      </c>
      <c r="D24">
        <v>1</v>
      </c>
      <c r="E24">
        <v>2</v>
      </c>
    </row>
    <row r="25" spans="1:6" x14ac:dyDescent="0.25">
      <c r="A25" t="s">
        <v>3</v>
      </c>
      <c r="B25" t="s">
        <v>147</v>
      </c>
      <c r="C25" t="s">
        <v>148</v>
      </c>
      <c r="D25">
        <v>1</v>
      </c>
      <c r="E25">
        <v>2</v>
      </c>
    </row>
    <row r="26" spans="1:6" x14ac:dyDescent="0.25">
      <c r="A26" t="s">
        <v>3</v>
      </c>
      <c r="B26" t="s">
        <v>153</v>
      </c>
      <c r="C26" t="s">
        <v>182</v>
      </c>
      <c r="D26">
        <v>1</v>
      </c>
      <c r="E26">
        <v>1</v>
      </c>
    </row>
    <row r="27" spans="1:6" x14ac:dyDescent="0.25">
      <c r="A27" t="s">
        <v>3</v>
      </c>
      <c r="B27" t="s">
        <v>152</v>
      </c>
      <c r="C27" t="s">
        <v>183</v>
      </c>
      <c r="D27">
        <v>1</v>
      </c>
      <c r="E27">
        <v>1</v>
      </c>
    </row>
    <row r="28" spans="1:6" x14ac:dyDescent="0.25">
      <c r="A28" t="s">
        <v>3</v>
      </c>
      <c r="B28" t="s">
        <v>171</v>
      </c>
      <c r="C28" t="s">
        <v>184</v>
      </c>
      <c r="D28">
        <v>1</v>
      </c>
      <c r="E28">
        <v>1</v>
      </c>
    </row>
    <row r="29" spans="1:6" x14ac:dyDescent="0.25">
      <c r="A29" t="s">
        <v>3</v>
      </c>
      <c r="B29" t="s">
        <v>154</v>
      </c>
      <c r="C29" t="s">
        <v>179</v>
      </c>
      <c r="D29">
        <v>2</v>
      </c>
      <c r="E29">
        <v>1</v>
      </c>
    </row>
    <row r="30" spans="1:6" x14ac:dyDescent="0.25">
      <c r="A30" t="s">
        <v>3</v>
      </c>
      <c r="B30" t="s">
        <v>155</v>
      </c>
      <c r="C30" t="s">
        <v>180</v>
      </c>
      <c r="D30">
        <v>1</v>
      </c>
      <c r="E30">
        <v>1</v>
      </c>
    </row>
    <row r="31" spans="1:6" x14ac:dyDescent="0.25">
      <c r="A31" t="s">
        <v>3</v>
      </c>
      <c r="B31" t="s">
        <v>156</v>
      </c>
      <c r="C31" t="s">
        <v>185</v>
      </c>
      <c r="D31">
        <v>1</v>
      </c>
      <c r="E31">
        <v>1</v>
      </c>
    </row>
    <row r="32" spans="1:6" x14ac:dyDescent="0.25">
      <c r="A32" t="s">
        <v>3</v>
      </c>
      <c r="B32" t="s">
        <v>286</v>
      </c>
      <c r="C32" t="s">
        <v>287</v>
      </c>
      <c r="D32">
        <v>2</v>
      </c>
      <c r="E32">
        <v>1</v>
      </c>
    </row>
    <row r="33" spans="1:5" x14ac:dyDescent="0.25">
      <c r="A33" t="s">
        <v>3</v>
      </c>
      <c r="B33" t="s">
        <v>294</v>
      </c>
      <c r="C33" t="s">
        <v>295</v>
      </c>
      <c r="D33">
        <v>1</v>
      </c>
      <c r="E33">
        <v>1</v>
      </c>
    </row>
    <row r="34" spans="1:5" x14ac:dyDescent="0.25">
      <c r="A34" t="s">
        <v>3</v>
      </c>
      <c r="B34" t="s">
        <v>296</v>
      </c>
      <c r="C34" t="s">
        <v>297</v>
      </c>
      <c r="D34">
        <v>1</v>
      </c>
      <c r="E34">
        <v>1</v>
      </c>
    </row>
    <row r="35" spans="1:5" x14ac:dyDescent="0.25">
      <c r="A35" t="s">
        <v>3</v>
      </c>
      <c r="B35" t="s">
        <v>309</v>
      </c>
      <c r="C35" t="s">
        <v>310</v>
      </c>
      <c r="D35">
        <v>1</v>
      </c>
      <c r="E35">
        <v>1</v>
      </c>
    </row>
    <row r="36" spans="1:5" x14ac:dyDescent="0.25">
      <c r="A36" s="57" t="s">
        <v>3</v>
      </c>
      <c r="B36" s="57" t="s">
        <v>316</v>
      </c>
      <c r="C36" s="57" t="s">
        <v>317</v>
      </c>
      <c r="D36" s="57">
        <v>3</v>
      </c>
      <c r="E36" s="57">
        <v>1</v>
      </c>
    </row>
    <row r="37" spans="1:5" x14ac:dyDescent="0.25">
      <c r="A37" s="57" t="s">
        <v>3</v>
      </c>
      <c r="B37" s="57" t="s">
        <v>318</v>
      </c>
      <c r="C37" s="57" t="s">
        <v>319</v>
      </c>
      <c r="D37" s="57">
        <v>3</v>
      </c>
      <c r="E37" s="57">
        <v>1</v>
      </c>
    </row>
    <row r="38" spans="1:5" x14ac:dyDescent="0.25">
      <c r="A38" s="57" t="s">
        <v>127</v>
      </c>
      <c r="B38" s="57" t="s">
        <v>329</v>
      </c>
      <c r="C38" s="57" t="s">
        <v>330</v>
      </c>
      <c r="D38" s="57">
        <v>1</v>
      </c>
      <c r="E38" s="57"/>
    </row>
    <row r="39" spans="1:5" x14ac:dyDescent="0.25">
      <c r="A39" s="57" t="s">
        <v>3</v>
      </c>
      <c r="B39" s="57" t="s">
        <v>331</v>
      </c>
      <c r="C39" s="57" t="s">
        <v>332</v>
      </c>
      <c r="D39" s="57">
        <v>1</v>
      </c>
      <c r="E39" s="57">
        <v>1</v>
      </c>
    </row>
    <row r="40" spans="1:5" x14ac:dyDescent="0.25">
      <c r="A40" s="57" t="s">
        <v>3</v>
      </c>
      <c r="B40" s="57" t="s">
        <v>333</v>
      </c>
      <c r="C40" s="57" t="s">
        <v>334</v>
      </c>
      <c r="D40" s="57">
        <v>1</v>
      </c>
      <c r="E40" s="57">
        <v>1</v>
      </c>
    </row>
    <row r="41" spans="1:5" x14ac:dyDescent="0.25">
      <c r="A41" t="s">
        <v>3</v>
      </c>
      <c r="B41" t="s">
        <v>151</v>
      </c>
      <c r="C41" t="s">
        <v>181</v>
      </c>
      <c r="D41">
        <v>2</v>
      </c>
      <c r="E41">
        <v>1</v>
      </c>
    </row>
    <row r="55" spans="1:6" x14ac:dyDescent="0.25">
      <c r="A55" s="15"/>
      <c r="B55" s="15"/>
      <c r="C55" s="15"/>
      <c r="D55" s="15"/>
      <c r="E55" s="15"/>
    </row>
    <row r="56" spans="1:6" x14ac:dyDescent="0.25">
      <c r="A56" s="15"/>
      <c r="B56" s="15"/>
      <c r="C56" s="15"/>
      <c r="D56" s="15"/>
      <c r="E56" s="15"/>
      <c r="F56" s="15"/>
    </row>
    <row r="57" spans="1:6" x14ac:dyDescent="0.25">
      <c r="A57" s="15"/>
      <c r="B57" s="15"/>
      <c r="C57" s="15"/>
      <c r="D57" s="15"/>
      <c r="E57" s="15"/>
      <c r="F57" s="15"/>
    </row>
    <row r="58" spans="1:6" x14ac:dyDescent="0.25">
      <c r="A58" s="15"/>
      <c r="B58" s="15"/>
      <c r="C58" s="15"/>
      <c r="D58" s="15"/>
      <c r="E58" s="15"/>
      <c r="F58" s="15"/>
    </row>
    <row r="59" spans="1:6" x14ac:dyDescent="0.25">
      <c r="A59" s="15"/>
      <c r="B59" s="15"/>
      <c r="C59" s="15"/>
      <c r="D59" s="15"/>
      <c r="E59" s="15"/>
      <c r="F59" s="15"/>
    </row>
    <row r="60" spans="1:6" x14ac:dyDescent="0.25">
      <c r="A60" s="15"/>
      <c r="B60" s="15"/>
      <c r="C60" s="15"/>
      <c r="D60" s="15"/>
      <c r="E60" s="15"/>
      <c r="F60" s="15"/>
    </row>
    <row r="61" spans="1:6" x14ac:dyDescent="0.25">
      <c r="A61" s="15"/>
      <c r="B61" s="15"/>
      <c r="C61" s="15"/>
      <c r="D61" s="15"/>
      <c r="E61" s="15"/>
      <c r="F61" s="15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B759-ACBE-46F9-8F34-0F55578E3186}">
  <dimension ref="A1:B27"/>
  <sheetViews>
    <sheetView workbookViewId="0">
      <pane ySplit="6" topLeftCell="A7" activePane="bottomLeft" state="frozen"/>
      <selection pane="bottomLeft" activeCell="A7" sqref="A7"/>
    </sheetView>
  </sheetViews>
  <sheetFormatPr defaultColWidth="9.28515625" defaultRowHeight="12.75" x14ac:dyDescent="0.2"/>
  <cols>
    <col min="1" max="1" width="11.7109375" style="58" customWidth="1"/>
    <col min="2" max="2" width="10" style="58" bestFit="1" customWidth="1"/>
    <col min="3" max="16384" width="9.28515625" style="58"/>
  </cols>
  <sheetData>
    <row r="1" spans="1:2" x14ac:dyDescent="0.2">
      <c r="A1" s="18"/>
    </row>
    <row r="4" spans="1:2" x14ac:dyDescent="0.2">
      <c r="A4" s="18"/>
    </row>
    <row r="5" spans="1:2" x14ac:dyDescent="0.2">
      <c r="A5" s="20"/>
      <c r="B5" s="20"/>
    </row>
    <row r="6" spans="1:2" x14ac:dyDescent="0.2">
      <c r="A6" s="58" t="s">
        <v>329</v>
      </c>
    </row>
    <row r="7" spans="1:2" x14ac:dyDescent="0.2">
      <c r="A7" s="58">
        <v>2030</v>
      </c>
    </row>
    <row r="8" spans="1:2" x14ac:dyDescent="0.2">
      <c r="A8" s="58">
        <f>A7+1</f>
        <v>2031</v>
      </c>
    </row>
    <row r="9" spans="1:2" x14ac:dyDescent="0.2">
      <c r="A9" s="58">
        <f>A8+1</f>
        <v>2032</v>
      </c>
    </row>
    <row r="10" spans="1:2" x14ac:dyDescent="0.2">
      <c r="A10" s="58">
        <f>A9+1</f>
        <v>2033</v>
      </c>
    </row>
    <row r="11" spans="1:2" x14ac:dyDescent="0.2">
      <c r="A11" s="58">
        <f>A10+1</f>
        <v>2034</v>
      </c>
    </row>
    <row r="12" spans="1:2" x14ac:dyDescent="0.2">
      <c r="A12" s="58">
        <f>A11+1</f>
        <v>2035</v>
      </c>
    </row>
    <row r="13" spans="1:2" x14ac:dyDescent="0.2">
      <c r="A13" s="58">
        <f t="shared" ref="A13:A27" si="0">A12+1</f>
        <v>2036</v>
      </c>
    </row>
    <row r="14" spans="1:2" x14ac:dyDescent="0.2">
      <c r="A14" s="58">
        <f t="shared" si="0"/>
        <v>2037</v>
      </c>
    </row>
    <row r="15" spans="1:2" x14ac:dyDescent="0.2">
      <c r="A15" s="58">
        <f t="shared" si="0"/>
        <v>2038</v>
      </c>
    </row>
    <row r="16" spans="1:2" x14ac:dyDescent="0.2">
      <c r="A16" s="58">
        <f t="shared" si="0"/>
        <v>2039</v>
      </c>
    </row>
    <row r="17" spans="1:1" x14ac:dyDescent="0.2">
      <c r="A17" s="58">
        <f t="shared" si="0"/>
        <v>2040</v>
      </c>
    </row>
    <row r="18" spans="1:1" x14ac:dyDescent="0.2">
      <c r="A18" s="58">
        <f t="shared" si="0"/>
        <v>2041</v>
      </c>
    </row>
    <row r="19" spans="1:1" x14ac:dyDescent="0.2">
      <c r="A19" s="58">
        <f t="shared" si="0"/>
        <v>2042</v>
      </c>
    </row>
    <row r="20" spans="1:1" x14ac:dyDescent="0.2">
      <c r="A20" s="58">
        <f t="shared" si="0"/>
        <v>2043</v>
      </c>
    </row>
    <row r="21" spans="1:1" x14ac:dyDescent="0.2">
      <c r="A21" s="58">
        <f t="shared" si="0"/>
        <v>2044</v>
      </c>
    </row>
    <row r="22" spans="1:1" x14ac:dyDescent="0.2">
      <c r="A22" s="58">
        <f t="shared" si="0"/>
        <v>2045</v>
      </c>
    </row>
    <row r="23" spans="1:1" x14ac:dyDescent="0.2">
      <c r="A23" s="58">
        <f t="shared" si="0"/>
        <v>2046</v>
      </c>
    </row>
    <row r="24" spans="1:1" x14ac:dyDescent="0.2">
      <c r="A24" s="58">
        <f t="shared" si="0"/>
        <v>2047</v>
      </c>
    </row>
    <row r="25" spans="1:1" x14ac:dyDescent="0.2">
      <c r="A25" s="58">
        <f t="shared" si="0"/>
        <v>2048</v>
      </c>
    </row>
    <row r="26" spans="1:1" x14ac:dyDescent="0.2">
      <c r="A26" s="58">
        <f t="shared" si="0"/>
        <v>2049</v>
      </c>
    </row>
    <row r="27" spans="1:1" x14ac:dyDescent="0.2">
      <c r="A27" s="58">
        <f t="shared" si="0"/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55"/>
  <sheetViews>
    <sheetView zoomScaleNormal="100" workbookViewId="0">
      <pane ySplit="6" topLeftCell="A7" activePane="bottomLeft" state="frozen"/>
      <selection activeCell="F8" sqref="F8"/>
      <selection pane="bottomLeft" activeCell="E18" sqref="E18"/>
    </sheetView>
  </sheetViews>
  <sheetFormatPr defaultColWidth="9.28515625" defaultRowHeight="12.75" x14ac:dyDescent="0.2"/>
  <cols>
    <col min="1" max="1" width="11.7109375" style="58" customWidth="1"/>
    <col min="2" max="2" width="10" style="58" bestFit="1" customWidth="1"/>
    <col min="3" max="3" width="11.5703125" style="58" bestFit="1" customWidth="1"/>
    <col min="4" max="4" width="7.42578125" style="58" bestFit="1" customWidth="1"/>
    <col min="5" max="5" width="3.28515625" style="58" customWidth="1"/>
    <col min="6" max="6" width="10.28515625" style="58" bestFit="1" customWidth="1"/>
    <col min="7" max="7" width="11.5703125" style="58" bestFit="1" customWidth="1"/>
    <col min="8" max="8" width="3.28515625" style="58" customWidth="1"/>
    <col min="9" max="9" width="13.5703125" style="58" bestFit="1" customWidth="1"/>
    <col min="10" max="10" width="9.28515625" style="58"/>
    <col min="11" max="12" width="11.5703125" style="58" bestFit="1" customWidth="1"/>
    <col min="13" max="14" width="9.28515625" style="58"/>
    <col min="15" max="15" width="21.7109375" style="58" bestFit="1" customWidth="1"/>
    <col min="16" max="16" width="9.28515625" style="58"/>
    <col min="17" max="17" width="39" style="58" bestFit="1" customWidth="1"/>
    <col min="18" max="19" width="9.28515625" style="58"/>
    <col min="20" max="20" width="13.42578125" style="58" bestFit="1" customWidth="1"/>
    <col min="21" max="22" width="9.28515625" style="58"/>
    <col min="23" max="23" width="11.42578125" style="58" customWidth="1"/>
    <col min="24" max="40" width="9.28515625" style="58"/>
    <col min="41" max="41" width="5" style="58" bestFit="1" customWidth="1"/>
    <col min="42" max="42" width="9.28515625" style="58"/>
    <col min="43" max="43" width="5" style="58" bestFit="1" customWidth="1"/>
    <col min="44" max="16384" width="9.28515625" style="58"/>
  </cols>
  <sheetData>
    <row r="1" spans="1:43" x14ac:dyDescent="0.2">
      <c r="A1" s="18" t="s">
        <v>210</v>
      </c>
      <c r="K1" s="54" t="s">
        <v>299</v>
      </c>
    </row>
    <row r="4" spans="1:43" x14ac:dyDescent="0.2">
      <c r="A4" s="18" t="s">
        <v>12</v>
      </c>
      <c r="F4" s="18" t="s">
        <v>13</v>
      </c>
      <c r="I4" s="18" t="s">
        <v>200</v>
      </c>
      <c r="K4" s="20" t="s">
        <v>15</v>
      </c>
    </row>
    <row r="5" spans="1:43" x14ac:dyDescent="0.2">
      <c r="A5" s="20" t="s">
        <v>14</v>
      </c>
      <c r="B5" s="20" t="s">
        <v>192</v>
      </c>
      <c r="C5" s="20" t="s">
        <v>193</v>
      </c>
      <c r="D5" s="20" t="s">
        <v>190</v>
      </c>
      <c r="F5" s="20" t="s">
        <v>14</v>
      </c>
      <c r="G5" s="20" t="s">
        <v>15</v>
      </c>
      <c r="I5" s="20" t="s">
        <v>14</v>
      </c>
      <c r="K5" s="21" t="s">
        <v>203</v>
      </c>
      <c r="O5" s="58" t="s">
        <v>209</v>
      </c>
      <c r="S5" s="58" t="s">
        <v>204</v>
      </c>
    </row>
    <row r="6" spans="1:43" x14ac:dyDescent="0.2">
      <c r="A6" s="58" t="s">
        <v>5</v>
      </c>
      <c r="B6" s="58" t="s">
        <v>6</v>
      </c>
      <c r="C6" s="58" t="s">
        <v>188</v>
      </c>
      <c r="D6" s="58" t="s">
        <v>189</v>
      </c>
      <c r="F6" s="58" t="s">
        <v>7</v>
      </c>
      <c r="G6" s="58" t="s">
        <v>8</v>
      </c>
      <c r="I6" s="58" t="s">
        <v>201</v>
      </c>
      <c r="K6" s="58" t="s">
        <v>8</v>
      </c>
      <c r="L6" s="58" t="s">
        <v>201</v>
      </c>
      <c r="O6" s="58" t="s">
        <v>205</v>
      </c>
      <c r="Q6" s="58" t="s">
        <v>207</v>
      </c>
      <c r="S6" s="58" t="s">
        <v>5</v>
      </c>
      <c r="T6" s="58" t="s">
        <v>207</v>
      </c>
      <c r="W6" s="30"/>
      <c r="X6" s="30" t="s">
        <v>288</v>
      </c>
    </row>
    <row r="7" spans="1:43" x14ac:dyDescent="0.2">
      <c r="A7" s="58">
        <v>2015</v>
      </c>
      <c r="B7" s="58">
        <f t="shared" ref="B7:B38" si="0">A11</f>
        <v>2019</v>
      </c>
      <c r="C7" s="58">
        <v>2048</v>
      </c>
      <c r="F7" s="58" t="s">
        <v>98</v>
      </c>
      <c r="G7" s="58" t="s">
        <v>16</v>
      </c>
      <c r="I7" s="58" t="s">
        <v>213</v>
      </c>
      <c r="K7" s="53"/>
      <c r="L7" s="53"/>
      <c r="O7" s="53"/>
      <c r="Q7" s="58" t="s">
        <v>211</v>
      </c>
      <c r="S7" s="58">
        <v>2007</v>
      </c>
      <c r="T7" s="58" t="str">
        <f>Q8</f>
        <v>C:\SATMGE_1.0</v>
      </c>
      <c r="W7" s="58" t="str">
        <f>F8</f>
        <v>base</v>
      </c>
      <c r="X7" s="154" t="s">
        <v>253</v>
      </c>
      <c r="Y7" s="58">
        <f>MATCH(X7,[1]WPData!$B$6:$E$6,0)</f>
        <v>1</v>
      </c>
    </row>
    <row r="8" spans="1:43" x14ac:dyDescent="0.2">
      <c r="A8" s="58">
        <f t="shared" ref="A8:A55" si="1">A7+1</f>
        <v>2016</v>
      </c>
      <c r="B8" s="58">
        <f t="shared" si="0"/>
        <v>2020</v>
      </c>
      <c r="F8" s="58" t="s">
        <v>16</v>
      </c>
      <c r="K8" s="53"/>
      <c r="L8" s="53"/>
      <c r="O8" s="53"/>
      <c r="Q8" s="58" t="s">
        <v>212</v>
      </c>
      <c r="W8" s="58" t="str">
        <f t="shared" ref="W8:W16" si="2">F9</f>
        <v>sim1</v>
      </c>
      <c r="X8" s="154" t="s">
        <v>253</v>
      </c>
      <c r="Y8" s="58">
        <f>MATCH(X8,[1]WPData!$B$6:$E$6,0)</f>
        <v>1</v>
      </c>
      <c r="AO8" s="58">
        <v>2006</v>
      </c>
    </row>
    <row r="9" spans="1:43" x14ac:dyDescent="0.2">
      <c r="A9" s="58">
        <f t="shared" si="1"/>
        <v>2017</v>
      </c>
      <c r="B9" s="58">
        <f t="shared" si="0"/>
        <v>2021</v>
      </c>
      <c r="F9" s="58" t="s">
        <v>327</v>
      </c>
      <c r="K9" s="53"/>
      <c r="L9" s="53"/>
      <c r="O9" s="53"/>
      <c r="W9" s="58" t="str">
        <f t="shared" si="2"/>
        <v>sim2</v>
      </c>
      <c r="X9" s="154" t="s">
        <v>253</v>
      </c>
      <c r="Y9" s="58">
        <f>MATCH(X9,[1]WPData!$B$6:$E$6,0)</f>
        <v>1</v>
      </c>
      <c r="AO9" s="58">
        <v>2008</v>
      </c>
    </row>
    <row r="10" spans="1:43" x14ac:dyDescent="0.2">
      <c r="A10" s="58">
        <f t="shared" si="1"/>
        <v>2018</v>
      </c>
      <c r="B10" s="58">
        <f t="shared" si="0"/>
        <v>2022</v>
      </c>
      <c r="F10" s="58" t="s">
        <v>328</v>
      </c>
      <c r="K10" s="53"/>
      <c r="L10" s="53"/>
      <c r="O10" s="53"/>
      <c r="W10" s="58" t="str">
        <f t="shared" si="2"/>
        <v>sim3</v>
      </c>
      <c r="X10" s="154" t="s">
        <v>253</v>
      </c>
      <c r="Y10" s="58">
        <f>MATCH(X10,[1]WPData!$B$6:$E$6,0)</f>
        <v>1</v>
      </c>
      <c r="AO10" s="58">
        <v>2010</v>
      </c>
    </row>
    <row r="11" spans="1:43" x14ac:dyDescent="0.2">
      <c r="A11" s="58">
        <f t="shared" si="1"/>
        <v>2019</v>
      </c>
      <c r="B11" s="58">
        <f t="shared" si="0"/>
        <v>2023</v>
      </c>
      <c r="F11" s="58" t="s">
        <v>176</v>
      </c>
      <c r="W11" s="58" t="str">
        <f t="shared" si="2"/>
        <v>sim4</v>
      </c>
      <c r="X11" s="154" t="s">
        <v>253</v>
      </c>
      <c r="Y11" s="58">
        <f>MATCH(X11,[1]WPData!$B$6:$E$6,0)</f>
        <v>1</v>
      </c>
      <c r="AO11" s="58">
        <f>AO10+5</f>
        <v>2015</v>
      </c>
    </row>
    <row r="12" spans="1:43" x14ac:dyDescent="0.2">
      <c r="A12" s="58">
        <f t="shared" si="1"/>
        <v>2020</v>
      </c>
      <c r="B12" s="58">
        <f t="shared" si="0"/>
        <v>2024</v>
      </c>
      <c r="F12" s="58" t="s">
        <v>177</v>
      </c>
      <c r="W12" s="58" t="str">
        <f t="shared" si="2"/>
        <v>sim5</v>
      </c>
      <c r="X12" s="154" t="s">
        <v>253</v>
      </c>
      <c r="Y12" s="58">
        <f>MATCH(X12,[1]WPData!$B$6:$E$6,0)</f>
        <v>1</v>
      </c>
      <c r="AO12" s="58">
        <f>AO11+5</f>
        <v>2020</v>
      </c>
      <c r="AQ12" s="58">
        <v>2010</v>
      </c>
    </row>
    <row r="13" spans="1:43" x14ac:dyDescent="0.2">
      <c r="A13" s="58">
        <f t="shared" si="1"/>
        <v>2021</v>
      </c>
      <c r="B13" s="58">
        <f t="shared" si="0"/>
        <v>2025</v>
      </c>
      <c r="F13" s="58" t="s">
        <v>178</v>
      </c>
      <c r="W13" s="58" t="str">
        <f t="shared" si="2"/>
        <v>sim6</v>
      </c>
      <c r="X13" s="154" t="s">
        <v>253</v>
      </c>
      <c r="Y13" s="58">
        <f>MATCH(X13,[1]WPData!$B$6:$E$6,0)</f>
        <v>1</v>
      </c>
      <c r="AO13" s="58">
        <f>AO12+5</f>
        <v>2025</v>
      </c>
    </row>
    <row r="14" spans="1:43" x14ac:dyDescent="0.2">
      <c r="A14" s="58">
        <f t="shared" si="1"/>
        <v>2022</v>
      </c>
      <c r="B14" s="58">
        <f t="shared" si="0"/>
        <v>2026</v>
      </c>
      <c r="F14" s="58" t="s">
        <v>172</v>
      </c>
      <c r="W14" s="58" t="str">
        <f t="shared" si="2"/>
        <v>sim7</v>
      </c>
      <c r="X14" s="154" t="s">
        <v>253</v>
      </c>
      <c r="Y14" s="58">
        <f>MATCH(X14,[1]WPData!$B$6:$E$6,0)</f>
        <v>1</v>
      </c>
      <c r="AO14" s="58">
        <f>AO13+5</f>
        <v>2030</v>
      </c>
    </row>
    <row r="15" spans="1:43" x14ac:dyDescent="0.2">
      <c r="A15" s="58">
        <f t="shared" si="1"/>
        <v>2023</v>
      </c>
      <c r="B15" s="58">
        <f t="shared" si="0"/>
        <v>2027</v>
      </c>
      <c r="F15" s="58" t="s">
        <v>173</v>
      </c>
      <c r="W15" s="58" t="str">
        <f t="shared" si="2"/>
        <v>sim8</v>
      </c>
      <c r="X15" s="154" t="s">
        <v>253</v>
      </c>
      <c r="Y15" s="58">
        <f>MATCH(X15,[1]WPData!$B$6:$E$6,0)</f>
        <v>1</v>
      </c>
      <c r="AO15" s="58">
        <f>AO14+5</f>
        <v>2035</v>
      </c>
    </row>
    <row r="16" spans="1:43" x14ac:dyDescent="0.2">
      <c r="A16" s="58">
        <f t="shared" si="1"/>
        <v>2024</v>
      </c>
      <c r="B16" s="58">
        <f t="shared" si="0"/>
        <v>2028</v>
      </c>
      <c r="F16" s="58" t="s">
        <v>174</v>
      </c>
      <c r="W16" s="58" t="str">
        <f t="shared" si="2"/>
        <v>sim9</v>
      </c>
      <c r="X16" s="154" t="s">
        <v>253</v>
      </c>
      <c r="Y16" s="58">
        <f>MATCH(X16,[1]WPData!$B$6:$E$6,0)</f>
        <v>1</v>
      </c>
    </row>
    <row r="17" spans="1:41" x14ac:dyDescent="0.2">
      <c r="A17" s="58">
        <f t="shared" si="1"/>
        <v>2025</v>
      </c>
      <c r="B17" s="58">
        <f t="shared" si="0"/>
        <v>2029</v>
      </c>
      <c r="F17" s="58" t="s">
        <v>175</v>
      </c>
    </row>
    <row r="18" spans="1:41" x14ac:dyDescent="0.2">
      <c r="A18" s="58">
        <f t="shared" si="1"/>
        <v>2026</v>
      </c>
      <c r="B18" s="58">
        <f t="shared" si="0"/>
        <v>2030</v>
      </c>
    </row>
    <row r="19" spans="1:41" x14ac:dyDescent="0.2">
      <c r="A19" s="58">
        <f t="shared" si="1"/>
        <v>2027</v>
      </c>
      <c r="B19" s="58">
        <f t="shared" si="0"/>
        <v>2031</v>
      </c>
      <c r="AO19" s="58">
        <f>B13+1</f>
        <v>2026</v>
      </c>
    </row>
    <row r="20" spans="1:41" x14ac:dyDescent="0.2">
      <c r="A20" s="58">
        <f t="shared" si="1"/>
        <v>2028</v>
      </c>
      <c r="B20" s="58">
        <f t="shared" si="0"/>
        <v>2032</v>
      </c>
      <c r="AO20" s="58">
        <f t="shared" ref="AO20:AO37" si="3">AO19+1</f>
        <v>2027</v>
      </c>
    </row>
    <row r="21" spans="1:41" x14ac:dyDescent="0.2">
      <c r="A21" s="58">
        <f t="shared" si="1"/>
        <v>2029</v>
      </c>
      <c r="B21" s="58">
        <f t="shared" si="0"/>
        <v>2033</v>
      </c>
      <c r="AO21" s="58">
        <f t="shared" si="3"/>
        <v>2028</v>
      </c>
    </row>
    <row r="22" spans="1:41" x14ac:dyDescent="0.2">
      <c r="A22" s="58">
        <f t="shared" si="1"/>
        <v>2030</v>
      </c>
      <c r="B22" s="58">
        <f t="shared" si="0"/>
        <v>2034</v>
      </c>
      <c r="AO22" s="58">
        <f t="shared" si="3"/>
        <v>2029</v>
      </c>
    </row>
    <row r="23" spans="1:41" x14ac:dyDescent="0.2">
      <c r="A23" s="58">
        <f t="shared" si="1"/>
        <v>2031</v>
      </c>
      <c r="B23" s="58">
        <f t="shared" si="0"/>
        <v>2035</v>
      </c>
      <c r="AO23" s="58">
        <f t="shared" si="3"/>
        <v>2030</v>
      </c>
    </row>
    <row r="24" spans="1:41" x14ac:dyDescent="0.2">
      <c r="A24" s="58">
        <f t="shared" si="1"/>
        <v>2032</v>
      </c>
      <c r="B24" s="58">
        <f t="shared" si="0"/>
        <v>2036</v>
      </c>
      <c r="AO24" s="58">
        <f t="shared" si="3"/>
        <v>2031</v>
      </c>
    </row>
    <row r="25" spans="1:41" x14ac:dyDescent="0.2">
      <c r="A25" s="58">
        <f t="shared" si="1"/>
        <v>2033</v>
      </c>
      <c r="B25" s="58">
        <f t="shared" si="0"/>
        <v>2037</v>
      </c>
      <c r="AO25" s="58">
        <f t="shared" si="3"/>
        <v>2032</v>
      </c>
    </row>
    <row r="26" spans="1:41" x14ac:dyDescent="0.2">
      <c r="A26" s="58">
        <f t="shared" si="1"/>
        <v>2034</v>
      </c>
      <c r="B26" s="58">
        <f t="shared" si="0"/>
        <v>2038</v>
      </c>
      <c r="AO26" s="58">
        <f t="shared" si="3"/>
        <v>2033</v>
      </c>
    </row>
    <row r="27" spans="1:41" x14ac:dyDescent="0.2">
      <c r="A27" s="58">
        <f t="shared" si="1"/>
        <v>2035</v>
      </c>
      <c r="B27" s="58">
        <f t="shared" si="0"/>
        <v>2039</v>
      </c>
      <c r="AO27" s="58">
        <f t="shared" si="3"/>
        <v>2034</v>
      </c>
    </row>
    <row r="28" spans="1:41" x14ac:dyDescent="0.2">
      <c r="A28" s="58">
        <f t="shared" si="1"/>
        <v>2036</v>
      </c>
      <c r="B28" s="58">
        <f t="shared" si="0"/>
        <v>2040</v>
      </c>
      <c r="AO28" s="58">
        <f t="shared" si="3"/>
        <v>2035</v>
      </c>
    </row>
    <row r="29" spans="1:41" x14ac:dyDescent="0.2">
      <c r="A29" s="58">
        <f t="shared" si="1"/>
        <v>2037</v>
      </c>
      <c r="B29" s="58">
        <f t="shared" si="0"/>
        <v>2041</v>
      </c>
      <c r="AO29" s="58">
        <f t="shared" si="3"/>
        <v>2036</v>
      </c>
    </row>
    <row r="30" spans="1:41" x14ac:dyDescent="0.2">
      <c r="A30" s="58">
        <f t="shared" si="1"/>
        <v>2038</v>
      </c>
      <c r="B30" s="58">
        <f t="shared" si="0"/>
        <v>2042</v>
      </c>
      <c r="AO30" s="58">
        <f t="shared" si="3"/>
        <v>2037</v>
      </c>
    </row>
    <row r="31" spans="1:41" x14ac:dyDescent="0.2">
      <c r="A31" s="58">
        <f t="shared" si="1"/>
        <v>2039</v>
      </c>
      <c r="B31" s="58">
        <f t="shared" si="0"/>
        <v>2043</v>
      </c>
      <c r="AO31" s="58">
        <f t="shared" si="3"/>
        <v>2038</v>
      </c>
    </row>
    <row r="32" spans="1:41" x14ac:dyDescent="0.2">
      <c r="A32" s="58">
        <f t="shared" si="1"/>
        <v>2040</v>
      </c>
      <c r="B32" s="58">
        <f t="shared" si="0"/>
        <v>2044</v>
      </c>
      <c r="AO32" s="58">
        <f t="shared" si="3"/>
        <v>2039</v>
      </c>
    </row>
    <row r="33" spans="1:41" x14ac:dyDescent="0.2">
      <c r="A33" s="58">
        <f t="shared" si="1"/>
        <v>2041</v>
      </c>
      <c r="B33" s="58">
        <f t="shared" si="0"/>
        <v>2045</v>
      </c>
      <c r="AO33" s="58">
        <f t="shared" si="3"/>
        <v>2040</v>
      </c>
    </row>
    <row r="34" spans="1:41" x14ac:dyDescent="0.2">
      <c r="A34" s="58">
        <f t="shared" si="1"/>
        <v>2042</v>
      </c>
      <c r="B34" s="58">
        <f t="shared" si="0"/>
        <v>2046</v>
      </c>
      <c r="AO34" s="58">
        <f t="shared" si="3"/>
        <v>2041</v>
      </c>
    </row>
    <row r="35" spans="1:41" x14ac:dyDescent="0.2">
      <c r="A35" s="58">
        <f t="shared" si="1"/>
        <v>2043</v>
      </c>
      <c r="B35" s="58">
        <f t="shared" si="0"/>
        <v>2047</v>
      </c>
      <c r="AO35" s="58">
        <f t="shared" si="3"/>
        <v>2042</v>
      </c>
    </row>
    <row r="36" spans="1:41" x14ac:dyDescent="0.2">
      <c r="A36" s="58">
        <f t="shared" si="1"/>
        <v>2044</v>
      </c>
      <c r="B36" s="58">
        <f t="shared" si="0"/>
        <v>2048</v>
      </c>
      <c r="AO36" s="58">
        <f t="shared" si="3"/>
        <v>2043</v>
      </c>
    </row>
    <row r="37" spans="1:41" x14ac:dyDescent="0.2">
      <c r="A37" s="58">
        <f t="shared" si="1"/>
        <v>2045</v>
      </c>
      <c r="B37" s="58">
        <f t="shared" si="0"/>
        <v>2049</v>
      </c>
      <c r="AO37" s="58">
        <f t="shared" si="3"/>
        <v>2044</v>
      </c>
    </row>
    <row r="38" spans="1:41" x14ac:dyDescent="0.2">
      <c r="A38" s="58">
        <f t="shared" si="1"/>
        <v>2046</v>
      </c>
      <c r="B38" s="58">
        <f t="shared" si="0"/>
        <v>2050</v>
      </c>
      <c r="AO38" s="58">
        <f t="shared" ref="AO38:AO48" si="4">AO37+1</f>
        <v>2045</v>
      </c>
    </row>
    <row r="39" spans="1:41" x14ac:dyDescent="0.2">
      <c r="A39" s="58">
        <f t="shared" si="1"/>
        <v>2047</v>
      </c>
      <c r="AO39" s="58">
        <f t="shared" si="4"/>
        <v>2046</v>
      </c>
    </row>
    <row r="40" spans="1:41" x14ac:dyDescent="0.2">
      <c r="A40" s="58">
        <f t="shared" si="1"/>
        <v>2048</v>
      </c>
      <c r="AO40" s="58">
        <f t="shared" si="4"/>
        <v>2047</v>
      </c>
    </row>
    <row r="41" spans="1:41" x14ac:dyDescent="0.2">
      <c r="A41" s="58">
        <f t="shared" si="1"/>
        <v>2049</v>
      </c>
      <c r="AO41" s="58">
        <f t="shared" si="4"/>
        <v>2048</v>
      </c>
    </row>
    <row r="42" spans="1:41" x14ac:dyDescent="0.2">
      <c r="A42" s="58">
        <f t="shared" si="1"/>
        <v>2050</v>
      </c>
      <c r="AO42" s="58">
        <f t="shared" si="4"/>
        <v>2049</v>
      </c>
    </row>
    <row r="43" spans="1:41" x14ac:dyDescent="0.2">
      <c r="A43" s="58">
        <f t="shared" si="1"/>
        <v>2051</v>
      </c>
      <c r="AO43" s="58">
        <f t="shared" si="4"/>
        <v>2050</v>
      </c>
    </row>
    <row r="44" spans="1:41" x14ac:dyDescent="0.2">
      <c r="A44" s="58">
        <f t="shared" si="1"/>
        <v>2052</v>
      </c>
      <c r="AO44" s="58">
        <f t="shared" si="4"/>
        <v>2051</v>
      </c>
    </row>
    <row r="45" spans="1:41" x14ac:dyDescent="0.2">
      <c r="A45" s="58">
        <f t="shared" si="1"/>
        <v>2053</v>
      </c>
      <c r="AO45" s="58">
        <f t="shared" si="4"/>
        <v>2052</v>
      </c>
    </row>
    <row r="46" spans="1:41" x14ac:dyDescent="0.2">
      <c r="A46" s="58">
        <f t="shared" si="1"/>
        <v>2054</v>
      </c>
      <c r="AO46" s="58">
        <f t="shared" si="4"/>
        <v>2053</v>
      </c>
    </row>
    <row r="47" spans="1:41" x14ac:dyDescent="0.2">
      <c r="A47" s="58">
        <f t="shared" si="1"/>
        <v>2055</v>
      </c>
      <c r="AO47" s="58">
        <f t="shared" si="4"/>
        <v>2054</v>
      </c>
    </row>
    <row r="48" spans="1:41" x14ac:dyDescent="0.2">
      <c r="A48" s="58">
        <f t="shared" si="1"/>
        <v>2056</v>
      </c>
      <c r="AO48" s="58">
        <f t="shared" si="4"/>
        <v>2055</v>
      </c>
    </row>
    <row r="49" spans="1:1" x14ac:dyDescent="0.2">
      <c r="A49" s="58">
        <f t="shared" si="1"/>
        <v>2057</v>
      </c>
    </row>
    <row r="50" spans="1:1" x14ac:dyDescent="0.2">
      <c r="A50" s="58">
        <f t="shared" si="1"/>
        <v>2058</v>
      </c>
    </row>
    <row r="51" spans="1:1" x14ac:dyDescent="0.2">
      <c r="A51" s="58">
        <f t="shared" si="1"/>
        <v>2059</v>
      </c>
    </row>
    <row r="52" spans="1:1" x14ac:dyDescent="0.2">
      <c r="A52" s="58">
        <f t="shared" si="1"/>
        <v>2060</v>
      </c>
    </row>
    <row r="53" spans="1:1" x14ac:dyDescent="0.2">
      <c r="A53" s="58">
        <f t="shared" si="1"/>
        <v>2061</v>
      </c>
    </row>
    <row r="54" spans="1:1" x14ac:dyDescent="0.2">
      <c r="A54" s="58">
        <f t="shared" si="1"/>
        <v>2062</v>
      </c>
    </row>
    <row r="55" spans="1:1" x14ac:dyDescent="0.2">
      <c r="A55" s="58">
        <f t="shared" si="1"/>
        <v>2063</v>
      </c>
    </row>
  </sheetData>
  <phoneticPr fontId="3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30"/>
  <sheetViews>
    <sheetView topLeftCell="D1" zoomScale="90" zoomScaleNormal="90" workbookViewId="0">
      <pane ySplit="6" topLeftCell="A7" activePane="bottomLeft" state="frozen"/>
      <selection activeCell="F8" sqref="F8"/>
      <selection pane="bottomLeft" activeCell="M27" sqref="M27"/>
    </sheetView>
  </sheetViews>
  <sheetFormatPr defaultColWidth="9.28515625" defaultRowHeight="12.75" x14ac:dyDescent="0.2"/>
  <cols>
    <col min="1" max="1" width="4.7109375" style="19" customWidth="1"/>
    <col min="2" max="2" width="7.28515625" style="19" bestFit="1" customWidth="1"/>
    <col min="3" max="3" width="9.28515625" style="19"/>
    <col min="4" max="4" width="3.28515625" style="19" customWidth="1"/>
    <col min="5" max="5" width="27.7109375" style="19" bestFit="1" customWidth="1"/>
    <col min="6" max="6" width="14" style="19" bestFit="1" customWidth="1"/>
    <col min="7" max="7" width="8.28515625" style="19" bestFit="1" customWidth="1"/>
    <col min="8" max="8" width="6.42578125" style="19" customWidth="1"/>
    <col min="9" max="17" width="5.28515625" style="19" bestFit="1" customWidth="1"/>
    <col min="18" max="16384" width="9.28515625" style="19"/>
  </cols>
  <sheetData>
    <row r="1" spans="1:17" x14ac:dyDescent="0.2">
      <c r="A1" s="22" t="s">
        <v>58</v>
      </c>
      <c r="B1" s="22"/>
      <c r="C1" s="22"/>
    </row>
    <row r="2" spans="1:17" x14ac:dyDescent="0.2">
      <c r="A2" s="23"/>
      <c r="H2" s="55"/>
    </row>
    <row r="3" spans="1:17" x14ac:dyDescent="0.2">
      <c r="B3" s="24"/>
      <c r="C3" s="24"/>
    </row>
    <row r="4" spans="1:17" x14ac:dyDescent="0.2">
      <c r="A4" s="18" t="s">
        <v>18</v>
      </c>
      <c r="E4" s="22" t="s">
        <v>19</v>
      </c>
    </row>
    <row r="5" spans="1:17" x14ac:dyDescent="0.2">
      <c r="A5" s="20" t="s">
        <v>20</v>
      </c>
      <c r="B5" s="20" t="s">
        <v>21</v>
      </c>
      <c r="C5" s="20"/>
      <c r="D5" s="22"/>
      <c r="F5" s="20"/>
      <c r="G5" s="20" t="s">
        <v>17</v>
      </c>
      <c r="H5" s="20"/>
    </row>
    <row r="6" spans="1:17" x14ac:dyDescent="0.2">
      <c r="A6" s="25" t="s">
        <v>22</v>
      </c>
      <c r="B6" s="19" t="s">
        <v>23</v>
      </c>
      <c r="G6" s="26"/>
      <c r="H6" s="27" t="str">
        <f>Sets!F8</f>
        <v>base</v>
      </c>
      <c r="I6" s="27" t="str">
        <f>Sets!F9</f>
        <v>sim1</v>
      </c>
      <c r="J6" s="27" t="str">
        <f>Sets!F10</f>
        <v>sim2</v>
      </c>
      <c r="K6" s="27" t="str">
        <f>Sets!F11</f>
        <v>sim3</v>
      </c>
      <c r="L6" s="27" t="str">
        <f>Sets!F12</f>
        <v>sim4</v>
      </c>
      <c r="M6" s="27" t="str">
        <f>Sets!F13</f>
        <v>sim5</v>
      </c>
      <c r="N6" s="27" t="str">
        <f>Sets!F14</f>
        <v>sim6</v>
      </c>
      <c r="O6" s="27" t="str">
        <f>Sets!F15</f>
        <v>sim7</v>
      </c>
      <c r="P6" s="27" t="str">
        <f>Sets!F16</f>
        <v>sim8</v>
      </c>
      <c r="Q6" s="27" t="str">
        <f>Sets!F17</f>
        <v>sim9</v>
      </c>
    </row>
    <row r="7" spans="1:17" x14ac:dyDescent="0.2">
      <c r="A7" s="26"/>
      <c r="D7" s="26"/>
      <c r="E7" s="22" t="s">
        <v>25</v>
      </c>
      <c r="F7" s="26" t="s">
        <v>26</v>
      </c>
      <c r="G7" s="26" t="s">
        <v>27</v>
      </c>
      <c r="H7" s="19">
        <v>1</v>
      </c>
      <c r="I7" s="19">
        <f>$H7</f>
        <v>1</v>
      </c>
      <c r="J7" s="19">
        <f>$H7</f>
        <v>1</v>
      </c>
      <c r="K7" s="19">
        <f t="shared" ref="K7:Q19" si="0">$H7</f>
        <v>1</v>
      </c>
      <c r="L7" s="19">
        <f t="shared" si="0"/>
        <v>1</v>
      </c>
      <c r="M7" s="19">
        <f t="shared" si="0"/>
        <v>1</v>
      </c>
      <c r="N7" s="19">
        <f t="shared" si="0"/>
        <v>1</v>
      </c>
      <c r="O7" s="19">
        <f t="shared" si="0"/>
        <v>1</v>
      </c>
      <c r="P7" s="19">
        <f t="shared" si="0"/>
        <v>1</v>
      </c>
      <c r="Q7" s="19">
        <f t="shared" si="0"/>
        <v>1</v>
      </c>
    </row>
    <row r="8" spans="1:17" x14ac:dyDescent="0.2">
      <c r="D8" s="26"/>
      <c r="E8" s="22"/>
      <c r="F8" s="26" t="s">
        <v>29</v>
      </c>
      <c r="G8" s="26" t="s">
        <v>30</v>
      </c>
      <c r="H8" s="19">
        <v>4</v>
      </c>
      <c r="I8" s="19">
        <f t="shared" ref="I8:J19" si="1">$H8</f>
        <v>4</v>
      </c>
      <c r="J8" s="19">
        <f t="shared" si="1"/>
        <v>4</v>
      </c>
      <c r="K8" s="19">
        <f t="shared" si="0"/>
        <v>4</v>
      </c>
      <c r="L8" s="19">
        <f t="shared" si="0"/>
        <v>4</v>
      </c>
      <c r="M8" s="19">
        <f t="shared" si="0"/>
        <v>4</v>
      </c>
      <c r="N8" s="19">
        <f t="shared" si="0"/>
        <v>4</v>
      </c>
      <c r="O8" s="19">
        <f t="shared" si="0"/>
        <v>4</v>
      </c>
      <c r="P8" s="19">
        <f t="shared" si="0"/>
        <v>4</v>
      </c>
      <c r="Q8" s="19">
        <f t="shared" si="0"/>
        <v>4</v>
      </c>
    </row>
    <row r="9" spans="1:17" x14ac:dyDescent="0.2">
      <c r="E9" s="22"/>
      <c r="F9" s="26" t="s">
        <v>32</v>
      </c>
      <c r="G9" s="26" t="s">
        <v>33</v>
      </c>
      <c r="H9" s="19">
        <v>3</v>
      </c>
      <c r="I9" s="19">
        <f t="shared" si="1"/>
        <v>3</v>
      </c>
      <c r="J9" s="19">
        <f t="shared" si="1"/>
        <v>3</v>
      </c>
      <c r="K9" s="19">
        <f t="shared" si="0"/>
        <v>3</v>
      </c>
      <c r="L9" s="19">
        <f t="shared" si="0"/>
        <v>3</v>
      </c>
      <c r="M9" s="19">
        <f t="shared" si="0"/>
        <v>3</v>
      </c>
      <c r="N9" s="19">
        <f t="shared" si="0"/>
        <v>3</v>
      </c>
      <c r="O9" s="19">
        <f t="shared" si="0"/>
        <v>3</v>
      </c>
      <c r="P9" s="19">
        <f t="shared" si="0"/>
        <v>3</v>
      </c>
      <c r="Q9" s="19">
        <f t="shared" si="0"/>
        <v>3</v>
      </c>
    </row>
    <row r="10" spans="1:17" x14ac:dyDescent="0.2">
      <c r="E10" s="28"/>
      <c r="F10" s="29" t="s">
        <v>35</v>
      </c>
      <c r="G10" s="29" t="s">
        <v>36</v>
      </c>
      <c r="H10" s="30">
        <v>1</v>
      </c>
      <c r="I10" s="30">
        <f t="shared" si="1"/>
        <v>1</v>
      </c>
      <c r="J10" s="30">
        <f t="shared" si="1"/>
        <v>1</v>
      </c>
      <c r="K10" s="30">
        <f t="shared" si="0"/>
        <v>1</v>
      </c>
      <c r="L10" s="30">
        <f t="shared" si="0"/>
        <v>1</v>
      </c>
      <c r="M10" s="30">
        <f t="shared" si="0"/>
        <v>1</v>
      </c>
      <c r="N10" s="30">
        <f t="shared" si="0"/>
        <v>1</v>
      </c>
      <c r="O10" s="30">
        <f t="shared" si="0"/>
        <v>1</v>
      </c>
      <c r="P10" s="30">
        <f t="shared" si="0"/>
        <v>1</v>
      </c>
      <c r="Q10" s="30">
        <f t="shared" si="0"/>
        <v>1</v>
      </c>
    </row>
    <row r="11" spans="1:17" x14ac:dyDescent="0.2">
      <c r="E11" s="28" t="s">
        <v>38</v>
      </c>
      <c r="F11" s="26" t="s">
        <v>39</v>
      </c>
      <c r="G11" s="19" t="s">
        <v>100</v>
      </c>
      <c r="H11" s="55">
        <v>4</v>
      </c>
      <c r="I11" s="19">
        <f>H11</f>
        <v>4</v>
      </c>
      <c r="J11" s="19">
        <f>I11</f>
        <v>4</v>
      </c>
      <c r="K11" s="19">
        <f t="shared" ref="K11:Q11" si="2">J11</f>
        <v>4</v>
      </c>
      <c r="L11" s="19">
        <f t="shared" si="2"/>
        <v>4</v>
      </c>
      <c r="M11" s="19">
        <f t="shared" si="2"/>
        <v>4</v>
      </c>
      <c r="N11" s="19">
        <f t="shared" si="2"/>
        <v>4</v>
      </c>
      <c r="O11" s="19">
        <f t="shared" si="2"/>
        <v>4</v>
      </c>
      <c r="P11" s="19">
        <f t="shared" si="2"/>
        <v>4</v>
      </c>
      <c r="Q11" s="19">
        <f t="shared" si="2"/>
        <v>4</v>
      </c>
    </row>
    <row r="12" spans="1:17" x14ac:dyDescent="0.2">
      <c r="E12" s="26"/>
      <c r="F12" s="26"/>
      <c r="G12" s="19" t="s">
        <v>101</v>
      </c>
      <c r="H12" s="55">
        <v>4</v>
      </c>
      <c r="I12" s="19">
        <f>H12</f>
        <v>4</v>
      </c>
      <c r="J12" s="19">
        <f t="shared" ref="J12:Q12" si="3">I12</f>
        <v>4</v>
      </c>
      <c r="K12" s="19">
        <f t="shared" si="3"/>
        <v>4</v>
      </c>
      <c r="L12" s="19">
        <f t="shared" si="3"/>
        <v>4</v>
      </c>
      <c r="M12" s="19">
        <f t="shared" si="3"/>
        <v>4</v>
      </c>
      <c r="N12" s="19">
        <f t="shared" si="3"/>
        <v>4</v>
      </c>
      <c r="O12" s="19">
        <f t="shared" si="3"/>
        <v>4</v>
      </c>
      <c r="P12" s="19">
        <f t="shared" si="3"/>
        <v>4</v>
      </c>
      <c r="Q12" s="19">
        <f t="shared" si="3"/>
        <v>4</v>
      </c>
    </row>
    <row r="13" spans="1:17" x14ac:dyDescent="0.2">
      <c r="E13" s="26"/>
      <c r="F13" s="26"/>
      <c r="G13" s="19" t="s">
        <v>102</v>
      </c>
      <c r="H13" s="55">
        <v>4</v>
      </c>
      <c r="I13" s="19">
        <f>H13</f>
        <v>4</v>
      </c>
      <c r="J13" s="19">
        <f t="shared" ref="J13:Q13" si="4">I13</f>
        <v>4</v>
      </c>
      <c r="K13" s="19">
        <f t="shared" si="4"/>
        <v>4</v>
      </c>
      <c r="L13" s="19">
        <f t="shared" si="4"/>
        <v>4</v>
      </c>
      <c r="M13" s="19">
        <f t="shared" si="4"/>
        <v>4</v>
      </c>
      <c r="N13" s="19">
        <f t="shared" si="4"/>
        <v>4</v>
      </c>
      <c r="O13" s="19">
        <f t="shared" si="4"/>
        <v>4</v>
      </c>
      <c r="P13" s="19">
        <f t="shared" si="4"/>
        <v>4</v>
      </c>
      <c r="Q13" s="19">
        <f t="shared" si="4"/>
        <v>4</v>
      </c>
    </row>
    <row r="14" spans="1:17" x14ac:dyDescent="0.2">
      <c r="E14" s="26"/>
      <c r="G14" s="19" t="s">
        <v>103</v>
      </c>
      <c r="H14" s="55">
        <v>4</v>
      </c>
      <c r="I14" s="19">
        <f>H14</f>
        <v>4</v>
      </c>
      <c r="J14" s="19">
        <f t="shared" ref="J14:Q14" si="5">I14</f>
        <v>4</v>
      </c>
      <c r="K14" s="19">
        <f t="shared" si="5"/>
        <v>4</v>
      </c>
      <c r="L14" s="19">
        <f t="shared" si="5"/>
        <v>4</v>
      </c>
      <c r="M14" s="19">
        <f t="shared" si="5"/>
        <v>4</v>
      </c>
      <c r="N14" s="19">
        <f t="shared" si="5"/>
        <v>4</v>
      </c>
      <c r="O14" s="19">
        <f t="shared" si="5"/>
        <v>4</v>
      </c>
      <c r="P14" s="19">
        <f t="shared" si="5"/>
        <v>4</v>
      </c>
      <c r="Q14" s="19">
        <f t="shared" si="5"/>
        <v>4</v>
      </c>
    </row>
    <row r="15" spans="1:17" x14ac:dyDescent="0.2">
      <c r="E15" s="26"/>
      <c r="F15" s="19" t="s">
        <v>21</v>
      </c>
      <c r="G15" s="24" t="s">
        <v>53</v>
      </c>
      <c r="H15" s="19">
        <v>2</v>
      </c>
      <c r="I15" s="19">
        <f t="shared" si="1"/>
        <v>2</v>
      </c>
      <c r="J15" s="19">
        <f t="shared" si="1"/>
        <v>2</v>
      </c>
      <c r="K15" s="19">
        <f t="shared" si="0"/>
        <v>2</v>
      </c>
      <c r="L15" s="19">
        <f t="shared" si="0"/>
        <v>2</v>
      </c>
      <c r="M15" s="19">
        <f t="shared" si="0"/>
        <v>2</v>
      </c>
      <c r="N15" s="19">
        <f t="shared" si="0"/>
        <v>2</v>
      </c>
      <c r="O15" s="19">
        <f t="shared" si="0"/>
        <v>2</v>
      </c>
      <c r="P15" s="19">
        <f t="shared" si="0"/>
        <v>2</v>
      </c>
      <c r="Q15" s="19">
        <f t="shared" si="0"/>
        <v>2</v>
      </c>
    </row>
    <row r="16" spans="1:17" x14ac:dyDescent="0.2">
      <c r="E16" s="26"/>
      <c r="F16" s="20" t="s">
        <v>198</v>
      </c>
      <c r="G16" s="24" t="s">
        <v>162</v>
      </c>
      <c r="H16" s="19">
        <v>2</v>
      </c>
      <c r="I16" s="19">
        <f t="shared" si="1"/>
        <v>2</v>
      </c>
      <c r="J16" s="19">
        <f t="shared" si="1"/>
        <v>2</v>
      </c>
      <c r="K16" s="19">
        <f t="shared" si="0"/>
        <v>2</v>
      </c>
      <c r="L16" s="19">
        <f t="shared" si="0"/>
        <v>2</v>
      </c>
      <c r="M16" s="19">
        <f t="shared" si="0"/>
        <v>2</v>
      </c>
      <c r="N16" s="19">
        <f t="shared" si="0"/>
        <v>2</v>
      </c>
      <c r="O16" s="19">
        <f t="shared" si="0"/>
        <v>2</v>
      </c>
      <c r="P16" s="19">
        <f t="shared" si="0"/>
        <v>2</v>
      </c>
      <c r="Q16" s="19">
        <f t="shared" si="0"/>
        <v>2</v>
      </c>
    </row>
    <row r="17" spans="4:17" x14ac:dyDescent="0.2">
      <c r="E17" s="26"/>
      <c r="F17" s="31" t="s">
        <v>197</v>
      </c>
      <c r="G17" s="24" t="s">
        <v>194</v>
      </c>
      <c r="H17" s="19">
        <v>2</v>
      </c>
      <c r="I17" s="19">
        <f t="shared" si="1"/>
        <v>2</v>
      </c>
      <c r="J17" s="19">
        <f t="shared" si="1"/>
        <v>2</v>
      </c>
      <c r="K17" s="19">
        <f t="shared" si="0"/>
        <v>2</v>
      </c>
      <c r="L17" s="19">
        <f t="shared" si="0"/>
        <v>2</v>
      </c>
      <c r="M17" s="19">
        <f t="shared" si="0"/>
        <v>2</v>
      </c>
      <c r="N17" s="19">
        <f t="shared" si="0"/>
        <v>2</v>
      </c>
      <c r="O17" s="19">
        <f t="shared" si="0"/>
        <v>2</v>
      </c>
      <c r="P17" s="19">
        <f t="shared" si="0"/>
        <v>2</v>
      </c>
      <c r="Q17" s="19">
        <f t="shared" si="0"/>
        <v>2</v>
      </c>
    </row>
    <row r="18" spans="4:17" x14ac:dyDescent="0.2">
      <c r="E18" s="26"/>
      <c r="F18" s="31" t="s">
        <v>199</v>
      </c>
      <c r="G18" s="24" t="s">
        <v>195</v>
      </c>
      <c r="H18" s="19">
        <v>2</v>
      </c>
      <c r="I18" s="19">
        <f t="shared" si="1"/>
        <v>2</v>
      </c>
      <c r="J18" s="19">
        <f t="shared" si="1"/>
        <v>2</v>
      </c>
      <c r="K18" s="19">
        <f t="shared" si="0"/>
        <v>2</v>
      </c>
      <c r="L18" s="19">
        <f t="shared" si="0"/>
        <v>2</v>
      </c>
      <c r="M18" s="19">
        <f t="shared" si="0"/>
        <v>2</v>
      </c>
      <c r="N18" s="19">
        <f t="shared" si="0"/>
        <v>2</v>
      </c>
      <c r="O18" s="19">
        <f t="shared" si="0"/>
        <v>2</v>
      </c>
      <c r="P18" s="19">
        <f t="shared" si="0"/>
        <v>2</v>
      </c>
      <c r="Q18" s="19">
        <f t="shared" si="0"/>
        <v>2</v>
      </c>
    </row>
    <row r="19" spans="4:17" x14ac:dyDescent="0.2">
      <c r="E19" s="26"/>
      <c r="F19" s="26" t="s">
        <v>20</v>
      </c>
      <c r="G19" s="24" t="s">
        <v>366</v>
      </c>
      <c r="H19" s="19">
        <v>4</v>
      </c>
      <c r="I19" s="19">
        <f t="shared" si="1"/>
        <v>4</v>
      </c>
      <c r="J19" s="19">
        <f t="shared" si="1"/>
        <v>4</v>
      </c>
      <c r="K19" s="19">
        <f t="shared" si="0"/>
        <v>4</v>
      </c>
      <c r="L19" s="19">
        <f t="shared" si="0"/>
        <v>4</v>
      </c>
      <c r="M19" s="19">
        <f t="shared" si="0"/>
        <v>4</v>
      </c>
      <c r="N19" s="19">
        <f t="shared" si="0"/>
        <v>4</v>
      </c>
      <c r="O19" s="19">
        <f t="shared" si="0"/>
        <v>4</v>
      </c>
      <c r="P19" s="19">
        <f t="shared" si="0"/>
        <v>4</v>
      </c>
      <c r="Q19" s="19">
        <f t="shared" si="0"/>
        <v>4</v>
      </c>
    </row>
    <row r="20" spans="4:17" x14ac:dyDescent="0.2">
      <c r="E20" s="26"/>
      <c r="F20" s="26"/>
      <c r="G20" s="24"/>
    </row>
    <row r="21" spans="4:17" x14ac:dyDescent="0.2">
      <c r="E21" s="26"/>
      <c r="F21" s="26"/>
      <c r="G21" s="24"/>
    </row>
    <row r="22" spans="4:17" x14ac:dyDescent="0.2">
      <c r="E22" s="26"/>
      <c r="F22" s="26"/>
      <c r="G22" s="24"/>
    </row>
    <row r="23" spans="4:17" x14ac:dyDescent="0.2">
      <c r="E23" s="26"/>
      <c r="F23" s="26"/>
      <c r="G23" s="24"/>
    </row>
    <row r="24" spans="4:17" x14ac:dyDescent="0.2">
      <c r="G24" s="24"/>
    </row>
    <row r="25" spans="4:17" x14ac:dyDescent="0.2">
      <c r="G25" s="24"/>
    </row>
    <row r="26" spans="4:17" x14ac:dyDescent="0.2">
      <c r="G26" s="24"/>
    </row>
    <row r="27" spans="4:17" x14ac:dyDescent="0.2">
      <c r="D27" s="26"/>
      <c r="G27" s="24"/>
      <c r="H27" s="26"/>
    </row>
    <row r="28" spans="4:17" x14ac:dyDescent="0.2">
      <c r="D28" s="26"/>
      <c r="G28" s="24"/>
      <c r="H28" s="26"/>
    </row>
    <row r="29" spans="4:17" x14ac:dyDescent="0.2">
      <c r="D29" s="26"/>
      <c r="G29" s="26"/>
      <c r="H29" s="26"/>
    </row>
    <row r="30" spans="4:17" x14ac:dyDescent="0.2">
      <c r="D30" s="26"/>
      <c r="G30" s="26"/>
      <c r="H30" s="2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14F1-5C71-4F92-A560-BCFF0BEF4268}">
  <sheetPr>
    <tabColor rgb="FFFF0000"/>
  </sheetPr>
  <dimension ref="A1:CI238"/>
  <sheetViews>
    <sheetView tabSelected="1" zoomScale="85" zoomScaleNormal="8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N9" sqref="N9"/>
    </sheetView>
  </sheetViews>
  <sheetFormatPr defaultColWidth="8.85546875" defaultRowHeight="15" x14ac:dyDescent="0.25"/>
  <cols>
    <col min="1" max="3" width="8.85546875" style="8"/>
    <col min="4" max="4" width="9.28515625" style="157" customWidth="1"/>
    <col min="5" max="5" width="11" style="157" bestFit="1" customWidth="1"/>
    <col min="6" max="7" width="9.28515625" style="157" customWidth="1"/>
    <col min="8" max="15" width="8.85546875" style="157"/>
    <col min="16" max="16384" width="8.85546875" style="32"/>
  </cols>
  <sheetData>
    <row r="1" spans="1:87" ht="18.75" x14ac:dyDescent="0.3">
      <c r="A1" s="163" t="s">
        <v>73</v>
      </c>
      <c r="D1" s="32" t="s">
        <v>327</v>
      </c>
      <c r="E1" s="32" t="s">
        <v>335</v>
      </c>
      <c r="F1" s="32">
        <v>-8</v>
      </c>
      <c r="G1" s="32">
        <v>0.5</v>
      </c>
      <c r="H1" s="57">
        <v>0.1</v>
      </c>
      <c r="I1" s="57">
        <v>0.3</v>
      </c>
      <c r="J1" s="57">
        <v>9</v>
      </c>
      <c r="K1" s="57">
        <v>12</v>
      </c>
      <c r="L1" s="57">
        <v>1.5</v>
      </c>
      <c r="M1" s="57">
        <v>1.5</v>
      </c>
      <c r="N1" s="57">
        <v>1.5</v>
      </c>
      <c r="O1" s="57">
        <v>1.5</v>
      </c>
      <c r="S1" s="131">
        <v>2021</v>
      </c>
      <c r="T1" s="131">
        <v>2022</v>
      </c>
      <c r="U1" s="132">
        <v>2023</v>
      </c>
      <c r="V1" s="132">
        <v>2024</v>
      </c>
      <c r="W1" s="132">
        <v>2025</v>
      </c>
      <c r="X1" s="132">
        <v>2029</v>
      </c>
      <c r="Y1" s="132">
        <v>2031</v>
      </c>
      <c r="Z1" s="132">
        <v>2035</v>
      </c>
      <c r="AA1" s="132">
        <v>2040</v>
      </c>
      <c r="AB1" s="132">
        <v>2045</v>
      </c>
    </row>
    <row r="2" spans="1:87" x14ac:dyDescent="0.25">
      <c r="D2" s="32"/>
      <c r="E2" s="32"/>
      <c r="F2" s="171">
        <v>1.7</v>
      </c>
      <c r="G2" s="171">
        <v>1</v>
      </c>
      <c r="H2" s="56">
        <v>1.2</v>
      </c>
      <c r="I2" s="56">
        <v>1.2</v>
      </c>
      <c r="J2" s="56">
        <v>3</v>
      </c>
      <c r="K2" s="56">
        <f t="shared" ref="K2:L2" si="0">J2</f>
        <v>3</v>
      </c>
      <c r="L2" s="56">
        <f t="shared" si="0"/>
        <v>3</v>
      </c>
      <c r="M2" s="56">
        <v>2</v>
      </c>
      <c r="N2" s="56">
        <v>2</v>
      </c>
      <c r="O2" s="56">
        <v>2</v>
      </c>
      <c r="R2" s="32" t="s">
        <v>338</v>
      </c>
      <c r="S2" s="57">
        <v>2</v>
      </c>
      <c r="T2" s="57">
        <v>4</v>
      </c>
      <c r="U2" s="57">
        <v>-4</v>
      </c>
      <c r="V2" s="57">
        <v>-4</v>
      </c>
      <c r="W2" s="57">
        <v>-4</v>
      </c>
      <c r="X2" s="57">
        <v>3</v>
      </c>
      <c r="Y2" s="57">
        <v>2</v>
      </c>
      <c r="Z2" s="57">
        <v>4</v>
      </c>
      <c r="AA2" s="57">
        <v>2.65</v>
      </c>
      <c r="AB2" s="57">
        <v>2.25</v>
      </c>
    </row>
    <row r="3" spans="1:87" x14ac:dyDescent="0.25">
      <c r="D3" s="32" t="s">
        <v>328</v>
      </c>
      <c r="E3" s="32" t="s">
        <v>336</v>
      </c>
      <c r="F3" s="32">
        <v>-8</v>
      </c>
      <c r="G3" s="32">
        <v>-2</v>
      </c>
      <c r="H3" s="57">
        <v>4</v>
      </c>
      <c r="I3" s="57">
        <v>8</v>
      </c>
      <c r="J3" s="57">
        <v>10</v>
      </c>
      <c r="K3" s="57">
        <v>14</v>
      </c>
      <c r="L3" s="57">
        <v>1.5</v>
      </c>
      <c r="M3" s="57">
        <v>-1</v>
      </c>
      <c r="N3" s="57">
        <v>-1</v>
      </c>
      <c r="O3" s="57">
        <f>N3</f>
        <v>-1</v>
      </c>
      <c r="S3" s="56">
        <v>1</v>
      </c>
      <c r="T3" s="56">
        <v>1</v>
      </c>
      <c r="U3" s="56">
        <v>1</v>
      </c>
      <c r="V3" s="56">
        <v>1</v>
      </c>
      <c r="W3" s="56">
        <v>1</v>
      </c>
      <c r="X3" s="56">
        <v>1</v>
      </c>
      <c r="Y3" s="56">
        <v>1</v>
      </c>
      <c r="Z3" s="56">
        <v>1</v>
      </c>
      <c r="AA3" s="56">
        <v>1</v>
      </c>
      <c r="AB3" s="56">
        <v>1</v>
      </c>
    </row>
    <row r="4" spans="1:87" x14ac:dyDescent="0.25">
      <c r="D4" s="32"/>
      <c r="E4" s="32"/>
      <c r="F4" s="171">
        <v>1.5</v>
      </c>
      <c r="G4" s="171">
        <f t="shared" ref="G4:M4" si="1">F4</f>
        <v>1.5</v>
      </c>
      <c r="H4" s="56">
        <f t="shared" si="1"/>
        <v>1.5</v>
      </c>
      <c r="I4" s="56">
        <f t="shared" si="1"/>
        <v>1.5</v>
      </c>
      <c r="J4" s="56">
        <f t="shared" si="1"/>
        <v>1.5</v>
      </c>
      <c r="K4" s="56">
        <f t="shared" si="1"/>
        <v>1.5</v>
      </c>
      <c r="L4" s="56">
        <f t="shared" si="1"/>
        <v>1.5</v>
      </c>
      <c r="M4" s="56">
        <f t="shared" si="1"/>
        <v>1.5</v>
      </c>
      <c r="N4" s="56">
        <v>1</v>
      </c>
      <c r="O4" s="56">
        <f>N4</f>
        <v>1</v>
      </c>
    </row>
    <row r="5" spans="1:87" x14ac:dyDescent="0.25">
      <c r="A5" s="7" t="s">
        <v>157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S5" s="57">
        <v>-1.5</v>
      </c>
      <c r="T5" s="57">
        <v>-1.5</v>
      </c>
      <c r="U5" s="57">
        <v>1.5</v>
      </c>
      <c r="V5" s="57">
        <v>2</v>
      </c>
      <c r="W5" s="57">
        <v>4</v>
      </c>
      <c r="X5" s="57">
        <v>7</v>
      </c>
      <c r="Y5" s="57">
        <v>3</v>
      </c>
      <c r="Z5" s="57">
        <v>2</v>
      </c>
      <c r="AA5" s="57">
        <v>1</v>
      </c>
      <c r="AB5" s="57">
        <v>1</v>
      </c>
    </row>
    <row r="6" spans="1:87" x14ac:dyDescent="0.25">
      <c r="D6" s="199" t="s">
        <v>302</v>
      </c>
      <c r="E6" s="199"/>
      <c r="F6" s="199"/>
      <c r="G6" s="199"/>
      <c r="H6" s="200" t="s">
        <v>303</v>
      </c>
      <c r="I6" s="200"/>
      <c r="J6" s="200"/>
      <c r="K6" s="200"/>
      <c r="L6" s="200"/>
      <c r="M6" s="200"/>
      <c r="N6" s="200"/>
      <c r="S6" s="56">
        <v>1</v>
      </c>
      <c r="T6" s="56">
        <v>1</v>
      </c>
      <c r="U6" s="56">
        <v>1</v>
      </c>
      <c r="V6" s="56">
        <v>1</v>
      </c>
      <c r="W6" s="56">
        <v>1</v>
      </c>
      <c r="X6" s="56">
        <v>1</v>
      </c>
      <c r="Y6" s="56">
        <v>1</v>
      </c>
      <c r="Z6" s="56">
        <v>1</v>
      </c>
      <c r="AA6" s="56">
        <v>1</v>
      </c>
      <c r="AB6" s="56">
        <v>1</v>
      </c>
    </row>
    <row r="7" spans="1:87" x14ac:dyDescent="0.25">
      <c r="D7" s="177">
        <v>2020</v>
      </c>
      <c r="E7" s="177">
        <v>2021</v>
      </c>
      <c r="F7" s="177">
        <v>2022</v>
      </c>
      <c r="G7" s="178">
        <v>2023</v>
      </c>
      <c r="H7" s="179">
        <v>2024</v>
      </c>
      <c r="I7" s="179">
        <v>2025</v>
      </c>
      <c r="J7" s="179">
        <v>2029</v>
      </c>
      <c r="K7" s="179">
        <v>2031</v>
      </c>
      <c r="L7" s="179">
        <v>2035</v>
      </c>
      <c r="M7" s="179">
        <v>2040</v>
      </c>
      <c r="N7" s="179">
        <v>2045</v>
      </c>
      <c r="Y7" s="32">
        <v>0.5</v>
      </c>
    </row>
    <row r="8" spans="1:87" s="157" customFormat="1" x14ac:dyDescent="0.25">
      <c r="A8" s="161" t="s">
        <v>339</v>
      </c>
      <c r="B8" s="161" t="s">
        <v>72</v>
      </c>
      <c r="C8" s="161" t="str">
        <f>Closures!H6</f>
        <v>base</v>
      </c>
      <c r="D8" s="59">
        <v>-0.7</v>
      </c>
      <c r="E8" s="59">
        <v>-0.2</v>
      </c>
      <c r="F8" s="59">
        <v>-0.7</v>
      </c>
      <c r="G8" s="59">
        <v>-0.6</v>
      </c>
      <c r="H8" s="59">
        <v>-0.6</v>
      </c>
      <c r="I8" s="59">
        <v>-0.6</v>
      </c>
      <c r="J8" s="169">
        <v>0.1</v>
      </c>
      <c r="K8" s="169">
        <v>0.2</v>
      </c>
      <c r="L8" s="169">
        <v>0.01</v>
      </c>
      <c r="M8" s="169">
        <v>0.01</v>
      </c>
      <c r="N8" s="169">
        <v>0.01</v>
      </c>
      <c r="Y8" s="158">
        <f>IF(ISERROR(Z8*$Y$7),"eps",(Z8*$Y$7))</f>
        <v>-0.7</v>
      </c>
      <c r="Z8" s="155">
        <v>-1.4</v>
      </c>
      <c r="AA8" s="159"/>
      <c r="AB8" s="159"/>
      <c r="AC8" s="156">
        <v>-0.1</v>
      </c>
      <c r="AD8" s="156">
        <v>-0.05</v>
      </c>
      <c r="AE8" s="156">
        <v>0.05</v>
      </c>
      <c r="AF8" s="156">
        <v>0.05</v>
      </c>
      <c r="AG8" s="156">
        <v>0.05</v>
      </c>
      <c r="AH8" s="156">
        <v>0.05</v>
      </c>
      <c r="AI8" s="156">
        <v>0.2</v>
      </c>
      <c r="AJ8" s="156">
        <v>0.1</v>
      </c>
      <c r="AK8" s="156">
        <v>0.15</v>
      </c>
      <c r="AL8" s="156">
        <v>0.2</v>
      </c>
      <c r="AM8" s="159"/>
      <c r="AN8" s="159"/>
      <c r="AO8" s="159"/>
      <c r="AP8" s="159"/>
      <c r="AQ8" s="159"/>
      <c r="AR8" s="159"/>
      <c r="AS8" s="159"/>
      <c r="AT8" s="159"/>
      <c r="AU8" s="159"/>
      <c r="AV8" s="159"/>
      <c r="AW8" s="159"/>
      <c r="AX8" s="159"/>
      <c r="AY8" s="159"/>
      <c r="AZ8" s="159"/>
      <c r="BA8" s="159"/>
      <c r="BB8" s="159"/>
      <c r="BC8" s="159"/>
      <c r="BD8" s="159"/>
      <c r="BE8" s="159"/>
      <c r="BF8" s="159"/>
      <c r="BG8" s="159"/>
      <c r="BH8" s="159"/>
      <c r="BI8" s="159"/>
      <c r="BJ8" s="159"/>
      <c r="BK8" s="159"/>
      <c r="BL8" s="159"/>
      <c r="BM8" s="159"/>
      <c r="BN8" s="159"/>
      <c r="BO8" s="159"/>
      <c r="BP8" s="159"/>
      <c r="BQ8" s="159"/>
      <c r="BR8" s="159"/>
      <c r="BS8" s="159"/>
      <c r="BT8" s="159"/>
      <c r="BU8" s="159"/>
      <c r="BV8" s="159"/>
      <c r="BW8" s="159"/>
      <c r="BX8" s="159"/>
      <c r="BY8" s="159"/>
      <c r="CC8" s="157">
        <v>1.5</v>
      </c>
      <c r="CD8" s="157">
        <v>2</v>
      </c>
      <c r="CE8" s="157">
        <v>-5.2</v>
      </c>
      <c r="CF8" s="157">
        <v>-5.5</v>
      </c>
      <c r="CG8" s="157">
        <v>2</v>
      </c>
      <c r="CH8" s="157">
        <v>-5.5</v>
      </c>
      <c r="CI8" s="157">
        <v>-5.5</v>
      </c>
    </row>
    <row r="9" spans="1:87" s="157" customFormat="1" x14ac:dyDescent="0.25">
      <c r="A9" s="161" t="s">
        <v>340</v>
      </c>
      <c r="B9" s="161" t="str">
        <f>B8</f>
        <v>nat</v>
      </c>
      <c r="C9" s="161" t="str">
        <f>C8</f>
        <v>base</v>
      </c>
      <c r="D9" s="172">
        <v>-0.7</v>
      </c>
      <c r="E9" s="172">
        <v>-0.2</v>
      </c>
      <c r="F9" s="172">
        <f>F$8</f>
        <v>-0.7</v>
      </c>
      <c r="G9" s="172">
        <f t="shared" ref="G9:N10" si="2">G$8</f>
        <v>-0.6</v>
      </c>
      <c r="H9" s="172">
        <f t="shared" si="2"/>
        <v>-0.6</v>
      </c>
      <c r="I9" s="172">
        <f t="shared" si="2"/>
        <v>-0.6</v>
      </c>
      <c r="J9" s="172">
        <f t="shared" si="2"/>
        <v>0.1</v>
      </c>
      <c r="K9" s="172">
        <f t="shared" si="2"/>
        <v>0.2</v>
      </c>
      <c r="L9" s="172">
        <f t="shared" si="2"/>
        <v>0.01</v>
      </c>
      <c r="M9" s="172">
        <f t="shared" si="2"/>
        <v>0.01</v>
      </c>
      <c r="N9" s="172">
        <f t="shared" si="2"/>
        <v>0.01</v>
      </c>
      <c r="Y9" s="158">
        <f t="shared" ref="Y9:Y81" si="3">IF(ISERROR(Z9*$Y$7),"eps",(Z9*$Y$7))</f>
        <v>-0.7</v>
      </c>
      <c r="Z9" s="127">
        <f>Z8</f>
        <v>-1.4</v>
      </c>
      <c r="AA9" s="145"/>
      <c r="AB9" s="145"/>
      <c r="AC9" s="138"/>
      <c r="AD9" s="138"/>
      <c r="AE9" s="138"/>
      <c r="AF9" s="138"/>
      <c r="AG9" s="138"/>
      <c r="AH9" s="138"/>
      <c r="AI9" s="138"/>
      <c r="AJ9" s="138"/>
      <c r="AK9" s="138"/>
      <c r="AL9" s="138"/>
      <c r="AM9" s="145"/>
      <c r="AN9" s="145"/>
      <c r="AO9" s="145"/>
      <c r="AP9" s="145"/>
      <c r="AQ9" s="145"/>
      <c r="AR9" s="145"/>
      <c r="AS9" s="145"/>
      <c r="AT9" s="145"/>
      <c r="AU9" s="145"/>
      <c r="AV9" s="145"/>
      <c r="AW9" s="145"/>
      <c r="AX9" s="145"/>
      <c r="AY9" s="145"/>
      <c r="AZ9" s="145"/>
      <c r="BA9" s="145"/>
      <c r="BB9" s="145"/>
      <c r="BC9" s="145"/>
      <c r="BD9" s="145"/>
      <c r="BE9" s="145"/>
      <c r="BF9" s="145"/>
      <c r="BG9" s="145"/>
      <c r="BH9" s="145"/>
      <c r="BI9" s="145"/>
      <c r="BJ9" s="145"/>
      <c r="BK9" s="145"/>
      <c r="BL9" s="145"/>
      <c r="BM9" s="145"/>
      <c r="BN9" s="145"/>
      <c r="BO9" s="145"/>
      <c r="BP9" s="145"/>
      <c r="BQ9" s="145"/>
      <c r="BR9" s="145"/>
      <c r="BS9" s="145"/>
      <c r="BT9" s="145"/>
      <c r="BU9" s="145"/>
      <c r="BV9" s="145"/>
      <c r="BW9" s="145"/>
      <c r="BX9" s="145"/>
      <c r="BY9" s="145"/>
      <c r="CC9" s="157">
        <v>1.5</v>
      </c>
      <c r="CD9" s="157">
        <v>2</v>
      </c>
      <c r="CE9" s="157">
        <v>-5.2</v>
      </c>
      <c r="CF9" s="157">
        <v>-5.5</v>
      </c>
      <c r="CG9" s="157">
        <v>2</v>
      </c>
      <c r="CH9" s="157">
        <v>-5.5</v>
      </c>
      <c r="CI9" s="157">
        <v>-5.5</v>
      </c>
    </row>
    <row r="10" spans="1:87" s="157" customFormat="1" x14ac:dyDescent="0.25">
      <c r="A10" s="161" t="s">
        <v>341</v>
      </c>
      <c r="B10" s="161" t="str">
        <f t="shared" ref="B10:C25" si="4">B9</f>
        <v>nat</v>
      </c>
      <c r="C10" s="161" t="str">
        <f t="shared" si="4"/>
        <v>base</v>
      </c>
      <c r="D10" s="172">
        <v>-0.7</v>
      </c>
      <c r="E10" s="172">
        <v>-0.2</v>
      </c>
      <c r="F10" s="172">
        <f>F$8</f>
        <v>-0.7</v>
      </c>
      <c r="G10" s="172">
        <f t="shared" si="2"/>
        <v>-0.6</v>
      </c>
      <c r="H10" s="172">
        <f t="shared" si="2"/>
        <v>-0.6</v>
      </c>
      <c r="I10" s="172">
        <f t="shared" si="2"/>
        <v>-0.6</v>
      </c>
      <c r="J10" s="172">
        <f t="shared" si="2"/>
        <v>0.1</v>
      </c>
      <c r="K10" s="172">
        <f t="shared" si="2"/>
        <v>0.2</v>
      </c>
      <c r="L10" s="172">
        <f t="shared" si="2"/>
        <v>0.01</v>
      </c>
      <c r="M10" s="172">
        <f t="shared" si="2"/>
        <v>0.01</v>
      </c>
      <c r="N10" s="172">
        <f t="shared" si="2"/>
        <v>0.01</v>
      </c>
      <c r="Y10" s="158">
        <f t="shared" si="3"/>
        <v>-0.7</v>
      </c>
      <c r="Z10" s="127">
        <f>Z9</f>
        <v>-1.4</v>
      </c>
      <c r="AA10" s="145"/>
      <c r="AB10" s="145"/>
      <c r="AC10" s="138"/>
      <c r="AD10" s="138"/>
      <c r="AE10" s="138"/>
      <c r="AF10" s="138"/>
      <c r="AG10" s="138"/>
      <c r="AH10" s="138"/>
      <c r="AI10" s="138"/>
      <c r="AJ10" s="138"/>
      <c r="AK10" s="138"/>
      <c r="AL10" s="138"/>
      <c r="AM10" s="145"/>
      <c r="AN10" s="145"/>
      <c r="AO10" s="145"/>
      <c r="AP10" s="145"/>
      <c r="AQ10" s="145"/>
      <c r="AR10" s="145"/>
      <c r="AS10" s="145"/>
      <c r="AT10" s="145"/>
      <c r="AU10" s="145"/>
      <c r="AV10" s="145"/>
      <c r="AW10" s="145"/>
      <c r="AX10" s="145"/>
      <c r="AY10" s="145"/>
      <c r="AZ10" s="145"/>
      <c r="BA10" s="145"/>
      <c r="BB10" s="145"/>
      <c r="BC10" s="145"/>
      <c r="BD10" s="145"/>
      <c r="BE10" s="145"/>
      <c r="BF10" s="145"/>
      <c r="BG10" s="145"/>
      <c r="BH10" s="145"/>
      <c r="BI10" s="145"/>
      <c r="BJ10" s="145"/>
      <c r="BK10" s="145"/>
      <c r="BL10" s="145"/>
      <c r="BM10" s="145"/>
      <c r="BN10" s="145"/>
      <c r="BO10" s="145"/>
      <c r="BP10" s="145"/>
      <c r="BQ10" s="145"/>
      <c r="BR10" s="145"/>
      <c r="BS10" s="145"/>
      <c r="BT10" s="145"/>
      <c r="BU10" s="145"/>
      <c r="BV10" s="145"/>
      <c r="BW10" s="145"/>
      <c r="BX10" s="145"/>
      <c r="BY10" s="145"/>
      <c r="CC10" s="157">
        <v>1.5</v>
      </c>
      <c r="CD10" s="157">
        <v>2</v>
      </c>
      <c r="CE10" s="157">
        <v>-5.2</v>
      </c>
      <c r="CF10" s="157">
        <v>-5.5</v>
      </c>
      <c r="CG10" s="157">
        <v>2</v>
      </c>
      <c r="CH10" s="157">
        <v>-5.5</v>
      </c>
      <c r="CI10" s="157">
        <v>-5.5</v>
      </c>
    </row>
    <row r="11" spans="1:87" s="157" customFormat="1" x14ac:dyDescent="0.25">
      <c r="A11" s="161" t="s">
        <v>342</v>
      </c>
      <c r="B11" s="161" t="str">
        <f t="shared" si="4"/>
        <v>nat</v>
      </c>
      <c r="C11" s="161" t="str">
        <f t="shared" si="4"/>
        <v>base</v>
      </c>
      <c r="D11" s="59">
        <v>-0.7</v>
      </c>
      <c r="E11" s="59">
        <v>-0.2</v>
      </c>
      <c r="F11" s="172">
        <f t="shared" ref="F11:N74" si="5">F$8</f>
        <v>-0.7</v>
      </c>
      <c r="G11" s="172">
        <f t="shared" si="5"/>
        <v>-0.6</v>
      </c>
      <c r="H11" s="172">
        <f t="shared" si="5"/>
        <v>-0.6</v>
      </c>
      <c r="I11" s="172">
        <f t="shared" si="5"/>
        <v>-0.6</v>
      </c>
      <c r="J11" s="172">
        <f t="shared" si="5"/>
        <v>0.1</v>
      </c>
      <c r="K11" s="172">
        <f t="shared" si="5"/>
        <v>0.2</v>
      </c>
      <c r="L11" s="172">
        <f t="shared" si="5"/>
        <v>0.01</v>
      </c>
      <c r="M11" s="172">
        <f t="shared" si="5"/>
        <v>0.01</v>
      </c>
      <c r="N11" s="172">
        <f t="shared" si="5"/>
        <v>0.01</v>
      </c>
      <c r="Y11" s="158" t="str">
        <f t="shared" si="3"/>
        <v>eps</v>
      </c>
      <c r="Z11" s="155" t="s">
        <v>75</v>
      </c>
      <c r="AA11" s="159"/>
      <c r="AB11" s="159"/>
      <c r="AC11" s="156"/>
      <c r="AD11" s="156"/>
      <c r="AE11" s="156"/>
      <c r="AF11" s="156"/>
      <c r="AG11" s="156"/>
      <c r="AH11" s="156"/>
      <c r="AI11" s="156"/>
      <c r="AJ11" s="156"/>
      <c r="AK11" s="156"/>
      <c r="AL11" s="156"/>
      <c r="AM11" s="159"/>
      <c r="AN11" s="159"/>
      <c r="AO11" s="159"/>
      <c r="AP11" s="159"/>
      <c r="AQ11" s="159"/>
      <c r="AR11" s="159"/>
      <c r="AS11" s="159"/>
      <c r="AT11" s="159"/>
      <c r="AU11" s="159"/>
      <c r="AV11" s="159"/>
      <c r="AW11" s="159"/>
      <c r="AX11" s="159"/>
      <c r="AY11" s="159"/>
      <c r="AZ11" s="159"/>
      <c r="BA11" s="159"/>
      <c r="BB11" s="159"/>
      <c r="BC11" s="159"/>
      <c r="BD11" s="159"/>
      <c r="BE11" s="159"/>
      <c r="BF11" s="159"/>
      <c r="BG11" s="159"/>
      <c r="BH11" s="159"/>
      <c r="BI11" s="159"/>
      <c r="BJ11" s="159"/>
      <c r="BK11" s="159"/>
      <c r="BL11" s="159"/>
      <c r="BM11" s="159"/>
      <c r="BN11" s="159"/>
      <c r="BO11" s="159"/>
      <c r="BP11" s="159"/>
      <c r="BQ11" s="159"/>
      <c r="BR11" s="159"/>
      <c r="BS11" s="159"/>
      <c r="BT11" s="159"/>
      <c r="BU11" s="159"/>
      <c r="BV11" s="159"/>
      <c r="BW11" s="159"/>
      <c r="BX11" s="159"/>
      <c r="BY11" s="159"/>
      <c r="CC11" s="157" t="s">
        <v>75</v>
      </c>
      <c r="CD11" s="157" t="s">
        <v>75</v>
      </c>
      <c r="CE11" s="157" t="s">
        <v>75</v>
      </c>
      <c r="CF11" s="157" t="s">
        <v>75</v>
      </c>
      <c r="CG11" s="157" t="s">
        <v>75</v>
      </c>
      <c r="CH11" s="157" t="s">
        <v>75</v>
      </c>
      <c r="CI11" s="157" t="s">
        <v>75</v>
      </c>
    </row>
    <row r="12" spans="1:87" s="157" customFormat="1" x14ac:dyDescent="0.25">
      <c r="A12" s="161" t="s">
        <v>343</v>
      </c>
      <c r="B12" s="161" t="str">
        <f t="shared" si="4"/>
        <v>nat</v>
      </c>
      <c r="C12" s="161" t="str">
        <f t="shared" si="4"/>
        <v>base</v>
      </c>
      <c r="D12" s="59">
        <v>-0.7</v>
      </c>
      <c r="E12" s="59">
        <v>-0.2</v>
      </c>
      <c r="F12" s="172">
        <f t="shared" si="5"/>
        <v>-0.7</v>
      </c>
      <c r="G12" s="172">
        <f t="shared" si="5"/>
        <v>-0.6</v>
      </c>
      <c r="H12" s="172">
        <f t="shared" si="5"/>
        <v>-0.6</v>
      </c>
      <c r="I12" s="172">
        <f t="shared" si="5"/>
        <v>-0.6</v>
      </c>
      <c r="J12" s="172">
        <f t="shared" si="5"/>
        <v>0.1</v>
      </c>
      <c r="K12" s="172">
        <f t="shared" si="5"/>
        <v>0.2</v>
      </c>
      <c r="L12" s="172">
        <f t="shared" si="5"/>
        <v>0.01</v>
      </c>
      <c r="M12" s="172">
        <f t="shared" si="5"/>
        <v>0.01</v>
      </c>
      <c r="N12" s="172">
        <f t="shared" si="5"/>
        <v>0.01</v>
      </c>
      <c r="Y12" s="158" t="str">
        <f t="shared" si="3"/>
        <v>eps</v>
      </c>
      <c r="Z12" s="155" t="s">
        <v>75</v>
      </c>
      <c r="AA12" s="159"/>
      <c r="AB12" s="159"/>
      <c r="AC12" s="156"/>
      <c r="AD12" s="156"/>
      <c r="AE12" s="156"/>
      <c r="AF12" s="156"/>
      <c r="AG12" s="156"/>
      <c r="AH12" s="156"/>
      <c r="AI12" s="156"/>
      <c r="AJ12" s="156"/>
      <c r="AK12" s="156"/>
      <c r="AL12" s="156"/>
      <c r="AM12" s="159"/>
      <c r="AN12" s="159"/>
      <c r="AO12" s="159"/>
      <c r="AP12" s="159"/>
      <c r="AQ12" s="159"/>
      <c r="AR12" s="159"/>
      <c r="AS12" s="159"/>
      <c r="AT12" s="159"/>
      <c r="AU12" s="159"/>
      <c r="AV12" s="159"/>
      <c r="AW12" s="159"/>
      <c r="AX12" s="159"/>
      <c r="AY12" s="159"/>
      <c r="AZ12" s="159"/>
      <c r="BA12" s="159"/>
      <c r="BB12" s="159"/>
      <c r="BC12" s="159"/>
      <c r="BD12" s="159"/>
      <c r="BE12" s="159"/>
      <c r="BF12" s="159"/>
      <c r="BG12" s="159"/>
      <c r="BH12" s="159"/>
      <c r="BI12" s="159"/>
      <c r="BJ12" s="159"/>
      <c r="BK12" s="159"/>
      <c r="BL12" s="159"/>
      <c r="BM12" s="159"/>
      <c r="BN12" s="159"/>
      <c r="BO12" s="159"/>
      <c r="BP12" s="159"/>
      <c r="BQ12" s="159"/>
      <c r="BR12" s="159"/>
      <c r="BS12" s="159"/>
      <c r="BT12" s="159"/>
      <c r="BU12" s="159"/>
      <c r="BV12" s="159"/>
      <c r="BW12" s="159"/>
      <c r="BX12" s="159"/>
      <c r="BY12" s="159"/>
      <c r="CC12" s="157" t="s">
        <v>75</v>
      </c>
      <c r="CD12" s="157" t="s">
        <v>75</v>
      </c>
      <c r="CE12" s="157" t="s">
        <v>75</v>
      </c>
      <c r="CF12" s="157" t="s">
        <v>75</v>
      </c>
      <c r="CG12" s="157" t="s">
        <v>75</v>
      </c>
      <c r="CH12" s="157" t="s">
        <v>75</v>
      </c>
      <c r="CI12" s="157" t="s">
        <v>75</v>
      </c>
    </row>
    <row r="13" spans="1:87" s="157" customFormat="1" x14ac:dyDescent="0.25">
      <c r="A13" s="161" t="s">
        <v>344</v>
      </c>
      <c r="B13" s="161" t="str">
        <f t="shared" si="4"/>
        <v>nat</v>
      </c>
      <c r="C13" s="161" t="str">
        <f t="shared" si="4"/>
        <v>base</v>
      </c>
      <c r="D13" s="59">
        <v>-0.7</v>
      </c>
      <c r="E13" s="59">
        <v>-0.2</v>
      </c>
      <c r="F13" s="172">
        <f t="shared" si="5"/>
        <v>-0.7</v>
      </c>
      <c r="G13" s="172">
        <f t="shared" si="5"/>
        <v>-0.6</v>
      </c>
      <c r="H13" s="172">
        <f t="shared" si="5"/>
        <v>-0.6</v>
      </c>
      <c r="I13" s="172">
        <f t="shared" si="5"/>
        <v>-0.6</v>
      </c>
      <c r="J13" s="172">
        <f t="shared" si="5"/>
        <v>0.1</v>
      </c>
      <c r="K13" s="172">
        <f t="shared" si="5"/>
        <v>0.2</v>
      </c>
      <c r="L13" s="172">
        <f t="shared" si="5"/>
        <v>0.01</v>
      </c>
      <c r="M13" s="172">
        <f t="shared" si="5"/>
        <v>0.01</v>
      </c>
      <c r="N13" s="172">
        <f t="shared" si="5"/>
        <v>0.01</v>
      </c>
      <c r="Y13" s="158">
        <f t="shared" si="3"/>
        <v>-6</v>
      </c>
      <c r="Z13" s="155">
        <v>-12</v>
      </c>
      <c r="AA13" s="159"/>
      <c r="AB13" s="159"/>
      <c r="AC13" s="156">
        <v>-0.1</v>
      </c>
      <c r="AD13" s="156">
        <v>-0.05</v>
      </c>
      <c r="AE13" s="156">
        <v>0.05</v>
      </c>
      <c r="AF13" s="156">
        <v>0.05</v>
      </c>
      <c r="AG13" s="156">
        <v>0.05</v>
      </c>
      <c r="AH13" s="156">
        <v>0.05</v>
      </c>
      <c r="AI13" s="156">
        <v>0.2</v>
      </c>
      <c r="AJ13" s="156">
        <v>0.1</v>
      </c>
      <c r="AK13" s="156">
        <v>0.15</v>
      </c>
      <c r="AL13" s="156">
        <v>0.2</v>
      </c>
      <c r="AM13" s="159"/>
      <c r="AN13" s="159"/>
      <c r="AO13" s="159"/>
      <c r="AP13" s="159"/>
      <c r="AQ13" s="159"/>
      <c r="AR13" s="159"/>
      <c r="AS13" s="159"/>
      <c r="AT13" s="159"/>
      <c r="AU13" s="159"/>
      <c r="AV13" s="159"/>
      <c r="AW13" s="159"/>
      <c r="AX13" s="159"/>
      <c r="AY13" s="159"/>
      <c r="AZ13" s="159"/>
      <c r="BA13" s="159"/>
      <c r="BB13" s="159"/>
      <c r="BC13" s="159"/>
      <c r="BD13" s="159"/>
      <c r="BE13" s="159"/>
      <c r="BF13" s="159"/>
      <c r="BG13" s="159"/>
      <c r="BH13" s="159"/>
      <c r="BI13" s="159"/>
      <c r="BJ13" s="159"/>
      <c r="BK13" s="159"/>
      <c r="BL13" s="159"/>
      <c r="BM13" s="159"/>
      <c r="BN13" s="159"/>
      <c r="BO13" s="159"/>
      <c r="BP13" s="159"/>
      <c r="BQ13" s="159"/>
      <c r="BR13" s="159"/>
      <c r="BS13" s="159"/>
      <c r="BT13" s="159"/>
      <c r="BU13" s="159"/>
      <c r="BV13" s="159"/>
      <c r="BW13" s="159"/>
      <c r="BX13" s="159"/>
      <c r="BY13" s="159"/>
      <c r="CC13" s="157">
        <v>0.3</v>
      </c>
      <c r="CD13" s="157">
        <v>-3</v>
      </c>
      <c r="CE13" s="157">
        <v>0.3</v>
      </c>
      <c r="CF13" s="157">
        <v>-5</v>
      </c>
      <c r="CG13" s="157">
        <v>2</v>
      </c>
      <c r="CH13" s="157">
        <v>-3</v>
      </c>
      <c r="CI13" s="157">
        <v>-4</v>
      </c>
    </row>
    <row r="14" spans="1:87" s="157" customFormat="1" x14ac:dyDescent="0.25">
      <c r="A14" s="161" t="s">
        <v>345</v>
      </c>
      <c r="B14" s="161" t="str">
        <f t="shared" si="4"/>
        <v>nat</v>
      </c>
      <c r="C14" s="161" t="str">
        <f t="shared" si="4"/>
        <v>base</v>
      </c>
      <c r="D14" s="172">
        <v>-0.7</v>
      </c>
      <c r="E14" s="172">
        <v>-0.2</v>
      </c>
      <c r="F14" s="172">
        <f t="shared" si="5"/>
        <v>-0.7</v>
      </c>
      <c r="G14" s="172">
        <f t="shared" si="5"/>
        <v>-0.6</v>
      </c>
      <c r="H14" s="172">
        <f t="shared" si="5"/>
        <v>-0.6</v>
      </c>
      <c r="I14" s="172">
        <f t="shared" si="5"/>
        <v>-0.6</v>
      </c>
      <c r="J14" s="172">
        <f t="shared" si="5"/>
        <v>0.1</v>
      </c>
      <c r="K14" s="172">
        <f t="shared" si="5"/>
        <v>0.2</v>
      </c>
      <c r="L14" s="172">
        <f t="shared" si="5"/>
        <v>0.01</v>
      </c>
      <c r="M14" s="172">
        <f t="shared" si="5"/>
        <v>0.01</v>
      </c>
      <c r="N14" s="172">
        <f t="shared" si="5"/>
        <v>0.01</v>
      </c>
      <c r="Y14" s="158">
        <f t="shared" si="3"/>
        <v>-6</v>
      </c>
      <c r="Z14" s="127">
        <f>Z13</f>
        <v>-12</v>
      </c>
      <c r="AA14" s="145"/>
      <c r="AB14" s="145"/>
      <c r="AC14" s="138"/>
      <c r="AD14" s="138"/>
      <c r="AE14" s="138"/>
      <c r="AF14" s="138"/>
      <c r="AG14" s="138"/>
      <c r="AH14" s="138"/>
      <c r="AI14" s="138"/>
      <c r="AJ14" s="138"/>
      <c r="AK14" s="138"/>
      <c r="AL14" s="138"/>
      <c r="AM14" s="145"/>
      <c r="AN14" s="145"/>
      <c r="AO14" s="145"/>
      <c r="AP14" s="145"/>
      <c r="AQ14" s="145"/>
      <c r="AR14" s="145"/>
      <c r="AS14" s="145"/>
      <c r="AT14" s="145"/>
      <c r="AU14" s="145"/>
      <c r="AV14" s="145"/>
      <c r="AW14" s="145"/>
      <c r="AX14" s="145"/>
      <c r="AY14" s="145"/>
      <c r="AZ14" s="145"/>
      <c r="BA14" s="145"/>
      <c r="BB14" s="145"/>
      <c r="BC14" s="145"/>
      <c r="BD14" s="145"/>
      <c r="BE14" s="145"/>
      <c r="BF14" s="145"/>
      <c r="BG14" s="145"/>
      <c r="BH14" s="145"/>
      <c r="BI14" s="145"/>
      <c r="BJ14" s="145"/>
      <c r="BK14" s="145"/>
      <c r="BL14" s="145"/>
      <c r="BM14" s="145"/>
      <c r="BN14" s="145"/>
      <c r="BO14" s="145"/>
      <c r="BP14" s="145"/>
      <c r="BQ14" s="145"/>
      <c r="BR14" s="145"/>
      <c r="BS14" s="145"/>
      <c r="BT14" s="145"/>
      <c r="BU14" s="145"/>
      <c r="BV14" s="145"/>
      <c r="BW14" s="145"/>
      <c r="BX14" s="145"/>
      <c r="BY14" s="145"/>
      <c r="CC14" s="157">
        <v>0.3</v>
      </c>
      <c r="CD14" s="157">
        <v>-3</v>
      </c>
      <c r="CE14" s="157">
        <v>0.3</v>
      </c>
      <c r="CF14" s="157">
        <v>-5</v>
      </c>
      <c r="CG14" s="157">
        <v>2</v>
      </c>
      <c r="CH14" s="157">
        <v>-3</v>
      </c>
      <c r="CI14" s="157">
        <v>-4</v>
      </c>
    </row>
    <row r="15" spans="1:87" s="157" customFormat="1" x14ac:dyDescent="0.25">
      <c r="A15" s="161" t="s">
        <v>346</v>
      </c>
      <c r="B15" s="161" t="str">
        <f t="shared" si="4"/>
        <v>nat</v>
      </c>
      <c r="C15" s="161" t="str">
        <f t="shared" si="4"/>
        <v>base</v>
      </c>
      <c r="D15" s="172">
        <v>-0.7</v>
      </c>
      <c r="E15" s="172">
        <v>-0.2</v>
      </c>
      <c r="F15" s="172">
        <f t="shared" si="5"/>
        <v>-0.7</v>
      </c>
      <c r="G15" s="172">
        <f t="shared" si="5"/>
        <v>-0.6</v>
      </c>
      <c r="H15" s="172">
        <f t="shared" si="5"/>
        <v>-0.6</v>
      </c>
      <c r="I15" s="172">
        <f t="shared" si="5"/>
        <v>-0.6</v>
      </c>
      <c r="J15" s="172">
        <f t="shared" si="5"/>
        <v>0.1</v>
      </c>
      <c r="K15" s="172">
        <f t="shared" si="5"/>
        <v>0.2</v>
      </c>
      <c r="L15" s="172">
        <f t="shared" si="5"/>
        <v>0.01</v>
      </c>
      <c r="M15" s="172">
        <f t="shared" si="5"/>
        <v>0.01</v>
      </c>
      <c r="N15" s="172">
        <f t="shared" si="5"/>
        <v>0.01</v>
      </c>
      <c r="Y15" s="158">
        <f t="shared" si="3"/>
        <v>-6</v>
      </c>
      <c r="Z15" s="127">
        <f t="shared" ref="Z15:Z16" si="6">Z14</f>
        <v>-12</v>
      </c>
      <c r="AA15" s="145"/>
      <c r="AB15" s="145"/>
      <c r="AC15" s="138"/>
      <c r="AD15" s="138"/>
      <c r="AE15" s="138"/>
      <c r="AF15" s="138"/>
      <c r="AG15" s="138"/>
      <c r="AH15" s="138"/>
      <c r="AI15" s="138"/>
      <c r="AJ15" s="138"/>
      <c r="AK15" s="138"/>
      <c r="AL15" s="138"/>
      <c r="AM15" s="145"/>
      <c r="AN15" s="145"/>
      <c r="AO15" s="145"/>
      <c r="AP15" s="145"/>
      <c r="AQ15" s="145"/>
      <c r="AR15" s="145"/>
      <c r="AS15" s="145"/>
      <c r="AT15" s="145"/>
      <c r="AU15" s="145"/>
      <c r="AV15" s="145"/>
      <c r="AW15" s="145"/>
      <c r="AX15" s="145"/>
      <c r="AY15" s="145"/>
      <c r="AZ15" s="145"/>
      <c r="BA15" s="145"/>
      <c r="BB15" s="145"/>
      <c r="BC15" s="145"/>
      <c r="BD15" s="145"/>
      <c r="BE15" s="145"/>
      <c r="BF15" s="145"/>
      <c r="BG15" s="145"/>
      <c r="BH15" s="145"/>
      <c r="BI15" s="145"/>
      <c r="BJ15" s="145"/>
      <c r="BK15" s="145"/>
      <c r="BL15" s="145"/>
      <c r="BM15" s="145"/>
      <c r="BN15" s="145"/>
      <c r="BO15" s="145"/>
      <c r="BP15" s="145"/>
      <c r="BQ15" s="145"/>
      <c r="BR15" s="145"/>
      <c r="BS15" s="145"/>
      <c r="BT15" s="145"/>
      <c r="BU15" s="145"/>
      <c r="BV15" s="145"/>
      <c r="BW15" s="145"/>
      <c r="BX15" s="145"/>
      <c r="BY15" s="145"/>
      <c r="CC15" s="157">
        <v>0.3</v>
      </c>
      <c r="CD15" s="157">
        <v>-3</v>
      </c>
      <c r="CE15" s="157">
        <v>0.3</v>
      </c>
      <c r="CF15" s="157">
        <v>-5</v>
      </c>
      <c r="CG15" s="157">
        <v>2</v>
      </c>
      <c r="CH15" s="157">
        <v>-3</v>
      </c>
      <c r="CI15" s="157">
        <v>-4</v>
      </c>
    </row>
    <row r="16" spans="1:87" s="157" customFormat="1" x14ac:dyDescent="0.25">
      <c r="A16" s="161" t="s">
        <v>347</v>
      </c>
      <c r="B16" s="161" t="str">
        <f t="shared" si="4"/>
        <v>nat</v>
      </c>
      <c r="C16" s="161" t="str">
        <f t="shared" si="4"/>
        <v>base</v>
      </c>
      <c r="D16" s="172">
        <v>-0.7</v>
      </c>
      <c r="E16" s="172">
        <v>-0.2</v>
      </c>
      <c r="F16" s="172">
        <f t="shared" si="5"/>
        <v>-0.7</v>
      </c>
      <c r="G16" s="172">
        <f t="shared" si="5"/>
        <v>-0.6</v>
      </c>
      <c r="H16" s="172">
        <f t="shared" si="5"/>
        <v>-0.6</v>
      </c>
      <c r="I16" s="172">
        <f t="shared" si="5"/>
        <v>-0.6</v>
      </c>
      <c r="J16" s="172">
        <f t="shared" si="5"/>
        <v>0.1</v>
      </c>
      <c r="K16" s="172">
        <f t="shared" si="5"/>
        <v>0.2</v>
      </c>
      <c r="L16" s="172">
        <f t="shared" si="5"/>
        <v>0.01</v>
      </c>
      <c r="M16" s="172">
        <f t="shared" si="5"/>
        <v>0.01</v>
      </c>
      <c r="N16" s="172">
        <f t="shared" si="5"/>
        <v>0.01</v>
      </c>
      <c r="Y16" s="158">
        <f t="shared" si="3"/>
        <v>-6</v>
      </c>
      <c r="Z16" s="127">
        <f t="shared" si="6"/>
        <v>-12</v>
      </c>
      <c r="AA16" s="145"/>
      <c r="AB16" s="145"/>
      <c r="AC16" s="138"/>
      <c r="AD16" s="138"/>
      <c r="AE16" s="138"/>
      <c r="AF16" s="138"/>
      <c r="AG16" s="138"/>
      <c r="AH16" s="138"/>
      <c r="AI16" s="138"/>
      <c r="AJ16" s="138"/>
      <c r="AK16" s="138"/>
      <c r="AL16" s="138"/>
      <c r="AM16" s="145"/>
      <c r="AN16" s="145"/>
      <c r="AO16" s="145"/>
      <c r="AP16" s="145"/>
      <c r="AQ16" s="145"/>
      <c r="AR16" s="145"/>
      <c r="AS16" s="145"/>
      <c r="AT16" s="145"/>
      <c r="AU16" s="145"/>
      <c r="AV16" s="145"/>
      <c r="AW16" s="145"/>
      <c r="AX16" s="145"/>
      <c r="AY16" s="145"/>
      <c r="AZ16" s="145"/>
      <c r="BA16" s="145"/>
      <c r="BB16" s="145"/>
      <c r="BC16" s="145"/>
      <c r="BD16" s="145"/>
      <c r="BE16" s="145"/>
      <c r="BF16" s="145"/>
      <c r="BG16" s="145"/>
      <c r="BH16" s="145"/>
      <c r="BI16" s="145"/>
      <c r="BJ16" s="145"/>
      <c r="BK16" s="145"/>
      <c r="BL16" s="145"/>
      <c r="BM16" s="145"/>
      <c r="BN16" s="145"/>
      <c r="BO16" s="145"/>
      <c r="BP16" s="145"/>
      <c r="BQ16" s="145"/>
      <c r="BR16" s="145"/>
      <c r="BS16" s="145"/>
      <c r="BT16" s="145"/>
      <c r="BU16" s="145"/>
      <c r="BV16" s="145"/>
      <c r="BW16" s="145"/>
      <c r="BX16" s="145"/>
      <c r="BY16" s="145"/>
      <c r="CC16" s="157">
        <v>0.3</v>
      </c>
      <c r="CD16" s="157">
        <v>-3</v>
      </c>
      <c r="CE16" s="157">
        <v>0.3</v>
      </c>
      <c r="CF16" s="157">
        <v>-5</v>
      </c>
      <c r="CG16" s="157">
        <v>2</v>
      </c>
      <c r="CH16" s="157">
        <v>-3</v>
      </c>
      <c r="CI16" s="157">
        <v>-4</v>
      </c>
    </row>
    <row r="17" spans="1:87" s="157" customFormat="1" x14ac:dyDescent="0.25">
      <c r="A17" s="161" t="s">
        <v>348</v>
      </c>
      <c r="B17" s="161" t="str">
        <f t="shared" si="4"/>
        <v>nat</v>
      </c>
      <c r="C17" s="161" t="str">
        <f t="shared" si="4"/>
        <v>base</v>
      </c>
      <c r="D17" s="59">
        <v>-0.7</v>
      </c>
      <c r="E17" s="59">
        <v>-0.2</v>
      </c>
      <c r="F17" s="172">
        <f t="shared" si="5"/>
        <v>-0.7</v>
      </c>
      <c r="G17" s="172">
        <f t="shared" si="5"/>
        <v>-0.6</v>
      </c>
      <c r="H17" s="172">
        <f t="shared" si="5"/>
        <v>-0.6</v>
      </c>
      <c r="I17" s="172">
        <f t="shared" si="5"/>
        <v>-0.6</v>
      </c>
      <c r="J17" s="172">
        <f t="shared" si="5"/>
        <v>0.1</v>
      </c>
      <c r="K17" s="172">
        <f t="shared" si="5"/>
        <v>0.2</v>
      </c>
      <c r="L17" s="172">
        <f t="shared" si="5"/>
        <v>0.01</v>
      </c>
      <c r="M17" s="172">
        <f t="shared" si="5"/>
        <v>0.01</v>
      </c>
      <c r="N17" s="172">
        <f t="shared" si="5"/>
        <v>0.01</v>
      </c>
      <c r="Y17" s="158">
        <f t="shared" si="3"/>
        <v>-1.25</v>
      </c>
      <c r="Z17" s="127">
        <f>Z28</f>
        <v>-2.5</v>
      </c>
      <c r="AA17" s="145"/>
      <c r="AB17" s="145"/>
      <c r="AC17" s="156"/>
      <c r="AD17" s="156"/>
      <c r="AE17" s="156"/>
      <c r="AF17" s="156"/>
      <c r="AG17" s="156"/>
      <c r="AH17" s="156"/>
      <c r="AI17" s="156"/>
      <c r="AJ17" s="156"/>
      <c r="AK17" s="156"/>
      <c r="AL17" s="156"/>
      <c r="AM17" s="145"/>
      <c r="AN17" s="145"/>
      <c r="AO17" s="145"/>
      <c r="AP17" s="145"/>
      <c r="AQ17" s="145"/>
      <c r="AR17" s="145"/>
      <c r="AS17" s="145"/>
      <c r="AT17" s="145"/>
      <c r="AU17" s="145"/>
      <c r="AV17" s="145"/>
      <c r="AW17" s="145"/>
      <c r="AX17" s="145"/>
      <c r="AY17" s="145"/>
      <c r="AZ17" s="145"/>
      <c r="BA17" s="145"/>
      <c r="BB17" s="145"/>
      <c r="BC17" s="145"/>
      <c r="BD17" s="145"/>
      <c r="BE17" s="145"/>
      <c r="BF17" s="145"/>
      <c r="BG17" s="145"/>
      <c r="BH17" s="145"/>
      <c r="BI17" s="145"/>
      <c r="BJ17" s="145"/>
      <c r="BK17" s="145"/>
      <c r="BL17" s="145"/>
      <c r="BM17" s="145"/>
      <c r="BN17" s="145"/>
      <c r="BO17" s="145"/>
      <c r="BP17" s="145"/>
      <c r="BQ17" s="145"/>
      <c r="BR17" s="145"/>
      <c r="BS17" s="145"/>
      <c r="BT17" s="145"/>
      <c r="BU17" s="145"/>
      <c r="BV17" s="145"/>
      <c r="BW17" s="145"/>
      <c r="BX17" s="145"/>
      <c r="BY17" s="145"/>
      <c r="CC17" s="157">
        <v>-4.5</v>
      </c>
      <c r="CD17" s="157">
        <v>-5</v>
      </c>
      <c r="CE17" s="157">
        <v>-5.5</v>
      </c>
      <c r="CF17" s="157">
        <v>-2.5</v>
      </c>
      <c r="CG17" s="157">
        <v>-4</v>
      </c>
      <c r="CH17" s="157">
        <v>-2</v>
      </c>
      <c r="CI17" s="157">
        <v>-5</v>
      </c>
    </row>
    <row r="18" spans="1:87" s="157" customFormat="1" x14ac:dyDescent="0.25">
      <c r="A18" s="161" t="s">
        <v>349</v>
      </c>
      <c r="B18" s="161" t="str">
        <f t="shared" si="4"/>
        <v>nat</v>
      </c>
      <c r="C18" s="161" t="str">
        <f t="shared" si="4"/>
        <v>base</v>
      </c>
      <c r="D18" s="59">
        <v>-0.7</v>
      </c>
      <c r="E18" s="59">
        <v>-0.2</v>
      </c>
      <c r="F18" s="172">
        <f t="shared" si="5"/>
        <v>-0.7</v>
      </c>
      <c r="G18" s="172">
        <f t="shared" si="5"/>
        <v>-0.6</v>
      </c>
      <c r="H18" s="172">
        <f t="shared" si="5"/>
        <v>-0.6</v>
      </c>
      <c r="I18" s="172">
        <f t="shared" si="5"/>
        <v>-0.6</v>
      </c>
      <c r="J18" s="172">
        <f t="shared" si="5"/>
        <v>0.1</v>
      </c>
      <c r="K18" s="172">
        <f t="shared" si="5"/>
        <v>0.2</v>
      </c>
      <c r="L18" s="172">
        <f t="shared" si="5"/>
        <v>0.01</v>
      </c>
      <c r="M18" s="172">
        <f t="shared" si="5"/>
        <v>0.01</v>
      </c>
      <c r="N18" s="172">
        <f t="shared" si="5"/>
        <v>0.01</v>
      </c>
      <c r="Y18" s="158">
        <f t="shared" si="3"/>
        <v>-1</v>
      </c>
      <c r="Z18" s="155">
        <v>-2</v>
      </c>
      <c r="AA18" s="159"/>
      <c r="AB18" s="159"/>
      <c r="AC18" s="156">
        <v>-0.1</v>
      </c>
      <c r="AD18" s="156">
        <v>-0.05</v>
      </c>
      <c r="AE18" s="156">
        <v>0.05</v>
      </c>
      <c r="AF18" s="156">
        <v>0.05</v>
      </c>
      <c r="AG18" s="156">
        <v>0.05</v>
      </c>
      <c r="AH18" s="156">
        <v>0.05</v>
      </c>
      <c r="AI18" s="156">
        <v>0.2</v>
      </c>
      <c r="AJ18" s="156">
        <v>0.1</v>
      </c>
      <c r="AK18" s="156">
        <v>0.15</v>
      </c>
      <c r="AL18" s="156">
        <v>0.2</v>
      </c>
      <c r="AM18" s="159"/>
      <c r="AN18" s="159"/>
      <c r="AO18" s="159"/>
      <c r="AP18" s="159"/>
      <c r="AQ18" s="159"/>
      <c r="AR18" s="159"/>
      <c r="AS18" s="159"/>
      <c r="AT18" s="159"/>
      <c r="AU18" s="159"/>
      <c r="AV18" s="159"/>
      <c r="AW18" s="159"/>
      <c r="AX18" s="159"/>
      <c r="AY18" s="159"/>
      <c r="AZ18" s="159"/>
      <c r="BA18" s="159"/>
      <c r="BB18" s="159"/>
      <c r="BC18" s="159"/>
      <c r="BD18" s="159"/>
      <c r="BE18" s="159"/>
      <c r="BF18" s="159"/>
      <c r="BG18" s="159"/>
      <c r="BH18" s="159"/>
      <c r="BI18" s="159"/>
      <c r="BJ18" s="159"/>
      <c r="BK18" s="159"/>
      <c r="BL18" s="159"/>
      <c r="BM18" s="159"/>
      <c r="BN18" s="159"/>
      <c r="BO18" s="159"/>
      <c r="BP18" s="159"/>
      <c r="BQ18" s="159"/>
      <c r="BR18" s="159"/>
      <c r="BS18" s="159"/>
      <c r="BT18" s="159"/>
      <c r="BU18" s="159"/>
      <c r="BV18" s="159"/>
      <c r="BW18" s="159"/>
      <c r="BX18" s="159"/>
      <c r="BY18" s="159"/>
      <c r="CC18" s="157">
        <v>-4.5</v>
      </c>
      <c r="CD18" s="157">
        <v>-5</v>
      </c>
      <c r="CE18" s="157">
        <v>-5.5</v>
      </c>
      <c r="CF18" s="157">
        <v>-2.5</v>
      </c>
      <c r="CG18" s="157">
        <v>-4</v>
      </c>
      <c r="CH18" s="157">
        <v>-2</v>
      </c>
      <c r="CI18" s="157">
        <v>-5</v>
      </c>
    </row>
    <row r="19" spans="1:87" s="157" customFormat="1" x14ac:dyDescent="0.25">
      <c r="A19" s="161" t="s">
        <v>350</v>
      </c>
      <c r="B19" s="161" t="str">
        <f t="shared" si="4"/>
        <v>nat</v>
      </c>
      <c r="C19" s="161" t="str">
        <f t="shared" si="4"/>
        <v>base</v>
      </c>
      <c r="D19" s="172">
        <v>-0.7</v>
      </c>
      <c r="E19" s="172">
        <v>-0.2</v>
      </c>
      <c r="F19" s="172">
        <f t="shared" si="5"/>
        <v>-0.7</v>
      </c>
      <c r="G19" s="172">
        <f t="shared" si="5"/>
        <v>-0.6</v>
      </c>
      <c r="H19" s="172">
        <f t="shared" si="5"/>
        <v>-0.6</v>
      </c>
      <c r="I19" s="172">
        <f t="shared" si="5"/>
        <v>-0.6</v>
      </c>
      <c r="J19" s="172">
        <f t="shared" si="5"/>
        <v>0.1</v>
      </c>
      <c r="K19" s="172">
        <f t="shared" si="5"/>
        <v>0.2</v>
      </c>
      <c r="L19" s="172">
        <f t="shared" si="5"/>
        <v>0.01</v>
      </c>
      <c r="M19" s="172">
        <f t="shared" si="5"/>
        <v>0.01</v>
      </c>
      <c r="N19" s="172">
        <f t="shared" si="5"/>
        <v>0.01</v>
      </c>
      <c r="Y19" s="158">
        <f t="shared" si="3"/>
        <v>-1</v>
      </c>
      <c r="Z19" s="127">
        <f>Z18</f>
        <v>-2</v>
      </c>
      <c r="AA19" s="145"/>
      <c r="AB19" s="145"/>
      <c r="AC19" s="138"/>
      <c r="AD19" s="138"/>
      <c r="AE19" s="138"/>
      <c r="AF19" s="138"/>
      <c r="AG19" s="138"/>
      <c r="AH19" s="138"/>
      <c r="AI19" s="138"/>
      <c r="AJ19" s="138"/>
      <c r="AK19" s="138"/>
      <c r="AL19" s="138"/>
      <c r="AM19" s="145"/>
      <c r="AN19" s="145"/>
      <c r="AO19" s="145"/>
      <c r="AP19" s="145"/>
      <c r="AQ19" s="145"/>
      <c r="AR19" s="145"/>
      <c r="AS19" s="145"/>
      <c r="AT19" s="145"/>
      <c r="AU19" s="145"/>
      <c r="AV19" s="145"/>
      <c r="AW19" s="145"/>
      <c r="AX19" s="145"/>
      <c r="AY19" s="145"/>
      <c r="AZ19" s="145"/>
      <c r="BA19" s="145"/>
      <c r="BB19" s="145"/>
      <c r="BC19" s="145"/>
      <c r="BD19" s="145"/>
      <c r="BE19" s="145"/>
      <c r="BF19" s="145"/>
      <c r="BG19" s="145"/>
      <c r="BH19" s="145"/>
      <c r="BI19" s="145"/>
      <c r="BJ19" s="145"/>
      <c r="BK19" s="145"/>
      <c r="BL19" s="145"/>
      <c r="BM19" s="145"/>
      <c r="BN19" s="145"/>
      <c r="BO19" s="145"/>
      <c r="BP19" s="145"/>
      <c r="BQ19" s="145"/>
      <c r="BR19" s="145"/>
      <c r="BS19" s="145"/>
      <c r="BT19" s="145"/>
      <c r="BU19" s="145"/>
      <c r="BV19" s="145"/>
      <c r="BW19" s="145"/>
      <c r="BX19" s="145"/>
      <c r="BY19" s="145"/>
      <c r="CC19" s="157">
        <v>-4.5</v>
      </c>
      <c r="CD19" s="157">
        <v>-5</v>
      </c>
      <c r="CE19" s="157">
        <v>-5.5</v>
      </c>
      <c r="CF19" s="157">
        <v>-2.5</v>
      </c>
      <c r="CG19" s="157">
        <v>-4</v>
      </c>
      <c r="CH19" s="157">
        <v>-2</v>
      </c>
      <c r="CI19" s="157">
        <v>-5</v>
      </c>
    </row>
    <row r="20" spans="1:87" s="157" customFormat="1" x14ac:dyDescent="0.25">
      <c r="A20" s="161" t="s">
        <v>128</v>
      </c>
      <c r="B20" s="161" t="str">
        <f t="shared" si="4"/>
        <v>nat</v>
      </c>
      <c r="C20" s="161" t="str">
        <f t="shared" si="4"/>
        <v>base</v>
      </c>
      <c r="D20" s="59">
        <v>-0.7</v>
      </c>
      <c r="E20" s="59">
        <v>-0.2</v>
      </c>
      <c r="F20" s="172">
        <f t="shared" si="5"/>
        <v>-0.7</v>
      </c>
      <c r="G20" s="172">
        <f t="shared" si="5"/>
        <v>-0.6</v>
      </c>
      <c r="H20" s="172">
        <f t="shared" si="5"/>
        <v>-0.6</v>
      </c>
      <c r="I20" s="172">
        <f t="shared" si="5"/>
        <v>-0.6</v>
      </c>
      <c r="J20" s="172">
        <f t="shared" si="5"/>
        <v>0.1</v>
      </c>
      <c r="K20" s="172">
        <f t="shared" si="5"/>
        <v>0.2</v>
      </c>
      <c r="L20" s="172">
        <f t="shared" si="5"/>
        <v>0.01</v>
      </c>
      <c r="M20" s="172">
        <f t="shared" si="5"/>
        <v>0.01</v>
      </c>
      <c r="N20" s="172">
        <f t="shared" si="5"/>
        <v>0.01</v>
      </c>
      <c r="Y20" s="158">
        <f t="shared" si="3"/>
        <v>-4</v>
      </c>
      <c r="Z20" s="155">
        <v>-8</v>
      </c>
      <c r="AA20" s="159"/>
      <c r="AB20" s="159"/>
      <c r="AC20" s="156">
        <v>-0.1</v>
      </c>
      <c r="AD20" s="156">
        <v>-0.05</v>
      </c>
      <c r="AE20" s="156">
        <v>0.05</v>
      </c>
      <c r="AF20" s="156">
        <v>0.05</v>
      </c>
      <c r="AG20" s="156">
        <v>0.05</v>
      </c>
      <c r="AH20" s="156">
        <v>0.05</v>
      </c>
      <c r="AI20" s="156">
        <v>0.2</v>
      </c>
      <c r="AJ20" s="156">
        <v>0.1</v>
      </c>
      <c r="AK20" s="156">
        <v>0.15</v>
      </c>
      <c r="AL20" s="156">
        <v>0.2</v>
      </c>
      <c r="AM20" s="159"/>
      <c r="AN20" s="159"/>
      <c r="AO20" s="159"/>
      <c r="AP20" s="159"/>
      <c r="AQ20" s="159"/>
      <c r="AR20" s="159"/>
      <c r="AS20" s="159"/>
      <c r="AT20" s="159"/>
      <c r="AU20" s="159"/>
      <c r="AV20" s="159"/>
      <c r="AW20" s="159"/>
      <c r="AX20" s="159"/>
      <c r="AY20" s="159"/>
      <c r="AZ20" s="159"/>
      <c r="BA20" s="159"/>
      <c r="BB20" s="159"/>
      <c r="BC20" s="159"/>
      <c r="BD20" s="159"/>
      <c r="BE20" s="159"/>
      <c r="BF20" s="159"/>
      <c r="BG20" s="159"/>
      <c r="BH20" s="159"/>
      <c r="BI20" s="159"/>
      <c r="BJ20" s="159"/>
      <c r="BK20" s="159"/>
      <c r="BL20" s="159"/>
      <c r="BM20" s="159"/>
      <c r="BN20" s="159"/>
      <c r="BO20" s="159"/>
      <c r="BP20" s="159"/>
      <c r="BQ20" s="159"/>
      <c r="BR20" s="159"/>
      <c r="BS20" s="159"/>
      <c r="BT20" s="159"/>
      <c r="BU20" s="159"/>
      <c r="BV20" s="159"/>
      <c r="BW20" s="159"/>
      <c r="BX20" s="159"/>
      <c r="BY20" s="159"/>
      <c r="CC20" s="157">
        <v>-4.5</v>
      </c>
      <c r="CD20" s="157">
        <v>-5</v>
      </c>
      <c r="CE20" s="157">
        <v>-5.5</v>
      </c>
      <c r="CF20" s="157">
        <v>-2.5</v>
      </c>
      <c r="CG20" s="157">
        <v>-4</v>
      </c>
      <c r="CH20" s="157">
        <v>-2</v>
      </c>
      <c r="CI20" s="157">
        <v>-5</v>
      </c>
    </row>
    <row r="21" spans="1:87" s="157" customFormat="1" x14ac:dyDescent="0.25">
      <c r="A21" s="161" t="s">
        <v>129</v>
      </c>
      <c r="B21" s="161" t="str">
        <f t="shared" si="4"/>
        <v>nat</v>
      </c>
      <c r="C21" s="161" t="str">
        <f t="shared" si="4"/>
        <v>base</v>
      </c>
      <c r="D21" s="172">
        <v>-0.7</v>
      </c>
      <c r="E21" s="172">
        <v>-0.2</v>
      </c>
      <c r="F21" s="172">
        <f t="shared" si="5"/>
        <v>-0.7</v>
      </c>
      <c r="G21" s="172">
        <f t="shared" si="5"/>
        <v>-0.6</v>
      </c>
      <c r="H21" s="172">
        <f t="shared" si="5"/>
        <v>-0.6</v>
      </c>
      <c r="I21" s="172">
        <f t="shared" si="5"/>
        <v>-0.6</v>
      </c>
      <c r="J21" s="172">
        <f t="shared" si="5"/>
        <v>0.1</v>
      </c>
      <c r="K21" s="172">
        <f t="shared" si="5"/>
        <v>0.2</v>
      </c>
      <c r="L21" s="172">
        <f t="shared" si="5"/>
        <v>0.01</v>
      </c>
      <c r="M21" s="172">
        <f t="shared" si="5"/>
        <v>0.01</v>
      </c>
      <c r="N21" s="172">
        <f t="shared" si="5"/>
        <v>0.01</v>
      </c>
      <c r="Y21" s="158">
        <f t="shared" si="3"/>
        <v>-4</v>
      </c>
      <c r="Z21" s="128">
        <f t="shared" ref="Z21:Z31" si="7">Z20</f>
        <v>-8</v>
      </c>
      <c r="AA21" s="146"/>
      <c r="AB21" s="146"/>
      <c r="AC21" s="139"/>
      <c r="AD21" s="139"/>
      <c r="AE21" s="139"/>
      <c r="AF21" s="139"/>
      <c r="AG21" s="139"/>
      <c r="AH21" s="139"/>
      <c r="AI21" s="139"/>
      <c r="AJ21" s="139"/>
      <c r="AK21" s="139"/>
      <c r="AL21" s="139"/>
      <c r="AM21" s="146"/>
      <c r="AN21" s="146"/>
      <c r="AO21" s="146"/>
      <c r="AP21" s="146"/>
      <c r="AQ21" s="146"/>
      <c r="AR21" s="146"/>
      <c r="AS21" s="146"/>
      <c r="AT21" s="146"/>
      <c r="AU21" s="146"/>
      <c r="AV21" s="146"/>
      <c r="AW21" s="146"/>
      <c r="AX21" s="146"/>
      <c r="AY21" s="146"/>
      <c r="AZ21" s="146"/>
      <c r="BA21" s="146"/>
      <c r="BB21" s="146"/>
      <c r="BC21" s="146"/>
      <c r="BD21" s="146"/>
      <c r="BE21" s="146"/>
      <c r="BF21" s="146"/>
      <c r="BG21" s="146"/>
      <c r="BH21" s="146"/>
      <c r="BI21" s="146"/>
      <c r="BJ21" s="146"/>
      <c r="BK21" s="146"/>
      <c r="BL21" s="146"/>
      <c r="BM21" s="146"/>
      <c r="BN21" s="146"/>
      <c r="BO21" s="146"/>
      <c r="BP21" s="146"/>
      <c r="BQ21" s="146"/>
      <c r="BR21" s="146"/>
      <c r="BS21" s="146"/>
      <c r="BT21" s="146"/>
      <c r="BU21" s="146"/>
      <c r="BV21" s="146"/>
      <c r="BW21" s="146"/>
      <c r="BX21" s="146"/>
      <c r="BY21" s="146"/>
      <c r="CC21" s="157">
        <v>-4.5</v>
      </c>
      <c r="CD21" s="157">
        <v>-5</v>
      </c>
      <c r="CE21" s="157">
        <v>-5.5</v>
      </c>
      <c r="CF21" s="157">
        <v>-2.5</v>
      </c>
      <c r="CG21" s="157">
        <v>-4</v>
      </c>
      <c r="CH21" s="157">
        <v>-2</v>
      </c>
      <c r="CI21" s="157">
        <v>-5</v>
      </c>
    </row>
    <row r="22" spans="1:87" s="157" customFormat="1" x14ac:dyDescent="0.25">
      <c r="A22" s="161" t="s">
        <v>59</v>
      </c>
      <c r="B22" s="161" t="str">
        <f t="shared" si="4"/>
        <v>nat</v>
      </c>
      <c r="C22" s="161" t="str">
        <f t="shared" si="4"/>
        <v>base</v>
      </c>
      <c r="D22" s="172" t="s">
        <v>75</v>
      </c>
      <c r="E22" s="172" t="s">
        <v>75</v>
      </c>
      <c r="F22" s="172" t="s">
        <v>75</v>
      </c>
      <c r="G22" s="172" t="s">
        <v>75</v>
      </c>
      <c r="H22" s="172" t="s">
        <v>75</v>
      </c>
      <c r="I22" s="172" t="s">
        <v>75</v>
      </c>
      <c r="J22" s="172" t="s">
        <v>75</v>
      </c>
      <c r="K22" s="172" t="s">
        <v>75</v>
      </c>
      <c r="L22" s="172" t="s">
        <v>75</v>
      </c>
      <c r="M22" s="172" t="s">
        <v>75</v>
      </c>
      <c r="N22" s="172" t="s">
        <v>75</v>
      </c>
      <c r="Y22" s="158">
        <f t="shared" si="3"/>
        <v>-4</v>
      </c>
      <c r="Z22" s="128">
        <f t="shared" si="7"/>
        <v>-8</v>
      </c>
      <c r="AA22" s="146"/>
      <c r="AB22" s="146"/>
      <c r="AC22" s="139"/>
      <c r="AD22" s="139"/>
      <c r="AE22" s="139"/>
      <c r="AF22" s="139"/>
      <c r="AG22" s="139"/>
      <c r="AH22" s="139"/>
      <c r="AI22" s="139"/>
      <c r="AJ22" s="139"/>
      <c r="AK22" s="139"/>
      <c r="AL22" s="139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6"/>
      <c r="BO22" s="146"/>
      <c r="BP22" s="146"/>
      <c r="BQ22" s="146"/>
      <c r="BR22" s="146"/>
      <c r="BS22" s="146"/>
      <c r="BT22" s="146"/>
      <c r="BU22" s="146"/>
      <c r="BV22" s="146"/>
      <c r="BW22" s="146"/>
      <c r="BX22" s="146"/>
      <c r="BY22" s="146"/>
      <c r="CC22" s="157">
        <v>-4.5</v>
      </c>
      <c r="CD22" s="157">
        <v>-5</v>
      </c>
      <c r="CE22" s="157">
        <v>-5.5</v>
      </c>
      <c r="CF22" s="157">
        <v>-2.5</v>
      </c>
      <c r="CG22" s="157">
        <v>-4</v>
      </c>
      <c r="CH22" s="157">
        <v>-2</v>
      </c>
      <c r="CI22" s="157">
        <v>-5</v>
      </c>
    </row>
    <row r="23" spans="1:87" s="157" customFormat="1" x14ac:dyDescent="0.25">
      <c r="A23" s="161" t="s">
        <v>214</v>
      </c>
      <c r="B23" s="161" t="str">
        <f t="shared" si="4"/>
        <v>nat</v>
      </c>
      <c r="C23" s="161" t="str">
        <f t="shared" si="4"/>
        <v>base</v>
      </c>
      <c r="D23" s="172" t="s">
        <v>75</v>
      </c>
      <c r="E23" s="172" t="s">
        <v>75</v>
      </c>
      <c r="F23" s="172" t="s">
        <v>75</v>
      </c>
      <c r="G23" s="172" t="s">
        <v>75</v>
      </c>
      <c r="H23" s="172" t="s">
        <v>75</v>
      </c>
      <c r="I23" s="172" t="s">
        <v>75</v>
      </c>
      <c r="J23" s="172" t="s">
        <v>75</v>
      </c>
      <c r="K23" s="172" t="s">
        <v>75</v>
      </c>
      <c r="L23" s="172" t="s">
        <v>75</v>
      </c>
      <c r="M23" s="172" t="s">
        <v>75</v>
      </c>
      <c r="N23" s="172" t="s">
        <v>75</v>
      </c>
      <c r="Y23" s="158">
        <f t="shared" si="3"/>
        <v>-4</v>
      </c>
      <c r="Z23" s="128">
        <f t="shared" si="7"/>
        <v>-8</v>
      </c>
      <c r="AA23" s="146"/>
      <c r="AB23" s="146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46"/>
      <c r="AN23" s="146"/>
      <c r="AO23" s="146"/>
      <c r="AP23" s="146"/>
      <c r="AQ23" s="146"/>
      <c r="AR23" s="146"/>
      <c r="AS23" s="146"/>
      <c r="AT23" s="146"/>
      <c r="AU23" s="146"/>
      <c r="AV23" s="146"/>
      <c r="AW23" s="146"/>
      <c r="AX23" s="146"/>
      <c r="AY23" s="146"/>
      <c r="AZ23" s="146"/>
      <c r="BA23" s="146"/>
      <c r="BB23" s="146"/>
      <c r="BC23" s="146"/>
      <c r="BD23" s="146"/>
      <c r="BE23" s="146"/>
      <c r="BF23" s="146"/>
      <c r="BG23" s="146"/>
      <c r="BH23" s="146"/>
      <c r="BI23" s="146"/>
      <c r="BJ23" s="146"/>
      <c r="BK23" s="146"/>
      <c r="BL23" s="146"/>
      <c r="BM23" s="146"/>
      <c r="BN23" s="146"/>
      <c r="BO23" s="146"/>
      <c r="BP23" s="146"/>
      <c r="BQ23" s="146"/>
      <c r="BR23" s="146"/>
      <c r="BS23" s="146"/>
      <c r="BT23" s="146"/>
      <c r="BU23" s="146"/>
      <c r="BV23" s="146"/>
      <c r="BW23" s="146"/>
      <c r="BX23" s="146"/>
      <c r="BY23" s="146"/>
      <c r="CC23" s="157">
        <v>-4.5</v>
      </c>
      <c r="CD23" s="157">
        <v>-5</v>
      </c>
      <c r="CE23" s="157">
        <v>-5.5</v>
      </c>
      <c r="CF23" s="157">
        <v>-2.5</v>
      </c>
      <c r="CG23" s="157">
        <v>-4</v>
      </c>
      <c r="CH23" s="157">
        <v>-2</v>
      </c>
      <c r="CI23" s="157">
        <v>-5</v>
      </c>
    </row>
    <row r="24" spans="1:87" s="157" customFormat="1" x14ac:dyDescent="0.25">
      <c r="A24" s="161" t="s">
        <v>130</v>
      </c>
      <c r="B24" s="161" t="str">
        <f t="shared" si="4"/>
        <v>nat</v>
      </c>
      <c r="C24" s="161" t="str">
        <f t="shared" si="4"/>
        <v>base</v>
      </c>
      <c r="D24" s="172">
        <v>-6</v>
      </c>
      <c r="E24" s="172">
        <v>-0.2</v>
      </c>
      <c r="F24" s="172">
        <f t="shared" si="5"/>
        <v>-0.7</v>
      </c>
      <c r="G24" s="172">
        <f t="shared" si="5"/>
        <v>-0.6</v>
      </c>
      <c r="H24" s="172">
        <f t="shared" si="5"/>
        <v>-0.6</v>
      </c>
      <c r="I24" s="172">
        <f t="shared" si="5"/>
        <v>-0.6</v>
      </c>
      <c r="J24" s="172">
        <f t="shared" si="5"/>
        <v>0.1</v>
      </c>
      <c r="K24" s="172">
        <f t="shared" si="5"/>
        <v>0.2</v>
      </c>
      <c r="L24" s="172">
        <f t="shared" si="5"/>
        <v>0.01</v>
      </c>
      <c r="M24" s="172">
        <f t="shared" si="5"/>
        <v>0.01</v>
      </c>
      <c r="N24" s="172">
        <f t="shared" si="5"/>
        <v>0.01</v>
      </c>
      <c r="Y24" s="158">
        <f t="shared" si="3"/>
        <v>-4</v>
      </c>
      <c r="Z24" s="128">
        <f>Z23</f>
        <v>-8</v>
      </c>
      <c r="AA24" s="146"/>
      <c r="AB24" s="146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46"/>
      <c r="AN24" s="146"/>
      <c r="AO24" s="146"/>
      <c r="AP24" s="146"/>
      <c r="AQ24" s="146"/>
      <c r="AR24" s="146"/>
      <c r="AS24" s="146"/>
      <c r="AT24" s="146"/>
      <c r="AU24" s="146"/>
      <c r="AV24" s="146"/>
      <c r="AW24" s="146"/>
      <c r="AX24" s="146"/>
      <c r="AY24" s="146"/>
      <c r="AZ24" s="146"/>
      <c r="BA24" s="146"/>
      <c r="BB24" s="146"/>
      <c r="BC24" s="146"/>
      <c r="BD24" s="146"/>
      <c r="BE24" s="146"/>
      <c r="BF24" s="146"/>
      <c r="BG24" s="146"/>
      <c r="BH24" s="146"/>
      <c r="BI24" s="146"/>
      <c r="BJ24" s="146"/>
      <c r="BK24" s="146"/>
      <c r="BL24" s="146"/>
      <c r="BM24" s="146"/>
      <c r="BN24" s="146"/>
      <c r="BO24" s="146"/>
      <c r="BP24" s="146"/>
      <c r="BQ24" s="146"/>
      <c r="BR24" s="146"/>
      <c r="BS24" s="146"/>
      <c r="BT24" s="146"/>
      <c r="BU24" s="146"/>
      <c r="BV24" s="146"/>
      <c r="BW24" s="146"/>
      <c r="BX24" s="146"/>
      <c r="BY24" s="146"/>
      <c r="CC24" s="157">
        <v>-4.5</v>
      </c>
      <c r="CD24" s="157">
        <v>-5</v>
      </c>
      <c r="CE24" s="157">
        <v>-5.5</v>
      </c>
      <c r="CF24" s="157">
        <v>-2.5</v>
      </c>
      <c r="CG24" s="157">
        <v>-4</v>
      </c>
      <c r="CH24" s="157">
        <v>-2</v>
      </c>
      <c r="CI24" s="157">
        <v>-5</v>
      </c>
    </row>
    <row r="25" spans="1:87" s="157" customFormat="1" x14ac:dyDescent="0.25">
      <c r="A25" s="161" t="s">
        <v>417</v>
      </c>
      <c r="B25" s="161" t="str">
        <f t="shared" si="4"/>
        <v>nat</v>
      </c>
      <c r="C25" s="161" t="str">
        <f t="shared" si="4"/>
        <v>base</v>
      </c>
      <c r="D25" s="59">
        <v>-6</v>
      </c>
      <c r="E25" s="59">
        <v>-0.2</v>
      </c>
      <c r="F25" s="172">
        <f t="shared" si="5"/>
        <v>-0.7</v>
      </c>
      <c r="G25" s="172">
        <f t="shared" si="5"/>
        <v>-0.6</v>
      </c>
      <c r="H25" s="172">
        <f t="shared" si="5"/>
        <v>-0.6</v>
      </c>
      <c r="I25" s="172">
        <f t="shared" si="5"/>
        <v>-0.6</v>
      </c>
      <c r="J25" s="172">
        <f t="shared" si="5"/>
        <v>0.1</v>
      </c>
      <c r="K25" s="172">
        <f t="shared" si="5"/>
        <v>0.2</v>
      </c>
      <c r="L25" s="172">
        <f t="shared" si="5"/>
        <v>0.01</v>
      </c>
      <c r="M25" s="172">
        <f t="shared" si="5"/>
        <v>0.01</v>
      </c>
      <c r="N25" s="172">
        <f t="shared" si="5"/>
        <v>0.01</v>
      </c>
      <c r="Y25" s="158">
        <f t="shared" si="3"/>
        <v>-4</v>
      </c>
      <c r="Z25" s="155">
        <v>-8</v>
      </c>
      <c r="AA25" s="159"/>
      <c r="AB25" s="159"/>
      <c r="AC25" s="156">
        <v>-0.1</v>
      </c>
      <c r="AD25" s="156">
        <v>-0.05</v>
      </c>
      <c r="AE25" s="156">
        <v>0.05</v>
      </c>
      <c r="AF25" s="156">
        <v>0.05</v>
      </c>
      <c r="AG25" s="156">
        <v>0.05</v>
      </c>
      <c r="AH25" s="156">
        <v>0.05</v>
      </c>
      <c r="AI25" s="156">
        <v>0.2</v>
      </c>
      <c r="AJ25" s="156">
        <v>0.1</v>
      </c>
      <c r="AK25" s="156">
        <v>0.15</v>
      </c>
      <c r="AL25" s="156">
        <v>0.2</v>
      </c>
      <c r="AM25" s="159"/>
      <c r="AN25" s="159"/>
      <c r="AO25" s="159"/>
      <c r="AP25" s="159"/>
      <c r="AQ25" s="159"/>
      <c r="AR25" s="159"/>
      <c r="AS25" s="159"/>
      <c r="AT25" s="159"/>
      <c r="AU25" s="159"/>
      <c r="AV25" s="159"/>
      <c r="AW25" s="159"/>
      <c r="AX25" s="159"/>
      <c r="AY25" s="159"/>
      <c r="AZ25" s="159"/>
      <c r="BA25" s="159"/>
      <c r="BB25" s="159"/>
      <c r="BC25" s="159"/>
      <c r="BD25" s="159"/>
      <c r="BE25" s="159"/>
      <c r="BF25" s="159"/>
      <c r="BG25" s="159"/>
      <c r="BH25" s="159"/>
      <c r="BI25" s="159"/>
      <c r="BJ25" s="159"/>
      <c r="BK25" s="159"/>
      <c r="BL25" s="159"/>
      <c r="BM25" s="159"/>
      <c r="BN25" s="159"/>
      <c r="BO25" s="159"/>
      <c r="BP25" s="159"/>
      <c r="BQ25" s="159"/>
      <c r="BR25" s="159"/>
      <c r="BS25" s="159"/>
      <c r="BT25" s="159"/>
      <c r="BU25" s="159"/>
      <c r="BV25" s="159"/>
      <c r="BW25" s="159"/>
      <c r="BX25" s="159"/>
      <c r="BY25" s="159"/>
      <c r="CC25" s="157">
        <v>-4.5</v>
      </c>
      <c r="CD25" s="157">
        <v>-5</v>
      </c>
      <c r="CE25" s="157">
        <v>-5.5</v>
      </c>
      <c r="CF25" s="157">
        <v>-2.5</v>
      </c>
      <c r="CG25" s="157">
        <v>-4</v>
      </c>
      <c r="CH25" s="157">
        <v>-2</v>
      </c>
      <c r="CI25" s="157">
        <v>-5</v>
      </c>
    </row>
    <row r="26" spans="1:87" s="157" customFormat="1" x14ac:dyDescent="0.25">
      <c r="A26" s="161" t="s">
        <v>215</v>
      </c>
      <c r="B26" s="161" t="str">
        <f t="shared" ref="B26:C41" si="8">B25</f>
        <v>nat</v>
      </c>
      <c r="C26" s="161" t="str">
        <f t="shared" si="8"/>
        <v>base</v>
      </c>
      <c r="D26" s="172">
        <v>-6</v>
      </c>
      <c r="E26" s="172">
        <v>-0.2</v>
      </c>
      <c r="F26" s="172">
        <f t="shared" si="5"/>
        <v>-0.7</v>
      </c>
      <c r="G26" s="172">
        <f t="shared" si="5"/>
        <v>-0.6</v>
      </c>
      <c r="H26" s="172">
        <f t="shared" si="5"/>
        <v>-0.6</v>
      </c>
      <c r="I26" s="172">
        <f t="shared" si="5"/>
        <v>-0.6</v>
      </c>
      <c r="J26" s="172">
        <f t="shared" si="5"/>
        <v>0.1</v>
      </c>
      <c r="K26" s="172">
        <f t="shared" si="5"/>
        <v>0.2</v>
      </c>
      <c r="L26" s="172">
        <f t="shared" si="5"/>
        <v>0.01</v>
      </c>
      <c r="M26" s="172">
        <f t="shared" si="5"/>
        <v>0.01</v>
      </c>
      <c r="N26" s="172">
        <f t="shared" si="5"/>
        <v>0.01</v>
      </c>
      <c r="Y26" s="158">
        <f t="shared" si="3"/>
        <v>-4</v>
      </c>
      <c r="Z26" s="128">
        <f t="shared" ref="Z26" si="9">Z25</f>
        <v>-8</v>
      </c>
      <c r="AA26" s="146"/>
      <c r="AB26" s="146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46"/>
      <c r="AN26" s="146"/>
      <c r="AO26" s="146"/>
      <c r="AP26" s="146"/>
      <c r="AQ26" s="146"/>
      <c r="AR26" s="146"/>
      <c r="AS26" s="146"/>
      <c r="AT26" s="146"/>
      <c r="AU26" s="146"/>
      <c r="AV26" s="146"/>
      <c r="AW26" s="146"/>
      <c r="AX26" s="146"/>
      <c r="AY26" s="146"/>
      <c r="AZ26" s="146"/>
      <c r="BA26" s="146"/>
      <c r="BB26" s="146"/>
      <c r="BC26" s="146"/>
      <c r="BD26" s="146"/>
      <c r="BE26" s="146"/>
      <c r="BF26" s="146"/>
      <c r="BG26" s="146"/>
      <c r="BH26" s="146"/>
      <c r="BI26" s="146"/>
      <c r="BJ26" s="146"/>
      <c r="BK26" s="146"/>
      <c r="BL26" s="146"/>
      <c r="BM26" s="146"/>
      <c r="BN26" s="146"/>
      <c r="BO26" s="146"/>
      <c r="BP26" s="146"/>
      <c r="BQ26" s="146"/>
      <c r="BR26" s="146"/>
      <c r="BS26" s="146"/>
      <c r="BT26" s="146"/>
      <c r="BU26" s="146"/>
      <c r="BV26" s="146"/>
      <c r="BW26" s="146"/>
      <c r="BX26" s="146"/>
      <c r="BY26" s="146"/>
      <c r="CC26" s="157">
        <v>-4.5</v>
      </c>
      <c r="CD26" s="157">
        <v>-5</v>
      </c>
      <c r="CE26" s="157">
        <v>-5.5</v>
      </c>
      <c r="CF26" s="157">
        <v>-2.5</v>
      </c>
      <c r="CG26" s="157">
        <v>-4</v>
      </c>
      <c r="CH26" s="157">
        <v>-2</v>
      </c>
      <c r="CI26" s="157">
        <v>-5</v>
      </c>
    </row>
    <row r="27" spans="1:87" s="157" customFormat="1" x14ac:dyDescent="0.25">
      <c r="A27" s="161" t="s">
        <v>217</v>
      </c>
      <c r="B27" s="161" t="str">
        <f t="shared" si="8"/>
        <v>nat</v>
      </c>
      <c r="C27" s="161" t="str">
        <f t="shared" si="8"/>
        <v>base</v>
      </c>
      <c r="D27" s="59">
        <v>-6</v>
      </c>
      <c r="E27" s="59">
        <v>-0.2</v>
      </c>
      <c r="F27" s="172">
        <f t="shared" si="5"/>
        <v>-0.7</v>
      </c>
      <c r="G27" s="172">
        <f t="shared" si="5"/>
        <v>-0.6</v>
      </c>
      <c r="H27" s="172">
        <f t="shared" si="5"/>
        <v>-0.6</v>
      </c>
      <c r="I27" s="172">
        <f t="shared" si="5"/>
        <v>-0.6</v>
      </c>
      <c r="J27" s="172">
        <f t="shared" si="5"/>
        <v>0.1</v>
      </c>
      <c r="K27" s="172">
        <f t="shared" si="5"/>
        <v>0.2</v>
      </c>
      <c r="L27" s="172">
        <f t="shared" si="5"/>
        <v>0.01</v>
      </c>
      <c r="M27" s="172">
        <f t="shared" si="5"/>
        <v>0.01</v>
      </c>
      <c r="N27" s="172">
        <f t="shared" si="5"/>
        <v>0.01</v>
      </c>
      <c r="Y27" s="158" t="str">
        <f t="shared" si="3"/>
        <v>eps</v>
      </c>
      <c r="Z27" s="155" t="s">
        <v>75</v>
      </c>
      <c r="AA27" s="159"/>
      <c r="AB27" s="159"/>
      <c r="AC27" s="160"/>
      <c r="AD27" s="160"/>
      <c r="AE27" s="160"/>
      <c r="AF27" s="160"/>
      <c r="AG27" s="160"/>
      <c r="AH27" s="160"/>
      <c r="AI27" s="160"/>
      <c r="AJ27" s="160"/>
      <c r="AK27" s="160"/>
      <c r="AL27" s="160"/>
      <c r="AM27" s="159"/>
      <c r="AN27" s="159"/>
      <c r="AO27" s="159"/>
      <c r="AP27" s="159"/>
      <c r="AQ27" s="159"/>
      <c r="AR27" s="159"/>
      <c r="AS27" s="159"/>
      <c r="AT27" s="159"/>
      <c r="AU27" s="159"/>
      <c r="AV27" s="159"/>
      <c r="AW27" s="159"/>
      <c r="AX27" s="159"/>
      <c r="AY27" s="159"/>
      <c r="AZ27" s="159"/>
      <c r="BA27" s="159"/>
      <c r="BB27" s="159"/>
      <c r="BC27" s="159"/>
      <c r="BD27" s="159"/>
      <c r="BE27" s="159"/>
      <c r="BF27" s="159"/>
      <c r="BG27" s="159"/>
      <c r="BH27" s="159"/>
      <c r="BI27" s="159"/>
      <c r="BJ27" s="159"/>
      <c r="BK27" s="159"/>
      <c r="BL27" s="159"/>
      <c r="BM27" s="159"/>
      <c r="BN27" s="159"/>
      <c r="BO27" s="159"/>
      <c r="BP27" s="159"/>
      <c r="BQ27" s="159"/>
      <c r="BR27" s="159"/>
      <c r="BS27" s="159"/>
      <c r="BT27" s="159"/>
      <c r="BU27" s="159"/>
      <c r="BV27" s="159"/>
      <c r="BW27" s="159"/>
      <c r="BX27" s="159"/>
      <c r="BY27" s="159"/>
      <c r="CC27" s="157">
        <v>-4.5</v>
      </c>
      <c r="CD27" s="157">
        <v>-5</v>
      </c>
      <c r="CE27" s="157">
        <v>-5.5</v>
      </c>
      <c r="CF27" s="157">
        <v>-2.5</v>
      </c>
      <c r="CG27" s="157">
        <v>-4</v>
      </c>
      <c r="CH27" s="157">
        <v>-2</v>
      </c>
      <c r="CI27" s="157">
        <v>-5</v>
      </c>
    </row>
    <row r="28" spans="1:87" s="157" customFormat="1" x14ac:dyDescent="0.25">
      <c r="A28" s="161" t="s">
        <v>351</v>
      </c>
      <c r="B28" s="161" t="str">
        <f t="shared" si="8"/>
        <v>nat</v>
      </c>
      <c r="C28" s="161" t="str">
        <f t="shared" si="8"/>
        <v>base</v>
      </c>
      <c r="D28" s="59">
        <v>-1</v>
      </c>
      <c r="E28" s="59">
        <v>-0.2</v>
      </c>
      <c r="F28" s="172">
        <f t="shared" si="5"/>
        <v>-0.7</v>
      </c>
      <c r="G28" s="172">
        <f t="shared" si="5"/>
        <v>-0.6</v>
      </c>
      <c r="H28" s="172">
        <f t="shared" si="5"/>
        <v>-0.6</v>
      </c>
      <c r="I28" s="172">
        <f t="shared" si="5"/>
        <v>-0.6</v>
      </c>
      <c r="J28" s="172">
        <f t="shared" si="5"/>
        <v>0.1</v>
      </c>
      <c r="K28" s="172">
        <f t="shared" si="5"/>
        <v>0.2</v>
      </c>
      <c r="L28" s="172">
        <f t="shared" si="5"/>
        <v>0.01</v>
      </c>
      <c r="M28" s="172">
        <f t="shared" si="5"/>
        <v>0.01</v>
      </c>
      <c r="N28" s="172">
        <f t="shared" si="5"/>
        <v>0.01</v>
      </c>
      <c r="Y28" s="158">
        <f t="shared" si="3"/>
        <v>-1.25</v>
      </c>
      <c r="Z28" s="155">
        <v>-2.5</v>
      </c>
      <c r="AA28" s="159"/>
      <c r="AB28" s="159"/>
      <c r="AC28" s="156">
        <v>-0.1</v>
      </c>
      <c r="AD28" s="156">
        <v>-0.05</v>
      </c>
      <c r="AE28" s="156">
        <v>0.05</v>
      </c>
      <c r="AF28" s="156">
        <v>0.05</v>
      </c>
      <c r="AG28" s="156">
        <v>0.05</v>
      </c>
      <c r="AH28" s="156">
        <v>0.05</v>
      </c>
      <c r="AI28" s="156">
        <v>0.2</v>
      </c>
      <c r="AJ28" s="156">
        <v>0.1</v>
      </c>
      <c r="AK28" s="156">
        <v>0.15</v>
      </c>
      <c r="AL28" s="156">
        <v>0.2</v>
      </c>
      <c r="AM28" s="159"/>
      <c r="AN28" s="159"/>
      <c r="AO28" s="159"/>
      <c r="AP28" s="159"/>
      <c r="AQ28" s="159"/>
      <c r="AR28" s="159"/>
      <c r="AS28" s="159"/>
      <c r="AT28" s="159"/>
      <c r="AU28" s="159"/>
      <c r="AV28" s="159"/>
      <c r="AW28" s="159"/>
      <c r="AX28" s="159"/>
      <c r="AY28" s="159"/>
      <c r="AZ28" s="159"/>
      <c r="BA28" s="159"/>
      <c r="BB28" s="159"/>
      <c r="BC28" s="159"/>
      <c r="BD28" s="159"/>
      <c r="BE28" s="159"/>
      <c r="BF28" s="159"/>
      <c r="BG28" s="159"/>
      <c r="BH28" s="159"/>
      <c r="BI28" s="159"/>
      <c r="BJ28" s="159"/>
      <c r="BK28" s="159"/>
      <c r="BL28" s="159"/>
      <c r="BM28" s="159"/>
      <c r="BN28" s="159"/>
      <c r="BO28" s="159"/>
      <c r="BP28" s="159"/>
      <c r="BQ28" s="159"/>
      <c r="BR28" s="159"/>
      <c r="BS28" s="159"/>
      <c r="BT28" s="159"/>
      <c r="BU28" s="159"/>
      <c r="BV28" s="159"/>
      <c r="BW28" s="159"/>
      <c r="BX28" s="159"/>
      <c r="BY28" s="159"/>
      <c r="CC28" s="157">
        <v>-4.5</v>
      </c>
      <c r="CD28" s="157">
        <v>-5</v>
      </c>
      <c r="CE28" s="157">
        <v>-5.5</v>
      </c>
      <c r="CF28" s="157">
        <v>-2.5</v>
      </c>
      <c r="CG28" s="157">
        <v>-4</v>
      </c>
      <c r="CH28" s="157">
        <v>-2</v>
      </c>
      <c r="CI28" s="157">
        <v>-5</v>
      </c>
    </row>
    <row r="29" spans="1:87" s="157" customFormat="1" x14ac:dyDescent="0.25">
      <c r="A29" s="161" t="s">
        <v>352</v>
      </c>
      <c r="B29" s="161" t="str">
        <f t="shared" si="8"/>
        <v>nat</v>
      </c>
      <c r="C29" s="161" t="str">
        <f t="shared" si="8"/>
        <v>base</v>
      </c>
      <c r="D29" s="172">
        <v>-1</v>
      </c>
      <c r="E29" s="172">
        <v>-0.2</v>
      </c>
      <c r="F29" s="172">
        <f t="shared" si="5"/>
        <v>-0.7</v>
      </c>
      <c r="G29" s="172">
        <f t="shared" si="5"/>
        <v>-0.6</v>
      </c>
      <c r="H29" s="172">
        <f t="shared" si="5"/>
        <v>-0.6</v>
      </c>
      <c r="I29" s="172">
        <f t="shared" si="5"/>
        <v>-0.6</v>
      </c>
      <c r="J29" s="172">
        <f t="shared" si="5"/>
        <v>0.1</v>
      </c>
      <c r="K29" s="172">
        <f t="shared" si="5"/>
        <v>0.2</v>
      </c>
      <c r="L29" s="172">
        <f t="shared" si="5"/>
        <v>0.01</v>
      </c>
      <c r="M29" s="172">
        <f t="shared" si="5"/>
        <v>0.01</v>
      </c>
      <c r="N29" s="172">
        <f t="shared" si="5"/>
        <v>0.01</v>
      </c>
      <c r="Y29" s="158">
        <f t="shared" si="3"/>
        <v>-1.25</v>
      </c>
      <c r="Z29" s="128">
        <f t="shared" si="7"/>
        <v>-2.5</v>
      </c>
      <c r="AA29" s="146"/>
      <c r="AB29" s="146"/>
      <c r="AC29" s="139"/>
      <c r="AD29" s="139"/>
      <c r="AE29" s="139"/>
      <c r="AF29" s="139"/>
      <c r="AG29" s="139"/>
      <c r="AH29" s="139"/>
      <c r="AI29" s="139"/>
      <c r="AJ29" s="139"/>
      <c r="AK29" s="139"/>
      <c r="AL29" s="139"/>
      <c r="AM29" s="146"/>
      <c r="AN29" s="146"/>
      <c r="AO29" s="146"/>
      <c r="AP29" s="146"/>
      <c r="AQ29" s="146"/>
      <c r="AR29" s="146"/>
      <c r="AS29" s="146"/>
      <c r="AT29" s="146"/>
      <c r="AU29" s="146"/>
      <c r="AV29" s="146"/>
      <c r="AW29" s="146"/>
      <c r="AX29" s="146"/>
      <c r="AY29" s="146"/>
      <c r="AZ29" s="146"/>
      <c r="BA29" s="146"/>
      <c r="BB29" s="146"/>
      <c r="BC29" s="146"/>
      <c r="BD29" s="146"/>
      <c r="BE29" s="146"/>
      <c r="BF29" s="146"/>
      <c r="BG29" s="146"/>
      <c r="BH29" s="146"/>
      <c r="BI29" s="146"/>
      <c r="BJ29" s="146"/>
      <c r="BK29" s="146"/>
      <c r="BL29" s="146"/>
      <c r="BM29" s="146"/>
      <c r="BN29" s="146"/>
      <c r="BO29" s="146"/>
      <c r="BP29" s="146"/>
      <c r="BQ29" s="146"/>
      <c r="BR29" s="146"/>
      <c r="BS29" s="146"/>
      <c r="BT29" s="146"/>
      <c r="BU29" s="146"/>
      <c r="BV29" s="146"/>
      <c r="BW29" s="146"/>
      <c r="BX29" s="146"/>
      <c r="BY29" s="146"/>
      <c r="CC29" s="157">
        <v>-4.5</v>
      </c>
      <c r="CD29" s="157">
        <v>-5</v>
      </c>
      <c r="CE29" s="157">
        <v>-5.5</v>
      </c>
      <c r="CF29" s="157">
        <v>-2.5</v>
      </c>
      <c r="CG29" s="157">
        <v>-4</v>
      </c>
      <c r="CH29" s="157">
        <v>-2</v>
      </c>
      <c r="CI29" s="157">
        <v>-5</v>
      </c>
    </row>
    <row r="30" spans="1:87" s="157" customFormat="1" x14ac:dyDescent="0.25">
      <c r="A30" s="161" t="s">
        <v>353</v>
      </c>
      <c r="B30" s="161" t="str">
        <f t="shared" si="8"/>
        <v>nat</v>
      </c>
      <c r="C30" s="161" t="str">
        <f t="shared" si="8"/>
        <v>base</v>
      </c>
      <c r="D30" s="172">
        <v>-1</v>
      </c>
      <c r="E30" s="172">
        <v>-0.2</v>
      </c>
      <c r="F30" s="172">
        <f t="shared" si="5"/>
        <v>-0.7</v>
      </c>
      <c r="G30" s="172">
        <f t="shared" si="5"/>
        <v>-0.6</v>
      </c>
      <c r="H30" s="172">
        <f t="shared" si="5"/>
        <v>-0.6</v>
      </c>
      <c r="I30" s="172">
        <f t="shared" si="5"/>
        <v>-0.6</v>
      </c>
      <c r="J30" s="172">
        <f t="shared" si="5"/>
        <v>0.1</v>
      </c>
      <c r="K30" s="172">
        <f t="shared" si="5"/>
        <v>0.2</v>
      </c>
      <c r="L30" s="172">
        <f t="shared" si="5"/>
        <v>0.01</v>
      </c>
      <c r="M30" s="172">
        <f t="shared" si="5"/>
        <v>0.01</v>
      </c>
      <c r="N30" s="172">
        <f t="shared" si="5"/>
        <v>0.01</v>
      </c>
      <c r="Y30" s="158">
        <f t="shared" si="3"/>
        <v>-1.25</v>
      </c>
      <c r="Z30" s="128">
        <f t="shared" si="7"/>
        <v>-2.5</v>
      </c>
      <c r="AA30" s="146"/>
      <c r="AB30" s="146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46"/>
      <c r="AN30" s="146"/>
      <c r="AO30" s="146"/>
      <c r="AP30" s="146"/>
      <c r="AQ30" s="146"/>
      <c r="AR30" s="146"/>
      <c r="AS30" s="146"/>
      <c r="AT30" s="146"/>
      <c r="AU30" s="146"/>
      <c r="AV30" s="146"/>
      <c r="AW30" s="146"/>
      <c r="AX30" s="146"/>
      <c r="AY30" s="146"/>
      <c r="AZ30" s="146"/>
      <c r="BA30" s="146"/>
      <c r="BB30" s="146"/>
      <c r="BC30" s="146"/>
      <c r="BD30" s="146"/>
      <c r="BE30" s="146"/>
      <c r="BF30" s="146"/>
      <c r="BG30" s="146"/>
      <c r="BH30" s="146"/>
      <c r="BI30" s="146"/>
      <c r="BJ30" s="146"/>
      <c r="BK30" s="146"/>
      <c r="BL30" s="146"/>
      <c r="BM30" s="146"/>
      <c r="BN30" s="146"/>
      <c r="BO30" s="146"/>
      <c r="BP30" s="146"/>
      <c r="BQ30" s="146"/>
      <c r="BR30" s="146"/>
      <c r="BS30" s="146"/>
      <c r="BT30" s="146"/>
      <c r="BU30" s="146"/>
      <c r="BV30" s="146"/>
      <c r="BW30" s="146"/>
      <c r="BX30" s="146"/>
      <c r="BY30" s="146"/>
      <c r="CC30" s="157">
        <v>-4.5</v>
      </c>
      <c r="CD30" s="157">
        <v>-5</v>
      </c>
      <c r="CE30" s="157">
        <v>-5.5</v>
      </c>
      <c r="CF30" s="157">
        <v>-2.5</v>
      </c>
      <c r="CG30" s="157">
        <v>-4</v>
      </c>
      <c r="CH30" s="157">
        <v>-2</v>
      </c>
      <c r="CI30" s="157">
        <v>-5</v>
      </c>
    </row>
    <row r="31" spans="1:87" s="157" customFormat="1" x14ac:dyDescent="0.25">
      <c r="A31" s="161" t="s">
        <v>354</v>
      </c>
      <c r="B31" s="161" t="str">
        <f t="shared" si="8"/>
        <v>nat</v>
      </c>
      <c r="C31" s="161" t="str">
        <f t="shared" si="8"/>
        <v>base</v>
      </c>
      <c r="D31" s="172">
        <v>-1</v>
      </c>
      <c r="E31" s="172">
        <v>-0.2</v>
      </c>
      <c r="F31" s="172">
        <f t="shared" si="5"/>
        <v>-0.7</v>
      </c>
      <c r="G31" s="172">
        <f t="shared" si="5"/>
        <v>-0.6</v>
      </c>
      <c r="H31" s="172">
        <f t="shared" si="5"/>
        <v>-0.6</v>
      </c>
      <c r="I31" s="172">
        <f t="shared" si="5"/>
        <v>-0.6</v>
      </c>
      <c r="J31" s="172">
        <f t="shared" si="5"/>
        <v>0.1</v>
      </c>
      <c r="K31" s="172">
        <f t="shared" si="5"/>
        <v>0.2</v>
      </c>
      <c r="L31" s="172">
        <f t="shared" si="5"/>
        <v>0.01</v>
      </c>
      <c r="M31" s="172">
        <f t="shared" si="5"/>
        <v>0.01</v>
      </c>
      <c r="N31" s="172">
        <f t="shared" si="5"/>
        <v>0.01</v>
      </c>
      <c r="Y31" s="158">
        <f t="shared" si="3"/>
        <v>-1.25</v>
      </c>
      <c r="Z31" s="128">
        <f t="shared" si="7"/>
        <v>-2.5</v>
      </c>
      <c r="AA31" s="146"/>
      <c r="AB31" s="146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46"/>
      <c r="AN31" s="146"/>
      <c r="AO31" s="146"/>
      <c r="AP31" s="146"/>
      <c r="AQ31" s="146"/>
      <c r="AR31" s="146"/>
      <c r="AS31" s="146"/>
      <c r="AT31" s="146"/>
      <c r="AU31" s="146"/>
      <c r="AV31" s="146"/>
      <c r="AW31" s="146"/>
      <c r="AX31" s="146"/>
      <c r="AY31" s="146"/>
      <c r="AZ31" s="146"/>
      <c r="BA31" s="146"/>
      <c r="BB31" s="146"/>
      <c r="BC31" s="146"/>
      <c r="BD31" s="146"/>
      <c r="BE31" s="146"/>
      <c r="BF31" s="146"/>
      <c r="BG31" s="146"/>
      <c r="BH31" s="146"/>
      <c r="BI31" s="146"/>
      <c r="BJ31" s="146"/>
      <c r="BK31" s="146"/>
      <c r="BL31" s="146"/>
      <c r="BM31" s="146"/>
      <c r="BN31" s="146"/>
      <c r="BO31" s="146"/>
      <c r="BP31" s="146"/>
      <c r="BQ31" s="146"/>
      <c r="BR31" s="146"/>
      <c r="BS31" s="146"/>
      <c r="BT31" s="146"/>
      <c r="BU31" s="146"/>
      <c r="BV31" s="146"/>
      <c r="BW31" s="146"/>
      <c r="BX31" s="146"/>
      <c r="BY31" s="146"/>
      <c r="CC31" s="157">
        <v>-4.5</v>
      </c>
      <c r="CD31" s="157">
        <v>-5</v>
      </c>
      <c r="CE31" s="157">
        <v>-5.5</v>
      </c>
      <c r="CF31" s="157">
        <v>-2.5</v>
      </c>
      <c r="CG31" s="157">
        <v>-4</v>
      </c>
      <c r="CH31" s="157">
        <v>-2</v>
      </c>
      <c r="CI31" s="157">
        <v>-5</v>
      </c>
    </row>
    <row r="32" spans="1:87" s="157" customFormat="1" x14ac:dyDescent="0.25">
      <c r="A32" s="161" t="s">
        <v>355</v>
      </c>
      <c r="B32" s="161" t="str">
        <f t="shared" si="8"/>
        <v>nat</v>
      </c>
      <c r="C32" s="161" t="str">
        <f t="shared" si="8"/>
        <v>base</v>
      </c>
      <c r="D32" s="59">
        <v>-1</v>
      </c>
      <c r="E32" s="59">
        <v>-0.2</v>
      </c>
      <c r="F32" s="172">
        <f t="shared" si="5"/>
        <v>-0.7</v>
      </c>
      <c r="G32" s="172">
        <f t="shared" si="5"/>
        <v>-0.6</v>
      </c>
      <c r="H32" s="172">
        <f t="shared" si="5"/>
        <v>-0.6</v>
      </c>
      <c r="I32" s="172">
        <f t="shared" si="5"/>
        <v>-0.6</v>
      </c>
      <c r="J32" s="172">
        <f t="shared" si="5"/>
        <v>0.1</v>
      </c>
      <c r="K32" s="172">
        <f t="shared" si="5"/>
        <v>0.2</v>
      </c>
      <c r="L32" s="172">
        <f t="shared" si="5"/>
        <v>0.01</v>
      </c>
      <c r="M32" s="172">
        <f t="shared" si="5"/>
        <v>0.01</v>
      </c>
      <c r="N32" s="172">
        <f t="shared" si="5"/>
        <v>0.01</v>
      </c>
      <c r="Y32" s="158">
        <f t="shared" si="3"/>
        <v>-5.5</v>
      </c>
      <c r="Z32" s="155">
        <v>-11</v>
      </c>
      <c r="AA32" s="159"/>
      <c r="AB32" s="159"/>
      <c r="AC32" s="156">
        <v>-0.1</v>
      </c>
      <c r="AD32" s="156">
        <v>-0.05</v>
      </c>
      <c r="AE32" s="156">
        <v>0.05</v>
      </c>
      <c r="AF32" s="156">
        <v>0.05</v>
      </c>
      <c r="AG32" s="156">
        <v>0.05</v>
      </c>
      <c r="AH32" s="156">
        <v>0.05</v>
      </c>
      <c r="AI32" s="156">
        <v>0.2</v>
      </c>
      <c r="AJ32" s="156">
        <v>0.1</v>
      </c>
      <c r="AK32" s="156">
        <v>0.15</v>
      </c>
      <c r="AL32" s="156">
        <v>0.2</v>
      </c>
      <c r="AM32" s="159"/>
      <c r="AN32" s="159"/>
      <c r="AO32" s="159"/>
      <c r="AP32" s="159"/>
      <c r="AQ32" s="159"/>
      <c r="AR32" s="159"/>
      <c r="AS32" s="159"/>
      <c r="AT32" s="159"/>
      <c r="AU32" s="159"/>
      <c r="AV32" s="159"/>
      <c r="AW32" s="159"/>
      <c r="AX32" s="159"/>
      <c r="AY32" s="159"/>
      <c r="AZ32" s="159"/>
      <c r="BA32" s="159"/>
      <c r="BB32" s="159"/>
      <c r="BC32" s="159"/>
      <c r="BD32" s="159"/>
      <c r="BE32" s="159"/>
      <c r="BF32" s="159"/>
      <c r="BG32" s="159"/>
      <c r="BH32" s="159"/>
      <c r="BI32" s="159"/>
      <c r="BJ32" s="159"/>
      <c r="BK32" s="159"/>
      <c r="BL32" s="159"/>
      <c r="BM32" s="159"/>
      <c r="BN32" s="159"/>
      <c r="BO32" s="159"/>
      <c r="BP32" s="159"/>
      <c r="BQ32" s="159"/>
      <c r="BR32" s="159"/>
      <c r="BS32" s="159"/>
      <c r="BT32" s="159"/>
      <c r="BU32" s="159"/>
      <c r="BV32" s="159"/>
      <c r="BW32" s="159"/>
      <c r="BX32" s="159"/>
      <c r="BY32" s="159"/>
      <c r="CC32" s="157">
        <v>-4.5</v>
      </c>
      <c r="CD32" s="157">
        <v>-5</v>
      </c>
      <c r="CE32" s="157">
        <v>-5.5</v>
      </c>
      <c r="CF32" s="157">
        <v>-2.5</v>
      </c>
      <c r="CG32" s="157">
        <v>-4</v>
      </c>
      <c r="CH32" s="157">
        <v>-2</v>
      </c>
      <c r="CI32" s="157">
        <v>-5</v>
      </c>
    </row>
    <row r="33" spans="1:87" s="157" customFormat="1" x14ac:dyDescent="0.25">
      <c r="A33" s="161" t="s">
        <v>356</v>
      </c>
      <c r="B33" s="161" t="str">
        <f t="shared" si="8"/>
        <v>nat</v>
      </c>
      <c r="C33" s="161" t="str">
        <f t="shared" si="8"/>
        <v>base</v>
      </c>
      <c r="D33" s="172">
        <v>-1</v>
      </c>
      <c r="E33" s="172">
        <v>-0.2</v>
      </c>
      <c r="F33" s="172">
        <f t="shared" si="5"/>
        <v>-0.7</v>
      </c>
      <c r="G33" s="172">
        <f t="shared" si="5"/>
        <v>-0.6</v>
      </c>
      <c r="H33" s="172">
        <f t="shared" si="5"/>
        <v>-0.6</v>
      </c>
      <c r="I33" s="172">
        <f t="shared" si="5"/>
        <v>-0.6</v>
      </c>
      <c r="J33" s="172">
        <f t="shared" si="5"/>
        <v>0.1</v>
      </c>
      <c r="K33" s="172">
        <f t="shared" si="5"/>
        <v>0.2</v>
      </c>
      <c r="L33" s="172">
        <f t="shared" si="5"/>
        <v>0.01</v>
      </c>
      <c r="M33" s="172">
        <f t="shared" si="5"/>
        <v>0.01</v>
      </c>
      <c r="N33" s="172">
        <f t="shared" si="5"/>
        <v>0.01</v>
      </c>
      <c r="Y33" s="158">
        <f t="shared" si="3"/>
        <v>-5.5</v>
      </c>
      <c r="Z33" s="128">
        <f t="shared" ref="Z33:Z65" si="10">Z32</f>
        <v>-11</v>
      </c>
      <c r="AA33" s="146"/>
      <c r="AB33" s="146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46"/>
      <c r="AN33" s="146"/>
      <c r="AO33" s="146"/>
      <c r="AP33" s="146"/>
      <c r="AQ33" s="146"/>
      <c r="AR33" s="146"/>
      <c r="AS33" s="146"/>
      <c r="AT33" s="146"/>
      <c r="AU33" s="146"/>
      <c r="AV33" s="146"/>
      <c r="AW33" s="146"/>
      <c r="AX33" s="146"/>
      <c r="AY33" s="146"/>
      <c r="AZ33" s="146"/>
      <c r="BA33" s="146"/>
      <c r="BB33" s="146"/>
      <c r="BC33" s="146"/>
      <c r="BD33" s="146"/>
      <c r="BE33" s="146"/>
      <c r="BF33" s="146"/>
      <c r="BG33" s="146"/>
      <c r="BH33" s="146"/>
      <c r="BI33" s="146"/>
      <c r="BJ33" s="146"/>
      <c r="BK33" s="146"/>
      <c r="BL33" s="146"/>
      <c r="BM33" s="146"/>
      <c r="BN33" s="146"/>
      <c r="BO33" s="146"/>
      <c r="BP33" s="146"/>
      <c r="BQ33" s="146"/>
      <c r="BR33" s="146"/>
      <c r="BS33" s="146"/>
      <c r="BT33" s="146"/>
      <c r="BU33" s="146"/>
      <c r="BV33" s="146"/>
      <c r="BW33" s="146"/>
      <c r="BX33" s="146"/>
      <c r="BY33" s="146"/>
      <c r="CC33" s="157">
        <v>-4.5</v>
      </c>
      <c r="CD33" s="157">
        <v>-5</v>
      </c>
      <c r="CE33" s="157">
        <v>-5.5</v>
      </c>
      <c r="CF33" s="157">
        <v>-2.5</v>
      </c>
      <c r="CG33" s="157">
        <v>-4</v>
      </c>
      <c r="CH33" s="157">
        <v>-2</v>
      </c>
      <c r="CI33" s="157">
        <v>-5</v>
      </c>
    </row>
    <row r="34" spans="1:87" s="157" customFormat="1" x14ac:dyDescent="0.25">
      <c r="A34" s="161" t="s">
        <v>357</v>
      </c>
      <c r="B34" s="161" t="str">
        <f t="shared" si="8"/>
        <v>nat</v>
      </c>
      <c r="C34" s="161" t="str">
        <f t="shared" si="8"/>
        <v>base</v>
      </c>
      <c r="D34" s="172">
        <v>-1</v>
      </c>
      <c r="E34" s="59">
        <v>-0.2</v>
      </c>
      <c r="F34" s="172">
        <f t="shared" si="5"/>
        <v>-0.7</v>
      </c>
      <c r="G34" s="172">
        <f t="shared" si="5"/>
        <v>-0.6</v>
      </c>
      <c r="H34" s="172">
        <f t="shared" si="5"/>
        <v>-0.6</v>
      </c>
      <c r="I34" s="172">
        <f t="shared" si="5"/>
        <v>-0.6</v>
      </c>
      <c r="J34" s="172">
        <f t="shared" si="5"/>
        <v>0.1</v>
      </c>
      <c r="K34" s="172">
        <f t="shared" si="5"/>
        <v>0.2</v>
      </c>
      <c r="L34" s="172">
        <f t="shared" si="5"/>
        <v>0.01</v>
      </c>
      <c r="M34" s="172">
        <f t="shared" si="5"/>
        <v>0.01</v>
      </c>
      <c r="N34" s="172">
        <f t="shared" ref="G34:N49" si="11">N$8</f>
        <v>0.01</v>
      </c>
      <c r="Y34" s="158">
        <f t="shared" si="3"/>
        <v>-10</v>
      </c>
      <c r="Z34" s="155">
        <v>-20</v>
      </c>
      <c r="AA34" s="159"/>
      <c r="AB34" s="159"/>
      <c r="AC34" s="156">
        <v>-0.1</v>
      </c>
      <c r="AD34" s="156">
        <v>-0.05</v>
      </c>
      <c r="AE34" s="156">
        <v>0.05</v>
      </c>
      <c r="AF34" s="156">
        <v>0.05</v>
      </c>
      <c r="AG34" s="156">
        <v>0.05</v>
      </c>
      <c r="AH34" s="156">
        <v>0.05</v>
      </c>
      <c r="AI34" s="156">
        <v>0.2</v>
      </c>
      <c r="AJ34" s="156">
        <v>0.1</v>
      </c>
      <c r="AK34" s="156">
        <v>0.15</v>
      </c>
      <c r="AL34" s="156">
        <v>0.2</v>
      </c>
      <c r="AM34" s="159"/>
      <c r="AN34" s="159"/>
      <c r="AO34" s="159"/>
      <c r="AP34" s="159"/>
      <c r="AQ34" s="159"/>
      <c r="AR34" s="159"/>
      <c r="AS34" s="159"/>
      <c r="AT34" s="159"/>
      <c r="AU34" s="159"/>
      <c r="AV34" s="159"/>
      <c r="AW34" s="159"/>
      <c r="AX34" s="159"/>
      <c r="AY34" s="159"/>
      <c r="AZ34" s="159"/>
      <c r="BA34" s="159"/>
      <c r="BB34" s="159"/>
      <c r="BC34" s="159"/>
      <c r="BD34" s="159"/>
      <c r="BE34" s="159"/>
      <c r="BF34" s="159"/>
      <c r="BG34" s="159"/>
      <c r="BH34" s="159"/>
      <c r="BI34" s="159"/>
      <c r="BJ34" s="159"/>
      <c r="BK34" s="159"/>
      <c r="BL34" s="159"/>
      <c r="BM34" s="159"/>
      <c r="BN34" s="159"/>
      <c r="BO34" s="159"/>
      <c r="BP34" s="159"/>
      <c r="BQ34" s="159"/>
      <c r="BR34" s="159"/>
      <c r="BS34" s="159"/>
      <c r="BT34" s="159"/>
      <c r="BU34" s="159"/>
      <c r="BV34" s="159"/>
      <c r="BW34" s="159"/>
      <c r="BX34" s="159"/>
      <c r="BY34" s="159"/>
      <c r="CC34" s="157">
        <v>-4.5</v>
      </c>
      <c r="CD34" s="157">
        <v>-5</v>
      </c>
      <c r="CE34" s="157">
        <v>-5.5</v>
      </c>
      <c r="CF34" s="157">
        <v>-2.5</v>
      </c>
      <c r="CG34" s="157">
        <v>-4</v>
      </c>
      <c r="CH34" s="157">
        <v>-2</v>
      </c>
      <c r="CI34" s="157">
        <v>-5</v>
      </c>
    </row>
    <row r="35" spans="1:87" s="157" customFormat="1" x14ac:dyDescent="0.25">
      <c r="A35" s="161" t="s">
        <v>358</v>
      </c>
      <c r="B35" s="161" t="str">
        <f t="shared" si="8"/>
        <v>nat</v>
      </c>
      <c r="C35" s="161" t="str">
        <f t="shared" si="8"/>
        <v>base</v>
      </c>
      <c r="D35" s="172">
        <v>-1</v>
      </c>
      <c r="E35" s="172">
        <v>-0.2</v>
      </c>
      <c r="F35" s="172">
        <f t="shared" si="5"/>
        <v>-0.7</v>
      </c>
      <c r="G35" s="172">
        <f t="shared" si="11"/>
        <v>-0.6</v>
      </c>
      <c r="H35" s="172">
        <f t="shared" si="11"/>
        <v>-0.6</v>
      </c>
      <c r="I35" s="172">
        <f t="shared" si="11"/>
        <v>-0.6</v>
      </c>
      <c r="J35" s="172">
        <f t="shared" si="11"/>
        <v>0.1</v>
      </c>
      <c r="K35" s="172">
        <f t="shared" si="11"/>
        <v>0.2</v>
      </c>
      <c r="L35" s="172">
        <f t="shared" si="11"/>
        <v>0.01</v>
      </c>
      <c r="M35" s="172">
        <f t="shared" si="11"/>
        <v>0.01</v>
      </c>
      <c r="N35" s="172">
        <f t="shared" si="11"/>
        <v>0.01</v>
      </c>
      <c r="Y35" s="158">
        <f t="shared" si="3"/>
        <v>-10</v>
      </c>
      <c r="Z35" s="128">
        <f t="shared" si="10"/>
        <v>-20</v>
      </c>
      <c r="AA35" s="146"/>
      <c r="AB35" s="146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46"/>
      <c r="AN35" s="146"/>
      <c r="AO35" s="146"/>
      <c r="AP35" s="146"/>
      <c r="AQ35" s="146"/>
      <c r="AR35" s="146"/>
      <c r="AS35" s="146"/>
      <c r="AT35" s="146"/>
      <c r="AU35" s="146"/>
      <c r="AV35" s="146"/>
      <c r="AW35" s="146"/>
      <c r="AX35" s="146"/>
      <c r="AY35" s="146"/>
      <c r="AZ35" s="146"/>
      <c r="BA35" s="146"/>
      <c r="BB35" s="146"/>
      <c r="BC35" s="146"/>
      <c r="BD35" s="146"/>
      <c r="BE35" s="146"/>
      <c r="BF35" s="146"/>
      <c r="BG35" s="146"/>
      <c r="BH35" s="146"/>
      <c r="BI35" s="146"/>
      <c r="BJ35" s="146"/>
      <c r="BK35" s="146"/>
      <c r="BL35" s="146"/>
      <c r="BM35" s="146"/>
      <c r="BN35" s="146"/>
      <c r="BO35" s="146"/>
      <c r="BP35" s="146"/>
      <c r="BQ35" s="146"/>
      <c r="BR35" s="146"/>
      <c r="BS35" s="146"/>
      <c r="BT35" s="146"/>
      <c r="BU35" s="146"/>
      <c r="BV35" s="146"/>
      <c r="BW35" s="146"/>
      <c r="BX35" s="146"/>
      <c r="BY35" s="146"/>
      <c r="CC35" s="157">
        <v>-4.5</v>
      </c>
      <c r="CD35" s="157">
        <v>-5</v>
      </c>
      <c r="CE35" s="157">
        <v>-5.5</v>
      </c>
      <c r="CF35" s="157">
        <v>-2.5</v>
      </c>
      <c r="CG35" s="157">
        <v>-4</v>
      </c>
      <c r="CH35" s="157">
        <v>-2</v>
      </c>
      <c r="CI35" s="157">
        <v>-5</v>
      </c>
    </row>
    <row r="36" spans="1:87" s="157" customFormat="1" x14ac:dyDescent="0.25">
      <c r="A36" s="161" t="s">
        <v>359</v>
      </c>
      <c r="B36" s="161" t="str">
        <f t="shared" si="8"/>
        <v>nat</v>
      </c>
      <c r="C36" s="161" t="str">
        <f t="shared" si="8"/>
        <v>base</v>
      </c>
      <c r="D36" s="172">
        <v>-1</v>
      </c>
      <c r="E36" s="172">
        <v>-0.2</v>
      </c>
      <c r="F36" s="172">
        <f t="shared" si="5"/>
        <v>-0.7</v>
      </c>
      <c r="G36" s="172">
        <f t="shared" si="11"/>
        <v>-0.6</v>
      </c>
      <c r="H36" s="172">
        <f t="shared" si="11"/>
        <v>-0.6</v>
      </c>
      <c r="I36" s="172">
        <f t="shared" si="11"/>
        <v>-0.6</v>
      </c>
      <c r="J36" s="172">
        <f t="shared" si="11"/>
        <v>0.1</v>
      </c>
      <c r="K36" s="172">
        <f t="shared" si="11"/>
        <v>0.2</v>
      </c>
      <c r="L36" s="172">
        <f t="shared" si="11"/>
        <v>0.01</v>
      </c>
      <c r="M36" s="172">
        <f t="shared" si="11"/>
        <v>0.01</v>
      </c>
      <c r="N36" s="172">
        <f t="shared" si="11"/>
        <v>0.01</v>
      </c>
      <c r="Y36" s="158">
        <f t="shared" si="3"/>
        <v>-10</v>
      </c>
      <c r="Z36" s="128">
        <f t="shared" si="10"/>
        <v>-20</v>
      </c>
      <c r="AA36" s="146"/>
      <c r="AB36" s="146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46"/>
      <c r="AN36" s="146"/>
      <c r="AO36" s="146"/>
      <c r="AP36" s="146"/>
      <c r="AQ36" s="146"/>
      <c r="AR36" s="146"/>
      <c r="AS36" s="146"/>
      <c r="AT36" s="146"/>
      <c r="AU36" s="146"/>
      <c r="AV36" s="146"/>
      <c r="AW36" s="146"/>
      <c r="AX36" s="146"/>
      <c r="AY36" s="146"/>
      <c r="AZ36" s="146"/>
      <c r="BA36" s="146"/>
      <c r="BB36" s="146"/>
      <c r="BC36" s="146"/>
      <c r="BD36" s="146"/>
      <c r="BE36" s="146"/>
      <c r="BF36" s="146"/>
      <c r="BG36" s="146"/>
      <c r="BH36" s="146"/>
      <c r="BI36" s="146"/>
      <c r="BJ36" s="146"/>
      <c r="BK36" s="146"/>
      <c r="BL36" s="146"/>
      <c r="BM36" s="146"/>
      <c r="BN36" s="146"/>
      <c r="BO36" s="146"/>
      <c r="BP36" s="146"/>
      <c r="BQ36" s="146"/>
      <c r="BR36" s="146"/>
      <c r="BS36" s="146"/>
      <c r="BT36" s="146"/>
      <c r="BU36" s="146"/>
      <c r="BV36" s="146"/>
      <c r="BW36" s="146"/>
      <c r="BX36" s="146"/>
      <c r="BY36" s="146"/>
      <c r="CC36" s="157">
        <v>-4.5</v>
      </c>
      <c r="CD36" s="157">
        <v>-5</v>
      </c>
      <c r="CE36" s="157">
        <v>-5.5</v>
      </c>
      <c r="CF36" s="157">
        <v>-2.5</v>
      </c>
      <c r="CG36" s="157">
        <v>-4</v>
      </c>
      <c r="CH36" s="157">
        <v>-2</v>
      </c>
      <c r="CI36" s="157">
        <v>-5</v>
      </c>
    </row>
    <row r="37" spans="1:87" s="157" customFormat="1" x14ac:dyDescent="0.25">
      <c r="A37" s="161" t="s">
        <v>360</v>
      </c>
      <c r="B37" s="161" t="str">
        <f t="shared" si="8"/>
        <v>nat</v>
      </c>
      <c r="C37" s="161" t="str">
        <f t="shared" si="8"/>
        <v>base</v>
      </c>
      <c r="D37" s="172">
        <v>-1</v>
      </c>
      <c r="E37" s="172">
        <v>-0.2</v>
      </c>
      <c r="F37" s="172">
        <f t="shared" si="5"/>
        <v>-0.7</v>
      </c>
      <c r="G37" s="172">
        <f t="shared" si="11"/>
        <v>-0.6</v>
      </c>
      <c r="H37" s="172">
        <f t="shared" si="11"/>
        <v>-0.6</v>
      </c>
      <c r="I37" s="172">
        <f t="shared" si="11"/>
        <v>-0.6</v>
      </c>
      <c r="J37" s="172">
        <f t="shared" si="11"/>
        <v>0.1</v>
      </c>
      <c r="K37" s="172">
        <f t="shared" si="11"/>
        <v>0.2</v>
      </c>
      <c r="L37" s="172">
        <f t="shared" si="11"/>
        <v>0.01</v>
      </c>
      <c r="M37" s="172">
        <f t="shared" si="11"/>
        <v>0.01</v>
      </c>
      <c r="N37" s="172">
        <f t="shared" si="11"/>
        <v>0.01</v>
      </c>
      <c r="Y37" s="158">
        <f t="shared" si="3"/>
        <v>-10</v>
      </c>
      <c r="Z37" s="128">
        <f t="shared" si="10"/>
        <v>-20</v>
      </c>
      <c r="AA37" s="146"/>
      <c r="AB37" s="146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  <c r="AM37" s="146"/>
      <c r="AN37" s="146"/>
      <c r="AO37" s="146"/>
      <c r="AP37" s="146"/>
      <c r="AQ37" s="146"/>
      <c r="AR37" s="146"/>
      <c r="AS37" s="146"/>
      <c r="AT37" s="146"/>
      <c r="AU37" s="146"/>
      <c r="AV37" s="146"/>
      <c r="AW37" s="146"/>
      <c r="AX37" s="146"/>
      <c r="AY37" s="146"/>
      <c r="AZ37" s="146"/>
      <c r="BA37" s="146"/>
      <c r="BB37" s="146"/>
      <c r="BC37" s="146"/>
      <c r="BD37" s="146"/>
      <c r="BE37" s="146"/>
      <c r="BF37" s="146"/>
      <c r="BG37" s="146"/>
      <c r="BH37" s="146"/>
      <c r="BI37" s="146"/>
      <c r="BJ37" s="146"/>
      <c r="BK37" s="146"/>
      <c r="BL37" s="146"/>
      <c r="BM37" s="146"/>
      <c r="BN37" s="146"/>
      <c r="BO37" s="146"/>
      <c r="BP37" s="146"/>
      <c r="BQ37" s="146"/>
      <c r="BR37" s="146"/>
      <c r="BS37" s="146"/>
      <c r="BT37" s="146"/>
      <c r="BU37" s="146"/>
      <c r="BV37" s="146"/>
      <c r="BW37" s="146"/>
      <c r="BX37" s="146"/>
      <c r="BY37" s="146"/>
      <c r="CC37" s="157">
        <v>-4.5</v>
      </c>
      <c r="CD37" s="157">
        <v>-5</v>
      </c>
      <c r="CE37" s="157">
        <v>-5.5</v>
      </c>
      <c r="CF37" s="157">
        <v>-2.5</v>
      </c>
      <c r="CG37" s="157">
        <v>-4</v>
      </c>
      <c r="CH37" s="157">
        <v>-2</v>
      </c>
      <c r="CI37" s="157">
        <v>-5</v>
      </c>
    </row>
    <row r="38" spans="1:87" s="157" customFormat="1" x14ac:dyDescent="0.25">
      <c r="A38" s="161" t="s">
        <v>361</v>
      </c>
      <c r="B38" s="161" t="str">
        <f t="shared" si="8"/>
        <v>nat</v>
      </c>
      <c r="C38" s="161" t="str">
        <f t="shared" si="8"/>
        <v>base</v>
      </c>
      <c r="D38" s="172">
        <v>-1</v>
      </c>
      <c r="E38" s="172">
        <v>-0.2</v>
      </c>
      <c r="F38" s="172">
        <f t="shared" si="5"/>
        <v>-0.7</v>
      </c>
      <c r="G38" s="172">
        <f t="shared" si="11"/>
        <v>-0.6</v>
      </c>
      <c r="H38" s="172">
        <f t="shared" si="11"/>
        <v>-0.6</v>
      </c>
      <c r="I38" s="172">
        <f t="shared" si="11"/>
        <v>-0.6</v>
      </c>
      <c r="J38" s="172">
        <f t="shared" si="11"/>
        <v>0.1</v>
      </c>
      <c r="K38" s="172">
        <f t="shared" si="11"/>
        <v>0.2</v>
      </c>
      <c r="L38" s="172">
        <f t="shared" si="11"/>
        <v>0.01</v>
      </c>
      <c r="M38" s="172">
        <f t="shared" si="11"/>
        <v>0.01</v>
      </c>
      <c r="N38" s="172">
        <f t="shared" si="11"/>
        <v>0.01</v>
      </c>
      <c r="Y38" s="158">
        <f t="shared" si="3"/>
        <v>-10</v>
      </c>
      <c r="Z38" s="128">
        <f t="shared" si="10"/>
        <v>-20</v>
      </c>
      <c r="AA38" s="146"/>
      <c r="AB38" s="146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  <c r="AM38" s="146"/>
      <c r="AN38" s="146"/>
      <c r="AO38" s="146"/>
      <c r="AP38" s="146"/>
      <c r="AQ38" s="146"/>
      <c r="AR38" s="146"/>
      <c r="AS38" s="146"/>
      <c r="AT38" s="146"/>
      <c r="AU38" s="146"/>
      <c r="AV38" s="146"/>
      <c r="AW38" s="146"/>
      <c r="AX38" s="146"/>
      <c r="AY38" s="146"/>
      <c r="AZ38" s="146"/>
      <c r="BA38" s="146"/>
      <c r="BB38" s="146"/>
      <c r="BC38" s="146"/>
      <c r="BD38" s="146"/>
      <c r="BE38" s="146"/>
      <c r="BF38" s="146"/>
      <c r="BG38" s="146"/>
      <c r="BH38" s="146"/>
      <c r="BI38" s="146"/>
      <c r="BJ38" s="146"/>
      <c r="BK38" s="146"/>
      <c r="BL38" s="146"/>
      <c r="BM38" s="146"/>
      <c r="BN38" s="146"/>
      <c r="BO38" s="146"/>
      <c r="BP38" s="146"/>
      <c r="BQ38" s="146"/>
      <c r="BR38" s="146"/>
      <c r="BS38" s="146"/>
      <c r="BT38" s="146"/>
      <c r="BU38" s="146"/>
      <c r="BV38" s="146"/>
      <c r="BW38" s="146"/>
      <c r="BX38" s="146"/>
      <c r="BY38" s="146"/>
      <c r="CC38" s="157">
        <v>-4.5</v>
      </c>
      <c r="CD38" s="157">
        <v>-5</v>
      </c>
      <c r="CE38" s="157">
        <v>-5.5</v>
      </c>
      <c r="CF38" s="157">
        <v>-2.5</v>
      </c>
      <c r="CG38" s="157">
        <v>-4</v>
      </c>
      <c r="CH38" s="157">
        <v>-2</v>
      </c>
      <c r="CI38" s="157">
        <v>-5</v>
      </c>
    </row>
    <row r="39" spans="1:87" s="157" customFormat="1" x14ac:dyDescent="0.25">
      <c r="A39" s="161" t="s">
        <v>362</v>
      </c>
      <c r="B39" s="161" t="str">
        <f t="shared" si="8"/>
        <v>nat</v>
      </c>
      <c r="C39" s="161" t="str">
        <f t="shared" si="8"/>
        <v>base</v>
      </c>
      <c r="D39" s="172">
        <v>-1</v>
      </c>
      <c r="E39" s="172">
        <v>-0.2</v>
      </c>
      <c r="F39" s="172">
        <f t="shared" si="5"/>
        <v>-0.7</v>
      </c>
      <c r="G39" s="172">
        <f t="shared" si="11"/>
        <v>-0.6</v>
      </c>
      <c r="H39" s="172">
        <f t="shared" si="11"/>
        <v>-0.6</v>
      </c>
      <c r="I39" s="172">
        <f t="shared" si="11"/>
        <v>-0.6</v>
      </c>
      <c r="J39" s="172">
        <f t="shared" si="11"/>
        <v>0.1</v>
      </c>
      <c r="K39" s="172">
        <f t="shared" si="11"/>
        <v>0.2</v>
      </c>
      <c r="L39" s="172">
        <f t="shared" si="11"/>
        <v>0.01</v>
      </c>
      <c r="M39" s="172">
        <f t="shared" si="11"/>
        <v>0.01</v>
      </c>
      <c r="N39" s="172">
        <f t="shared" si="11"/>
        <v>0.01</v>
      </c>
      <c r="Y39" s="158">
        <f t="shared" si="3"/>
        <v>-10</v>
      </c>
      <c r="Z39" s="128">
        <f t="shared" si="10"/>
        <v>-20</v>
      </c>
      <c r="AA39" s="146"/>
      <c r="AB39" s="146"/>
      <c r="AC39" s="139"/>
      <c r="AD39" s="139"/>
      <c r="AE39" s="139"/>
      <c r="AF39" s="139"/>
      <c r="AG39" s="139"/>
      <c r="AH39" s="139"/>
      <c r="AI39" s="139"/>
      <c r="AJ39" s="139"/>
      <c r="AK39" s="139"/>
      <c r="AL39" s="139"/>
      <c r="AM39" s="146"/>
      <c r="AN39" s="146"/>
      <c r="AO39" s="146"/>
      <c r="AP39" s="146"/>
      <c r="AQ39" s="146"/>
      <c r="AR39" s="146"/>
      <c r="AS39" s="146"/>
      <c r="AT39" s="146"/>
      <c r="AU39" s="146"/>
      <c r="AV39" s="146"/>
      <c r="AW39" s="146"/>
      <c r="AX39" s="146"/>
      <c r="AY39" s="146"/>
      <c r="AZ39" s="146"/>
      <c r="BA39" s="146"/>
      <c r="BB39" s="146"/>
      <c r="BC39" s="146"/>
      <c r="BD39" s="146"/>
      <c r="BE39" s="146"/>
      <c r="BF39" s="146"/>
      <c r="BG39" s="146"/>
      <c r="BH39" s="146"/>
      <c r="BI39" s="146"/>
      <c r="BJ39" s="146"/>
      <c r="BK39" s="146"/>
      <c r="BL39" s="146"/>
      <c r="BM39" s="146"/>
      <c r="BN39" s="146"/>
      <c r="BO39" s="146"/>
      <c r="BP39" s="146"/>
      <c r="BQ39" s="146"/>
      <c r="BR39" s="146"/>
      <c r="BS39" s="146"/>
      <c r="BT39" s="146"/>
      <c r="BU39" s="146"/>
      <c r="BV39" s="146"/>
      <c r="BW39" s="146"/>
      <c r="BX39" s="146"/>
      <c r="BY39" s="146"/>
      <c r="CC39" s="157">
        <v>-4.5</v>
      </c>
      <c r="CD39" s="157">
        <v>-5</v>
      </c>
      <c r="CE39" s="157">
        <v>-5.5</v>
      </c>
      <c r="CF39" s="157">
        <v>-2.5</v>
      </c>
      <c r="CG39" s="157">
        <v>-4</v>
      </c>
      <c r="CH39" s="157">
        <v>-2</v>
      </c>
      <c r="CI39" s="157">
        <v>-5</v>
      </c>
    </row>
    <row r="40" spans="1:87" s="157" customFormat="1" x14ac:dyDescent="0.25">
      <c r="A40" s="161" t="s">
        <v>363</v>
      </c>
      <c r="B40" s="161" t="str">
        <f t="shared" si="8"/>
        <v>nat</v>
      </c>
      <c r="C40" s="161" t="str">
        <f t="shared" si="8"/>
        <v>base</v>
      </c>
      <c r="D40" s="172">
        <v>-1</v>
      </c>
      <c r="E40" s="172">
        <v>-0.2</v>
      </c>
      <c r="F40" s="172">
        <f t="shared" si="5"/>
        <v>-0.7</v>
      </c>
      <c r="G40" s="172">
        <f t="shared" si="11"/>
        <v>-0.6</v>
      </c>
      <c r="H40" s="172">
        <f t="shared" si="11"/>
        <v>-0.6</v>
      </c>
      <c r="I40" s="172">
        <f t="shared" si="11"/>
        <v>-0.6</v>
      </c>
      <c r="J40" s="172">
        <f t="shared" si="11"/>
        <v>0.1</v>
      </c>
      <c r="K40" s="172">
        <f t="shared" si="11"/>
        <v>0.2</v>
      </c>
      <c r="L40" s="172">
        <f t="shared" si="11"/>
        <v>0.01</v>
      </c>
      <c r="M40" s="172">
        <f t="shared" si="11"/>
        <v>0.01</v>
      </c>
      <c r="N40" s="172">
        <f t="shared" si="11"/>
        <v>0.01</v>
      </c>
      <c r="Y40" s="158"/>
      <c r="Z40" s="128"/>
      <c r="AA40" s="146"/>
      <c r="AB40" s="146"/>
      <c r="AC40" s="139"/>
      <c r="AD40" s="139"/>
      <c r="AE40" s="139"/>
      <c r="AF40" s="139"/>
      <c r="AG40" s="139"/>
      <c r="AH40" s="139"/>
      <c r="AI40" s="139"/>
      <c r="AJ40" s="139"/>
      <c r="AK40" s="139"/>
      <c r="AL40" s="139"/>
      <c r="AM40" s="146"/>
      <c r="AN40" s="146"/>
      <c r="AO40" s="146"/>
      <c r="AP40" s="146"/>
      <c r="AQ40" s="146"/>
      <c r="AR40" s="146"/>
      <c r="AS40" s="146"/>
      <c r="AT40" s="146"/>
      <c r="AU40" s="146"/>
      <c r="AV40" s="146"/>
      <c r="AW40" s="146"/>
      <c r="AX40" s="146"/>
      <c r="AY40" s="146"/>
      <c r="AZ40" s="146"/>
      <c r="BA40" s="146"/>
      <c r="BB40" s="146"/>
      <c r="BC40" s="146"/>
      <c r="BD40" s="146"/>
      <c r="BE40" s="146"/>
      <c r="BF40" s="146"/>
      <c r="BG40" s="146"/>
      <c r="BH40" s="146"/>
      <c r="BI40" s="146"/>
      <c r="BJ40" s="146"/>
      <c r="BK40" s="146"/>
      <c r="BL40" s="146"/>
      <c r="BM40" s="146"/>
      <c r="BN40" s="146"/>
      <c r="BO40" s="146"/>
      <c r="BP40" s="146"/>
      <c r="BQ40" s="146"/>
      <c r="BR40" s="146"/>
      <c r="BS40" s="146"/>
      <c r="BT40" s="146"/>
      <c r="BU40" s="146"/>
      <c r="BV40" s="146"/>
      <c r="BW40" s="146"/>
      <c r="BX40" s="146"/>
      <c r="BY40" s="146"/>
    </row>
    <row r="41" spans="1:87" s="157" customFormat="1" x14ac:dyDescent="0.25">
      <c r="A41" s="161" t="s">
        <v>104</v>
      </c>
      <c r="B41" s="161" t="str">
        <f t="shared" si="8"/>
        <v>nat</v>
      </c>
      <c r="C41" s="161" t="str">
        <f t="shared" si="8"/>
        <v>base</v>
      </c>
      <c r="D41" s="172">
        <v>-1</v>
      </c>
      <c r="E41" s="172">
        <v>-0.2</v>
      </c>
      <c r="F41" s="172">
        <f t="shared" si="5"/>
        <v>-0.7</v>
      </c>
      <c r="G41" s="172">
        <f t="shared" si="11"/>
        <v>-0.6</v>
      </c>
      <c r="H41" s="172">
        <f t="shared" si="11"/>
        <v>-0.6</v>
      </c>
      <c r="I41" s="172">
        <f t="shared" si="11"/>
        <v>-0.6</v>
      </c>
      <c r="J41" s="172">
        <f t="shared" si="11"/>
        <v>0.1</v>
      </c>
      <c r="K41" s="172">
        <f t="shared" si="11"/>
        <v>0.2</v>
      </c>
      <c r="L41" s="172">
        <f t="shared" si="11"/>
        <v>0.01</v>
      </c>
      <c r="M41" s="172">
        <f t="shared" si="11"/>
        <v>0.01</v>
      </c>
      <c r="N41" s="172">
        <f t="shared" si="11"/>
        <v>0.01</v>
      </c>
      <c r="Y41" s="158"/>
      <c r="Z41" s="128"/>
      <c r="AA41" s="146"/>
      <c r="AB41" s="146"/>
      <c r="AC41" s="139"/>
      <c r="AD41" s="139"/>
      <c r="AE41" s="139"/>
      <c r="AF41" s="139"/>
      <c r="AG41" s="139"/>
      <c r="AH41" s="139"/>
      <c r="AI41" s="139"/>
      <c r="AJ41" s="139"/>
      <c r="AK41" s="139"/>
      <c r="AL41" s="139"/>
      <c r="AM41" s="146"/>
      <c r="AN41" s="146"/>
      <c r="AO41" s="146"/>
      <c r="AP41" s="146"/>
      <c r="AQ41" s="146"/>
      <c r="AR41" s="146"/>
      <c r="AS41" s="146"/>
      <c r="AT41" s="146"/>
      <c r="AU41" s="146"/>
      <c r="AV41" s="146"/>
      <c r="AW41" s="146"/>
      <c r="AX41" s="146"/>
      <c r="AY41" s="146"/>
      <c r="AZ41" s="146"/>
      <c r="BA41" s="146"/>
      <c r="BB41" s="146"/>
      <c r="BC41" s="146"/>
      <c r="BD41" s="146"/>
      <c r="BE41" s="146"/>
      <c r="BF41" s="146"/>
      <c r="BG41" s="146"/>
      <c r="BH41" s="146"/>
      <c r="BI41" s="146"/>
      <c r="BJ41" s="146"/>
      <c r="BK41" s="146"/>
      <c r="BL41" s="146"/>
      <c r="BM41" s="146"/>
      <c r="BN41" s="146"/>
      <c r="BO41" s="146"/>
      <c r="BP41" s="146"/>
      <c r="BQ41" s="146"/>
      <c r="BR41" s="146"/>
      <c r="BS41" s="146"/>
      <c r="BT41" s="146"/>
      <c r="BU41" s="146"/>
      <c r="BV41" s="146"/>
      <c r="BW41" s="146"/>
      <c r="BX41" s="146"/>
      <c r="BY41" s="146"/>
    </row>
    <row r="42" spans="1:87" s="157" customFormat="1" x14ac:dyDescent="0.25">
      <c r="A42" s="161" t="s">
        <v>60</v>
      </c>
      <c r="B42" s="161" t="str">
        <f t="shared" ref="B42:C51" si="12">B41</f>
        <v>nat</v>
      </c>
      <c r="C42" s="161" t="str">
        <f t="shared" si="12"/>
        <v>base</v>
      </c>
      <c r="D42" s="172">
        <v>-4</v>
      </c>
      <c r="E42" s="172">
        <v>-0.2</v>
      </c>
      <c r="F42" s="172">
        <f t="shared" si="5"/>
        <v>-0.7</v>
      </c>
      <c r="G42" s="172">
        <f t="shared" si="11"/>
        <v>-0.6</v>
      </c>
      <c r="H42" s="172">
        <f t="shared" si="11"/>
        <v>-0.6</v>
      </c>
      <c r="I42" s="172">
        <f t="shared" si="11"/>
        <v>-0.6</v>
      </c>
      <c r="J42" s="172">
        <f t="shared" si="11"/>
        <v>0.1</v>
      </c>
      <c r="K42" s="172">
        <f t="shared" si="11"/>
        <v>0.2</v>
      </c>
      <c r="L42" s="172">
        <f t="shared" si="11"/>
        <v>0.01</v>
      </c>
      <c r="M42" s="172">
        <f t="shared" si="11"/>
        <v>0.01</v>
      </c>
      <c r="N42" s="172">
        <f t="shared" si="11"/>
        <v>0.01</v>
      </c>
      <c r="Y42" s="158"/>
      <c r="Z42" s="128"/>
      <c r="AA42" s="146"/>
      <c r="AB42" s="146"/>
      <c r="AC42" s="139"/>
      <c r="AD42" s="139"/>
      <c r="AE42" s="139"/>
      <c r="AF42" s="139"/>
      <c r="AG42" s="139"/>
      <c r="AH42" s="139"/>
      <c r="AI42" s="139"/>
      <c r="AJ42" s="139"/>
      <c r="AK42" s="139"/>
      <c r="AL42" s="139"/>
      <c r="AM42" s="146"/>
      <c r="AN42" s="146"/>
      <c r="AO42" s="146"/>
      <c r="AP42" s="146"/>
      <c r="AQ42" s="146"/>
      <c r="AR42" s="146"/>
      <c r="AS42" s="146"/>
      <c r="AT42" s="146"/>
      <c r="AU42" s="146"/>
      <c r="AV42" s="146"/>
      <c r="AW42" s="146"/>
      <c r="AX42" s="146"/>
      <c r="AY42" s="146"/>
      <c r="AZ42" s="146"/>
      <c r="BA42" s="146"/>
      <c r="BB42" s="146"/>
      <c r="BC42" s="146"/>
      <c r="BD42" s="146"/>
      <c r="BE42" s="146"/>
      <c r="BF42" s="146"/>
      <c r="BG42" s="146"/>
      <c r="BH42" s="146"/>
      <c r="BI42" s="146"/>
      <c r="BJ42" s="146"/>
      <c r="BK42" s="146"/>
      <c r="BL42" s="146"/>
      <c r="BM42" s="146"/>
      <c r="BN42" s="146"/>
      <c r="BO42" s="146"/>
      <c r="BP42" s="146"/>
      <c r="BQ42" s="146"/>
      <c r="BR42" s="146"/>
      <c r="BS42" s="146"/>
      <c r="BT42" s="146"/>
      <c r="BU42" s="146"/>
      <c r="BV42" s="146"/>
      <c r="BW42" s="146"/>
      <c r="BX42" s="146"/>
      <c r="BY42" s="146"/>
    </row>
    <row r="43" spans="1:87" s="157" customFormat="1" x14ac:dyDescent="0.25">
      <c r="A43" s="161" t="s">
        <v>105</v>
      </c>
      <c r="B43" s="161" t="str">
        <f t="shared" si="12"/>
        <v>nat</v>
      </c>
      <c r="C43" s="161" t="str">
        <f t="shared" si="12"/>
        <v>base</v>
      </c>
      <c r="D43" s="172">
        <v>-4</v>
      </c>
      <c r="E43" s="172">
        <v>-0.2</v>
      </c>
      <c r="F43" s="172">
        <f t="shared" si="5"/>
        <v>-0.7</v>
      </c>
      <c r="G43" s="172">
        <f t="shared" si="11"/>
        <v>-0.6</v>
      </c>
      <c r="H43" s="172">
        <f t="shared" si="11"/>
        <v>-0.6</v>
      </c>
      <c r="I43" s="172">
        <f t="shared" si="11"/>
        <v>-0.6</v>
      </c>
      <c r="J43" s="172">
        <f t="shared" si="11"/>
        <v>0.1</v>
      </c>
      <c r="K43" s="172">
        <f t="shared" si="11"/>
        <v>0.2</v>
      </c>
      <c r="L43" s="172">
        <f t="shared" si="11"/>
        <v>0.01</v>
      </c>
      <c r="M43" s="172">
        <f t="shared" si="11"/>
        <v>0.01</v>
      </c>
      <c r="N43" s="172">
        <f t="shared" si="11"/>
        <v>0.01</v>
      </c>
      <c r="Y43" s="158"/>
      <c r="Z43" s="128"/>
      <c r="AA43" s="146"/>
      <c r="AB43" s="146"/>
      <c r="AC43" s="139"/>
      <c r="AD43" s="139"/>
      <c r="AE43" s="139"/>
      <c r="AF43" s="139"/>
      <c r="AG43" s="139"/>
      <c r="AH43" s="139"/>
      <c r="AI43" s="139"/>
      <c r="AJ43" s="139"/>
      <c r="AK43" s="139"/>
      <c r="AL43" s="139"/>
      <c r="AM43" s="146"/>
      <c r="AN43" s="146"/>
      <c r="AO43" s="146"/>
      <c r="AP43" s="146"/>
      <c r="AQ43" s="146"/>
      <c r="AR43" s="146"/>
      <c r="AS43" s="146"/>
      <c r="AT43" s="146"/>
      <c r="AU43" s="146"/>
      <c r="AV43" s="146"/>
      <c r="AW43" s="146"/>
      <c r="AX43" s="146"/>
      <c r="AY43" s="146"/>
      <c r="AZ43" s="146"/>
      <c r="BA43" s="146"/>
      <c r="BB43" s="146"/>
      <c r="BC43" s="146"/>
      <c r="BD43" s="146"/>
      <c r="BE43" s="146"/>
      <c r="BF43" s="146"/>
      <c r="BG43" s="146"/>
      <c r="BH43" s="146"/>
      <c r="BI43" s="146"/>
      <c r="BJ43" s="146"/>
      <c r="BK43" s="146"/>
      <c r="BL43" s="146"/>
      <c r="BM43" s="146"/>
      <c r="BN43" s="146"/>
      <c r="BO43" s="146"/>
      <c r="BP43" s="146"/>
      <c r="BQ43" s="146"/>
      <c r="BR43" s="146"/>
      <c r="BS43" s="146"/>
      <c r="BT43" s="146"/>
      <c r="BU43" s="146"/>
      <c r="BV43" s="146"/>
      <c r="BW43" s="146"/>
      <c r="BX43" s="146"/>
      <c r="BY43" s="146"/>
    </row>
    <row r="44" spans="1:87" s="157" customFormat="1" x14ac:dyDescent="0.25">
      <c r="A44" s="161" t="s">
        <v>106</v>
      </c>
      <c r="B44" s="161" t="str">
        <f t="shared" si="12"/>
        <v>nat</v>
      </c>
      <c r="C44" s="161" t="str">
        <f t="shared" si="12"/>
        <v>base</v>
      </c>
      <c r="D44" s="172">
        <v>-4</v>
      </c>
      <c r="E44" s="172">
        <v>-0.2</v>
      </c>
      <c r="F44" s="172">
        <f t="shared" si="5"/>
        <v>-0.7</v>
      </c>
      <c r="G44" s="172">
        <f t="shared" si="11"/>
        <v>-0.6</v>
      </c>
      <c r="H44" s="172">
        <f t="shared" si="11"/>
        <v>-0.6</v>
      </c>
      <c r="I44" s="172">
        <f t="shared" si="11"/>
        <v>-0.6</v>
      </c>
      <c r="J44" s="172">
        <f t="shared" si="11"/>
        <v>0.1</v>
      </c>
      <c r="K44" s="172">
        <f t="shared" si="11"/>
        <v>0.2</v>
      </c>
      <c r="L44" s="172">
        <f t="shared" si="11"/>
        <v>0.01</v>
      </c>
      <c r="M44" s="172">
        <f t="shared" si="11"/>
        <v>0.01</v>
      </c>
      <c r="N44" s="172">
        <f t="shared" si="11"/>
        <v>0.01</v>
      </c>
      <c r="Y44" s="158"/>
      <c r="Z44" s="128"/>
      <c r="AA44" s="146"/>
      <c r="AB44" s="146"/>
      <c r="AC44" s="139"/>
      <c r="AD44" s="139"/>
      <c r="AE44" s="139"/>
      <c r="AF44" s="139"/>
      <c r="AG44" s="139"/>
      <c r="AH44" s="139"/>
      <c r="AI44" s="139"/>
      <c r="AJ44" s="139"/>
      <c r="AK44" s="139"/>
      <c r="AL44" s="139"/>
      <c r="AM44" s="146"/>
      <c r="AN44" s="146"/>
      <c r="AO44" s="146"/>
      <c r="AP44" s="146"/>
      <c r="AQ44" s="146"/>
      <c r="AR44" s="146"/>
      <c r="AS44" s="146"/>
      <c r="AT44" s="146"/>
      <c r="AU44" s="146"/>
      <c r="AV44" s="146"/>
      <c r="AW44" s="146"/>
      <c r="AX44" s="146"/>
      <c r="AY44" s="146"/>
      <c r="AZ44" s="146"/>
      <c r="BA44" s="146"/>
      <c r="BB44" s="146"/>
      <c r="BC44" s="146"/>
      <c r="BD44" s="146"/>
      <c r="BE44" s="146"/>
      <c r="BF44" s="146"/>
      <c r="BG44" s="146"/>
      <c r="BH44" s="146"/>
      <c r="BI44" s="146"/>
      <c r="BJ44" s="146"/>
      <c r="BK44" s="146"/>
      <c r="BL44" s="146"/>
      <c r="BM44" s="146"/>
      <c r="BN44" s="146"/>
      <c r="BO44" s="146"/>
      <c r="BP44" s="146"/>
      <c r="BQ44" s="146"/>
      <c r="BR44" s="146"/>
      <c r="BS44" s="146"/>
      <c r="BT44" s="146"/>
      <c r="BU44" s="146"/>
      <c r="BV44" s="146"/>
      <c r="BW44" s="146"/>
      <c r="BX44" s="146"/>
      <c r="BY44" s="146"/>
    </row>
    <row r="45" spans="1:87" s="157" customFormat="1" x14ac:dyDescent="0.25">
      <c r="A45" s="161" t="s">
        <v>107</v>
      </c>
      <c r="B45" s="161" t="str">
        <f t="shared" si="12"/>
        <v>nat</v>
      </c>
      <c r="C45" s="161" t="str">
        <f t="shared" si="12"/>
        <v>base</v>
      </c>
      <c r="D45" s="172">
        <v>-4</v>
      </c>
      <c r="E45" s="172">
        <v>-0.2</v>
      </c>
      <c r="F45" s="172">
        <f t="shared" si="5"/>
        <v>-0.7</v>
      </c>
      <c r="G45" s="172">
        <f t="shared" si="11"/>
        <v>-0.6</v>
      </c>
      <c r="H45" s="172">
        <f t="shared" si="11"/>
        <v>-0.6</v>
      </c>
      <c r="I45" s="172">
        <f t="shared" si="11"/>
        <v>-0.6</v>
      </c>
      <c r="J45" s="172">
        <f t="shared" si="11"/>
        <v>0.1</v>
      </c>
      <c r="K45" s="172">
        <f t="shared" si="11"/>
        <v>0.2</v>
      </c>
      <c r="L45" s="172">
        <f t="shared" si="11"/>
        <v>0.01</v>
      </c>
      <c r="M45" s="172">
        <f t="shared" si="11"/>
        <v>0.01</v>
      </c>
      <c r="N45" s="172">
        <f t="shared" si="11"/>
        <v>0.01</v>
      </c>
      <c r="Y45" s="158"/>
      <c r="Z45" s="128"/>
      <c r="AA45" s="146"/>
      <c r="AB45" s="146"/>
      <c r="AC45" s="139"/>
      <c r="AD45" s="139"/>
      <c r="AE45" s="139"/>
      <c r="AF45" s="139"/>
      <c r="AG45" s="139"/>
      <c r="AH45" s="139"/>
      <c r="AI45" s="139"/>
      <c r="AJ45" s="139"/>
      <c r="AK45" s="139"/>
      <c r="AL45" s="139"/>
      <c r="AM45" s="146"/>
      <c r="AN45" s="146"/>
      <c r="AO45" s="146"/>
      <c r="AP45" s="146"/>
      <c r="AQ45" s="146"/>
      <c r="AR45" s="146"/>
      <c r="AS45" s="146"/>
      <c r="AT45" s="146"/>
      <c r="AU45" s="146"/>
      <c r="AV45" s="146"/>
      <c r="AW45" s="146"/>
      <c r="AX45" s="146"/>
      <c r="AY45" s="146"/>
      <c r="AZ45" s="146"/>
      <c r="BA45" s="146"/>
      <c r="BB45" s="146"/>
      <c r="BC45" s="146"/>
      <c r="BD45" s="146"/>
      <c r="BE45" s="146"/>
      <c r="BF45" s="146"/>
      <c r="BG45" s="146"/>
      <c r="BH45" s="146"/>
      <c r="BI45" s="146"/>
      <c r="BJ45" s="146"/>
      <c r="BK45" s="146"/>
      <c r="BL45" s="146"/>
      <c r="BM45" s="146"/>
      <c r="BN45" s="146"/>
      <c r="BO45" s="146"/>
      <c r="BP45" s="146"/>
      <c r="BQ45" s="146"/>
      <c r="BR45" s="146"/>
      <c r="BS45" s="146"/>
      <c r="BT45" s="146"/>
      <c r="BU45" s="146"/>
      <c r="BV45" s="146"/>
      <c r="BW45" s="146"/>
      <c r="BX45" s="146"/>
      <c r="BY45" s="146"/>
    </row>
    <row r="46" spans="1:87" s="157" customFormat="1" x14ac:dyDescent="0.25">
      <c r="A46" s="161" t="s">
        <v>108</v>
      </c>
      <c r="B46" s="161" t="str">
        <f t="shared" si="12"/>
        <v>nat</v>
      </c>
      <c r="C46" s="161" t="str">
        <f t="shared" si="12"/>
        <v>base</v>
      </c>
      <c r="D46" s="172">
        <v>-4</v>
      </c>
      <c r="E46" s="172">
        <v>-0.2</v>
      </c>
      <c r="F46" s="172">
        <f t="shared" si="5"/>
        <v>-0.7</v>
      </c>
      <c r="G46" s="172">
        <f t="shared" si="11"/>
        <v>-0.6</v>
      </c>
      <c r="H46" s="172">
        <f t="shared" si="11"/>
        <v>-0.6</v>
      </c>
      <c r="I46" s="172">
        <f t="shared" si="11"/>
        <v>-0.6</v>
      </c>
      <c r="J46" s="172">
        <f t="shared" si="11"/>
        <v>0.1</v>
      </c>
      <c r="K46" s="172">
        <f t="shared" si="11"/>
        <v>0.2</v>
      </c>
      <c r="L46" s="172">
        <f t="shared" si="11"/>
        <v>0.01</v>
      </c>
      <c r="M46" s="172">
        <f t="shared" si="11"/>
        <v>0.01</v>
      </c>
      <c r="N46" s="172">
        <f t="shared" si="11"/>
        <v>0.01</v>
      </c>
      <c r="Y46" s="158"/>
      <c r="Z46" s="128"/>
      <c r="AA46" s="146"/>
      <c r="AB46" s="146"/>
      <c r="AC46" s="139"/>
      <c r="AD46" s="139"/>
      <c r="AE46" s="139"/>
      <c r="AF46" s="139"/>
      <c r="AG46" s="139"/>
      <c r="AH46" s="139"/>
      <c r="AI46" s="139"/>
      <c r="AJ46" s="139"/>
      <c r="AK46" s="139"/>
      <c r="AL46" s="139"/>
      <c r="AM46" s="146"/>
      <c r="AN46" s="146"/>
      <c r="AO46" s="146"/>
      <c r="AP46" s="146"/>
      <c r="AQ46" s="146"/>
      <c r="AR46" s="146"/>
      <c r="AS46" s="146"/>
      <c r="AT46" s="146"/>
      <c r="AU46" s="146"/>
      <c r="AV46" s="146"/>
      <c r="AW46" s="146"/>
      <c r="AX46" s="146"/>
      <c r="AY46" s="146"/>
      <c r="AZ46" s="146"/>
      <c r="BA46" s="146"/>
      <c r="BB46" s="146"/>
      <c r="BC46" s="146"/>
      <c r="BD46" s="146"/>
      <c r="BE46" s="146"/>
      <c r="BF46" s="146"/>
      <c r="BG46" s="146"/>
      <c r="BH46" s="146"/>
      <c r="BI46" s="146"/>
      <c r="BJ46" s="146"/>
      <c r="BK46" s="146"/>
      <c r="BL46" s="146"/>
      <c r="BM46" s="146"/>
      <c r="BN46" s="146"/>
      <c r="BO46" s="146"/>
      <c r="BP46" s="146"/>
      <c r="BQ46" s="146"/>
      <c r="BR46" s="146"/>
      <c r="BS46" s="146"/>
      <c r="BT46" s="146"/>
      <c r="BU46" s="146"/>
      <c r="BV46" s="146"/>
      <c r="BW46" s="146"/>
      <c r="BX46" s="146"/>
      <c r="BY46" s="146"/>
    </row>
    <row r="47" spans="1:87" s="157" customFormat="1" x14ac:dyDescent="0.25">
      <c r="A47" s="161" t="s">
        <v>109</v>
      </c>
      <c r="B47" s="161" t="str">
        <f t="shared" si="12"/>
        <v>nat</v>
      </c>
      <c r="C47" s="161" t="str">
        <f t="shared" si="12"/>
        <v>base</v>
      </c>
      <c r="D47" s="172">
        <v>-4</v>
      </c>
      <c r="E47" s="172">
        <v>-0.2</v>
      </c>
      <c r="F47" s="172">
        <f t="shared" si="5"/>
        <v>-0.7</v>
      </c>
      <c r="G47" s="172">
        <f t="shared" si="11"/>
        <v>-0.6</v>
      </c>
      <c r="H47" s="172">
        <f t="shared" si="11"/>
        <v>-0.6</v>
      </c>
      <c r="I47" s="172">
        <f t="shared" si="11"/>
        <v>-0.6</v>
      </c>
      <c r="J47" s="172">
        <f t="shared" si="11"/>
        <v>0.1</v>
      </c>
      <c r="K47" s="172">
        <f t="shared" si="11"/>
        <v>0.2</v>
      </c>
      <c r="L47" s="172">
        <f t="shared" si="11"/>
        <v>0.01</v>
      </c>
      <c r="M47" s="172">
        <f t="shared" si="11"/>
        <v>0.01</v>
      </c>
      <c r="N47" s="172">
        <f t="shared" si="11"/>
        <v>0.01</v>
      </c>
      <c r="Y47" s="158"/>
      <c r="Z47" s="128"/>
      <c r="AA47" s="146"/>
      <c r="AB47" s="146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46"/>
      <c r="AN47" s="146"/>
      <c r="AO47" s="146"/>
      <c r="AP47" s="146"/>
      <c r="AQ47" s="146"/>
      <c r="AR47" s="146"/>
      <c r="AS47" s="146"/>
      <c r="AT47" s="146"/>
      <c r="AU47" s="146"/>
      <c r="AV47" s="146"/>
      <c r="AW47" s="146"/>
      <c r="AX47" s="146"/>
      <c r="AY47" s="146"/>
      <c r="AZ47" s="146"/>
      <c r="BA47" s="146"/>
      <c r="BB47" s="146"/>
      <c r="BC47" s="146"/>
      <c r="BD47" s="146"/>
      <c r="BE47" s="146"/>
      <c r="BF47" s="146"/>
      <c r="BG47" s="146"/>
      <c r="BH47" s="146"/>
      <c r="BI47" s="146"/>
      <c r="BJ47" s="146"/>
      <c r="BK47" s="146"/>
      <c r="BL47" s="146"/>
      <c r="BM47" s="146"/>
      <c r="BN47" s="146"/>
      <c r="BO47" s="146"/>
      <c r="BP47" s="146"/>
      <c r="BQ47" s="146"/>
      <c r="BR47" s="146"/>
      <c r="BS47" s="146"/>
      <c r="BT47" s="146"/>
      <c r="BU47" s="146"/>
      <c r="BV47" s="146"/>
      <c r="BW47" s="146"/>
      <c r="BX47" s="146"/>
      <c r="BY47" s="146"/>
    </row>
    <row r="48" spans="1:87" s="157" customFormat="1" x14ac:dyDescent="0.25">
      <c r="A48" s="161" t="s">
        <v>110</v>
      </c>
      <c r="B48" s="161" t="str">
        <f t="shared" si="12"/>
        <v>nat</v>
      </c>
      <c r="C48" s="161" t="str">
        <f t="shared" si="12"/>
        <v>base</v>
      </c>
      <c r="D48" s="172">
        <v>-4</v>
      </c>
      <c r="E48" s="172">
        <v>-0.2</v>
      </c>
      <c r="F48" s="172">
        <f t="shared" si="5"/>
        <v>-0.7</v>
      </c>
      <c r="G48" s="172">
        <f t="shared" si="11"/>
        <v>-0.6</v>
      </c>
      <c r="H48" s="172">
        <f t="shared" si="11"/>
        <v>-0.6</v>
      </c>
      <c r="I48" s="172">
        <f t="shared" si="11"/>
        <v>-0.6</v>
      </c>
      <c r="J48" s="172">
        <f t="shared" si="11"/>
        <v>0.1</v>
      </c>
      <c r="K48" s="172">
        <f t="shared" si="11"/>
        <v>0.2</v>
      </c>
      <c r="L48" s="172">
        <f t="shared" si="11"/>
        <v>0.01</v>
      </c>
      <c r="M48" s="172">
        <f t="shared" si="11"/>
        <v>0.01</v>
      </c>
      <c r="N48" s="172">
        <f t="shared" si="11"/>
        <v>0.01</v>
      </c>
      <c r="Y48" s="158"/>
      <c r="Z48" s="128"/>
      <c r="AA48" s="146"/>
      <c r="AB48" s="146"/>
      <c r="AC48" s="139"/>
      <c r="AD48" s="139"/>
      <c r="AE48" s="139"/>
      <c r="AF48" s="139"/>
      <c r="AG48" s="139"/>
      <c r="AH48" s="139"/>
      <c r="AI48" s="139"/>
      <c r="AJ48" s="139"/>
      <c r="AK48" s="139"/>
      <c r="AL48" s="139"/>
      <c r="AM48" s="146"/>
      <c r="AN48" s="146"/>
      <c r="AO48" s="146"/>
      <c r="AP48" s="146"/>
      <c r="AQ48" s="146"/>
      <c r="AR48" s="146"/>
      <c r="AS48" s="146"/>
      <c r="AT48" s="146"/>
      <c r="AU48" s="146"/>
      <c r="AV48" s="146"/>
      <c r="AW48" s="146"/>
      <c r="AX48" s="146"/>
      <c r="AY48" s="146"/>
      <c r="AZ48" s="146"/>
      <c r="BA48" s="146"/>
      <c r="BB48" s="146"/>
      <c r="BC48" s="146"/>
      <c r="BD48" s="146"/>
      <c r="BE48" s="146"/>
      <c r="BF48" s="146"/>
      <c r="BG48" s="146"/>
      <c r="BH48" s="146"/>
      <c r="BI48" s="146"/>
      <c r="BJ48" s="146"/>
      <c r="BK48" s="146"/>
      <c r="BL48" s="146"/>
      <c r="BM48" s="146"/>
      <c r="BN48" s="146"/>
      <c r="BO48" s="146"/>
      <c r="BP48" s="146"/>
      <c r="BQ48" s="146"/>
      <c r="BR48" s="146"/>
      <c r="BS48" s="146"/>
      <c r="BT48" s="146"/>
      <c r="BU48" s="146"/>
      <c r="BV48" s="146"/>
      <c r="BW48" s="146"/>
      <c r="BX48" s="146"/>
      <c r="BY48" s="146"/>
    </row>
    <row r="49" spans="1:87" s="157" customFormat="1" x14ac:dyDescent="0.25">
      <c r="A49" s="161" t="s">
        <v>61</v>
      </c>
      <c r="B49" s="161" t="str">
        <f t="shared" si="12"/>
        <v>nat</v>
      </c>
      <c r="C49" s="161" t="str">
        <f t="shared" si="12"/>
        <v>base</v>
      </c>
      <c r="D49" s="172" t="s">
        <v>75</v>
      </c>
      <c r="E49" s="172" t="s">
        <v>75</v>
      </c>
      <c r="F49" s="172" t="s">
        <v>75</v>
      </c>
      <c r="G49" s="172" t="s">
        <v>75</v>
      </c>
      <c r="H49" s="172" t="s">
        <v>75</v>
      </c>
      <c r="I49" s="172" t="s">
        <v>75</v>
      </c>
      <c r="J49" s="172" t="s">
        <v>75</v>
      </c>
      <c r="K49" s="172" t="s">
        <v>75</v>
      </c>
      <c r="L49" s="172" t="s">
        <v>75</v>
      </c>
      <c r="M49" s="172" t="s">
        <v>75</v>
      </c>
      <c r="N49" s="172" t="s">
        <v>75</v>
      </c>
      <c r="Y49" s="158"/>
      <c r="Z49" s="128"/>
      <c r="AA49" s="146"/>
      <c r="AB49" s="146"/>
      <c r="AC49" s="139"/>
      <c r="AD49" s="139"/>
      <c r="AE49" s="139"/>
      <c r="AF49" s="139"/>
      <c r="AG49" s="139"/>
      <c r="AH49" s="139"/>
      <c r="AI49" s="139"/>
      <c r="AJ49" s="139"/>
      <c r="AK49" s="139"/>
      <c r="AL49" s="139"/>
      <c r="AM49" s="146"/>
      <c r="AN49" s="146"/>
      <c r="AO49" s="146"/>
      <c r="AP49" s="146"/>
      <c r="AQ49" s="146"/>
      <c r="AR49" s="146"/>
      <c r="AS49" s="146"/>
      <c r="AT49" s="146"/>
      <c r="AU49" s="146"/>
      <c r="AV49" s="146"/>
      <c r="AW49" s="146"/>
      <c r="AX49" s="146"/>
      <c r="AY49" s="146"/>
      <c r="AZ49" s="146"/>
      <c r="BA49" s="146"/>
      <c r="BB49" s="146"/>
      <c r="BC49" s="146"/>
      <c r="BD49" s="146"/>
      <c r="BE49" s="146"/>
      <c r="BF49" s="146"/>
      <c r="BG49" s="146"/>
      <c r="BH49" s="146"/>
      <c r="BI49" s="146"/>
      <c r="BJ49" s="146"/>
      <c r="BK49" s="146"/>
      <c r="BL49" s="146"/>
      <c r="BM49" s="146"/>
      <c r="BN49" s="146"/>
      <c r="BO49" s="146"/>
      <c r="BP49" s="146"/>
      <c r="BQ49" s="146"/>
      <c r="BR49" s="146"/>
      <c r="BS49" s="146"/>
      <c r="BT49" s="146"/>
      <c r="BU49" s="146"/>
      <c r="BV49" s="146"/>
      <c r="BW49" s="146"/>
      <c r="BX49" s="146"/>
      <c r="BY49" s="146"/>
    </row>
    <row r="50" spans="1:87" s="157" customFormat="1" x14ac:dyDescent="0.25">
      <c r="A50" s="161" t="s">
        <v>216</v>
      </c>
      <c r="B50" s="161" t="str">
        <f t="shared" si="12"/>
        <v>nat</v>
      </c>
      <c r="C50" s="161" t="str">
        <f t="shared" si="12"/>
        <v>base</v>
      </c>
      <c r="D50" s="172" t="s">
        <v>75</v>
      </c>
      <c r="E50" s="172" t="s">
        <v>75</v>
      </c>
      <c r="F50" s="172" t="s">
        <v>75</v>
      </c>
      <c r="G50" s="172" t="s">
        <v>75</v>
      </c>
      <c r="H50" s="172" t="s">
        <v>75</v>
      </c>
      <c r="I50" s="172" t="s">
        <v>75</v>
      </c>
      <c r="J50" s="172" t="s">
        <v>75</v>
      </c>
      <c r="K50" s="172" t="s">
        <v>75</v>
      </c>
      <c r="L50" s="172" t="s">
        <v>75</v>
      </c>
      <c r="M50" s="172" t="s">
        <v>75</v>
      </c>
      <c r="N50" s="172" t="s">
        <v>75</v>
      </c>
      <c r="Y50" s="158"/>
      <c r="Z50" s="128"/>
      <c r="AA50" s="146"/>
      <c r="AB50" s="146"/>
      <c r="AC50" s="139"/>
      <c r="AD50" s="139"/>
      <c r="AE50" s="139"/>
      <c r="AF50" s="139"/>
      <c r="AG50" s="139"/>
      <c r="AH50" s="139"/>
      <c r="AI50" s="139"/>
      <c r="AJ50" s="139"/>
      <c r="AK50" s="139"/>
      <c r="AL50" s="139"/>
      <c r="AM50" s="146"/>
      <c r="AN50" s="146"/>
      <c r="AO50" s="146"/>
      <c r="AP50" s="146"/>
      <c r="AQ50" s="146"/>
      <c r="AR50" s="146"/>
      <c r="AS50" s="146"/>
      <c r="AT50" s="146"/>
      <c r="AU50" s="146"/>
      <c r="AV50" s="146"/>
      <c r="AW50" s="146"/>
      <c r="AX50" s="146"/>
      <c r="AY50" s="146"/>
      <c r="AZ50" s="146"/>
      <c r="BA50" s="146"/>
      <c r="BB50" s="146"/>
      <c r="BC50" s="146"/>
      <c r="BD50" s="146"/>
      <c r="BE50" s="146"/>
      <c r="BF50" s="146"/>
      <c r="BG50" s="146"/>
      <c r="BH50" s="146"/>
      <c r="BI50" s="146"/>
      <c r="BJ50" s="146"/>
      <c r="BK50" s="146"/>
      <c r="BL50" s="146"/>
      <c r="BM50" s="146"/>
      <c r="BN50" s="146"/>
      <c r="BO50" s="146"/>
      <c r="BP50" s="146"/>
      <c r="BQ50" s="146"/>
      <c r="BR50" s="146"/>
      <c r="BS50" s="146"/>
      <c r="BT50" s="146"/>
      <c r="BU50" s="146"/>
      <c r="BV50" s="146"/>
      <c r="BW50" s="146"/>
      <c r="BX50" s="146"/>
      <c r="BY50" s="146"/>
    </row>
    <row r="51" spans="1:87" s="157" customFormat="1" x14ac:dyDescent="0.25">
      <c r="A51" s="161" t="s">
        <v>418</v>
      </c>
      <c r="B51" s="161" t="str">
        <f t="shared" si="12"/>
        <v>nat</v>
      </c>
      <c r="C51" s="161" t="str">
        <f t="shared" si="12"/>
        <v>base</v>
      </c>
      <c r="D51" s="172">
        <v>-1.25</v>
      </c>
      <c r="E51" s="172">
        <v>-0.2</v>
      </c>
      <c r="F51" s="172">
        <f t="shared" si="5"/>
        <v>-0.7</v>
      </c>
      <c r="G51" s="172">
        <f t="shared" ref="G50:N65" si="13">G$8</f>
        <v>-0.6</v>
      </c>
      <c r="H51" s="172">
        <f t="shared" si="13"/>
        <v>-0.6</v>
      </c>
      <c r="I51" s="172">
        <f t="shared" si="13"/>
        <v>-0.6</v>
      </c>
      <c r="J51" s="172">
        <f t="shared" si="13"/>
        <v>0.1</v>
      </c>
      <c r="K51" s="172">
        <f t="shared" si="13"/>
        <v>0.2</v>
      </c>
      <c r="L51" s="172">
        <f t="shared" si="13"/>
        <v>0.01</v>
      </c>
      <c r="M51" s="172">
        <f t="shared" si="13"/>
        <v>0.01</v>
      </c>
      <c r="N51" s="172">
        <f t="shared" si="13"/>
        <v>0.01</v>
      </c>
      <c r="Y51" s="158"/>
      <c r="Z51" s="128"/>
      <c r="AA51" s="146"/>
      <c r="AB51" s="146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46"/>
      <c r="AN51" s="146"/>
      <c r="AO51" s="146"/>
      <c r="AP51" s="146"/>
      <c r="AQ51" s="146"/>
      <c r="AR51" s="146"/>
      <c r="AS51" s="146"/>
      <c r="AT51" s="146"/>
      <c r="AU51" s="146"/>
      <c r="AV51" s="146"/>
      <c r="AW51" s="146"/>
      <c r="AX51" s="146"/>
      <c r="AY51" s="146"/>
      <c r="AZ51" s="146"/>
      <c r="BA51" s="146"/>
      <c r="BB51" s="146"/>
      <c r="BC51" s="146"/>
      <c r="BD51" s="146"/>
      <c r="BE51" s="146"/>
      <c r="BF51" s="146"/>
      <c r="BG51" s="146"/>
      <c r="BH51" s="146"/>
      <c r="BI51" s="146"/>
      <c r="BJ51" s="146"/>
      <c r="BK51" s="146"/>
      <c r="BL51" s="146"/>
      <c r="BM51" s="146"/>
      <c r="BN51" s="146"/>
      <c r="BO51" s="146"/>
      <c r="BP51" s="146"/>
      <c r="BQ51" s="146"/>
      <c r="BR51" s="146"/>
      <c r="BS51" s="146"/>
      <c r="BT51" s="146"/>
      <c r="BU51" s="146"/>
      <c r="BV51" s="146"/>
      <c r="BW51" s="146"/>
      <c r="BX51" s="146"/>
      <c r="BY51" s="146"/>
    </row>
    <row r="52" spans="1:87" s="157" customFormat="1" x14ac:dyDescent="0.25">
      <c r="A52" s="161" t="s">
        <v>111</v>
      </c>
      <c r="B52" s="161" t="str">
        <f>B50</f>
        <v>nat</v>
      </c>
      <c r="C52" s="161" t="str">
        <f>C50</f>
        <v>base</v>
      </c>
      <c r="D52" s="172">
        <v>-1.25</v>
      </c>
      <c r="E52" s="172">
        <v>-0.2</v>
      </c>
      <c r="F52" s="172">
        <f t="shared" si="5"/>
        <v>-0.7</v>
      </c>
      <c r="G52" s="172">
        <f t="shared" si="13"/>
        <v>-0.6</v>
      </c>
      <c r="H52" s="172">
        <f t="shared" si="13"/>
        <v>-0.6</v>
      </c>
      <c r="I52" s="172">
        <f t="shared" si="13"/>
        <v>-0.6</v>
      </c>
      <c r="J52" s="172">
        <f t="shared" si="13"/>
        <v>0.1</v>
      </c>
      <c r="K52" s="172">
        <f t="shared" si="13"/>
        <v>0.2</v>
      </c>
      <c r="L52" s="172">
        <f t="shared" si="13"/>
        <v>0.01</v>
      </c>
      <c r="M52" s="172">
        <f t="shared" si="13"/>
        <v>0.01</v>
      </c>
      <c r="N52" s="172">
        <f t="shared" si="13"/>
        <v>0.01</v>
      </c>
      <c r="Y52" s="158"/>
      <c r="Z52" s="128"/>
      <c r="AA52" s="146"/>
      <c r="AB52" s="146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46"/>
      <c r="AN52" s="146"/>
      <c r="AO52" s="146"/>
      <c r="AP52" s="146"/>
      <c r="AQ52" s="146"/>
      <c r="AR52" s="146"/>
      <c r="AS52" s="146"/>
      <c r="AT52" s="146"/>
      <c r="AU52" s="146"/>
      <c r="AV52" s="146"/>
      <c r="AW52" s="146"/>
      <c r="AX52" s="146"/>
      <c r="AY52" s="146"/>
      <c r="AZ52" s="146"/>
      <c r="BA52" s="146"/>
      <c r="BB52" s="146"/>
      <c r="BC52" s="146"/>
      <c r="BD52" s="146"/>
      <c r="BE52" s="146"/>
      <c r="BF52" s="146"/>
      <c r="BG52" s="146"/>
      <c r="BH52" s="146"/>
      <c r="BI52" s="146"/>
      <c r="BJ52" s="146"/>
      <c r="BK52" s="146"/>
      <c r="BL52" s="146"/>
      <c r="BM52" s="146"/>
      <c r="BN52" s="146"/>
      <c r="BO52" s="146"/>
      <c r="BP52" s="146"/>
      <c r="BQ52" s="146"/>
      <c r="BR52" s="146"/>
      <c r="BS52" s="146"/>
      <c r="BT52" s="146"/>
      <c r="BU52" s="146"/>
      <c r="BV52" s="146"/>
      <c r="BW52" s="146"/>
      <c r="BX52" s="146"/>
      <c r="BY52" s="146"/>
    </row>
    <row r="53" spans="1:87" s="157" customFormat="1" x14ac:dyDescent="0.25">
      <c r="A53" s="161" t="s">
        <v>112</v>
      </c>
      <c r="B53" s="161" t="str">
        <f t="shared" ref="B53:B62" si="14">B52</f>
        <v>nat</v>
      </c>
      <c r="C53" s="161" t="str">
        <f t="shared" ref="C53:C62" si="15">C52</f>
        <v>base</v>
      </c>
      <c r="D53" s="172">
        <v>-1.25</v>
      </c>
      <c r="E53" s="172">
        <v>-0.2</v>
      </c>
      <c r="F53" s="172">
        <f t="shared" si="5"/>
        <v>-0.7</v>
      </c>
      <c r="G53" s="172">
        <f t="shared" si="13"/>
        <v>-0.6</v>
      </c>
      <c r="H53" s="172">
        <f t="shared" si="13"/>
        <v>-0.6</v>
      </c>
      <c r="I53" s="172">
        <f t="shared" si="13"/>
        <v>-0.6</v>
      </c>
      <c r="J53" s="172">
        <f t="shared" si="13"/>
        <v>0.1</v>
      </c>
      <c r="K53" s="172">
        <f t="shared" si="13"/>
        <v>0.2</v>
      </c>
      <c r="L53" s="172">
        <f t="shared" si="13"/>
        <v>0.01</v>
      </c>
      <c r="M53" s="172">
        <f t="shared" si="13"/>
        <v>0.01</v>
      </c>
      <c r="N53" s="172">
        <f t="shared" si="13"/>
        <v>0.01</v>
      </c>
      <c r="Y53" s="158"/>
      <c r="Z53" s="128"/>
      <c r="AA53" s="146"/>
      <c r="AB53" s="146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46"/>
      <c r="AN53" s="146"/>
      <c r="AO53" s="146"/>
      <c r="AP53" s="146"/>
      <c r="AQ53" s="146"/>
      <c r="AR53" s="146"/>
      <c r="AS53" s="146"/>
      <c r="AT53" s="146"/>
      <c r="AU53" s="146"/>
      <c r="AV53" s="146"/>
      <c r="AW53" s="146"/>
      <c r="AX53" s="146"/>
      <c r="AY53" s="146"/>
      <c r="AZ53" s="146"/>
      <c r="BA53" s="146"/>
      <c r="BB53" s="146"/>
      <c r="BC53" s="146"/>
      <c r="BD53" s="146"/>
      <c r="BE53" s="146"/>
      <c r="BF53" s="146"/>
      <c r="BG53" s="146"/>
      <c r="BH53" s="146"/>
      <c r="BI53" s="146"/>
      <c r="BJ53" s="146"/>
      <c r="BK53" s="146"/>
      <c r="BL53" s="146"/>
      <c r="BM53" s="146"/>
      <c r="BN53" s="146"/>
      <c r="BO53" s="146"/>
      <c r="BP53" s="146"/>
      <c r="BQ53" s="146"/>
      <c r="BR53" s="146"/>
      <c r="BS53" s="146"/>
      <c r="BT53" s="146"/>
      <c r="BU53" s="146"/>
      <c r="BV53" s="146"/>
      <c r="BW53" s="146"/>
      <c r="BX53" s="146"/>
      <c r="BY53" s="146"/>
    </row>
    <row r="54" spans="1:87" s="157" customFormat="1" x14ac:dyDescent="0.25">
      <c r="A54" s="161" t="s">
        <v>113</v>
      </c>
      <c r="B54" s="161" t="str">
        <f t="shared" si="14"/>
        <v>nat</v>
      </c>
      <c r="C54" s="161" t="str">
        <f t="shared" si="15"/>
        <v>base</v>
      </c>
      <c r="D54" s="172">
        <v>-1.25</v>
      </c>
      <c r="E54" s="172">
        <v>-0.2</v>
      </c>
      <c r="F54" s="172">
        <f t="shared" si="5"/>
        <v>-0.7</v>
      </c>
      <c r="G54" s="172">
        <f t="shared" si="13"/>
        <v>-0.6</v>
      </c>
      <c r="H54" s="172">
        <f t="shared" si="13"/>
        <v>-0.6</v>
      </c>
      <c r="I54" s="172">
        <f t="shared" si="13"/>
        <v>-0.6</v>
      </c>
      <c r="J54" s="172">
        <f t="shared" si="13"/>
        <v>0.1</v>
      </c>
      <c r="K54" s="172">
        <f t="shared" si="13"/>
        <v>0.2</v>
      </c>
      <c r="L54" s="172">
        <f t="shared" si="13"/>
        <v>0.01</v>
      </c>
      <c r="M54" s="172">
        <f t="shared" si="13"/>
        <v>0.01</v>
      </c>
      <c r="N54" s="172">
        <f t="shared" si="13"/>
        <v>0.01</v>
      </c>
      <c r="Y54" s="158"/>
      <c r="Z54" s="128"/>
      <c r="AA54" s="146"/>
      <c r="AB54" s="146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46"/>
      <c r="AN54" s="146"/>
      <c r="AO54" s="146"/>
      <c r="AP54" s="146"/>
      <c r="AQ54" s="146"/>
      <c r="AR54" s="146"/>
      <c r="AS54" s="146"/>
      <c r="AT54" s="146"/>
      <c r="AU54" s="146"/>
      <c r="AV54" s="146"/>
      <c r="AW54" s="146"/>
      <c r="AX54" s="146"/>
      <c r="AY54" s="146"/>
      <c r="AZ54" s="146"/>
      <c r="BA54" s="146"/>
      <c r="BB54" s="146"/>
      <c r="BC54" s="146"/>
      <c r="BD54" s="146"/>
      <c r="BE54" s="146"/>
      <c r="BF54" s="146"/>
      <c r="BG54" s="146"/>
      <c r="BH54" s="146"/>
      <c r="BI54" s="146"/>
      <c r="BJ54" s="146"/>
      <c r="BK54" s="146"/>
      <c r="BL54" s="146"/>
      <c r="BM54" s="146"/>
      <c r="BN54" s="146"/>
      <c r="BO54" s="146"/>
      <c r="BP54" s="146"/>
      <c r="BQ54" s="146"/>
      <c r="BR54" s="146"/>
      <c r="BS54" s="146"/>
      <c r="BT54" s="146"/>
      <c r="BU54" s="146"/>
      <c r="BV54" s="146"/>
      <c r="BW54" s="146"/>
      <c r="BX54" s="146"/>
      <c r="BY54" s="146"/>
    </row>
    <row r="55" spans="1:87" s="157" customFormat="1" x14ac:dyDescent="0.25">
      <c r="A55" s="161" t="s">
        <v>114</v>
      </c>
      <c r="B55" s="161" t="str">
        <f t="shared" si="14"/>
        <v>nat</v>
      </c>
      <c r="C55" s="161" t="str">
        <f t="shared" si="15"/>
        <v>base</v>
      </c>
      <c r="D55" s="172">
        <v>-1.25</v>
      </c>
      <c r="E55" s="172">
        <v>-0.2</v>
      </c>
      <c r="F55" s="172">
        <f t="shared" si="5"/>
        <v>-0.7</v>
      </c>
      <c r="G55" s="172">
        <f t="shared" si="13"/>
        <v>-0.6</v>
      </c>
      <c r="H55" s="172">
        <f t="shared" si="13"/>
        <v>-0.6</v>
      </c>
      <c r="I55" s="172">
        <f t="shared" si="13"/>
        <v>-0.6</v>
      </c>
      <c r="J55" s="172">
        <f t="shared" si="13"/>
        <v>0.1</v>
      </c>
      <c r="K55" s="172">
        <f t="shared" si="13"/>
        <v>0.2</v>
      </c>
      <c r="L55" s="172">
        <f t="shared" si="13"/>
        <v>0.01</v>
      </c>
      <c r="M55" s="172">
        <f t="shared" si="13"/>
        <v>0.01</v>
      </c>
      <c r="N55" s="172">
        <f t="shared" si="13"/>
        <v>0.01</v>
      </c>
      <c r="Y55" s="158"/>
      <c r="Z55" s="128"/>
      <c r="AA55" s="146"/>
      <c r="AB55" s="146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46"/>
      <c r="AN55" s="146"/>
      <c r="AO55" s="146"/>
      <c r="AP55" s="146"/>
      <c r="AQ55" s="146"/>
      <c r="AR55" s="146"/>
      <c r="AS55" s="146"/>
      <c r="AT55" s="146"/>
      <c r="AU55" s="146"/>
      <c r="AV55" s="146"/>
      <c r="AW55" s="146"/>
      <c r="AX55" s="146"/>
      <c r="AY55" s="146"/>
      <c r="AZ55" s="146"/>
      <c r="BA55" s="146"/>
      <c r="BB55" s="146"/>
      <c r="BC55" s="146"/>
      <c r="BD55" s="146"/>
      <c r="BE55" s="146"/>
      <c r="BF55" s="146"/>
      <c r="BG55" s="146"/>
      <c r="BH55" s="146"/>
      <c r="BI55" s="146"/>
      <c r="BJ55" s="146"/>
      <c r="BK55" s="146"/>
      <c r="BL55" s="146"/>
      <c r="BM55" s="146"/>
      <c r="BN55" s="146"/>
      <c r="BO55" s="146"/>
      <c r="BP55" s="146"/>
      <c r="BQ55" s="146"/>
      <c r="BR55" s="146"/>
      <c r="BS55" s="146"/>
      <c r="BT55" s="146"/>
      <c r="BU55" s="146"/>
      <c r="BV55" s="146"/>
      <c r="BW55" s="146"/>
      <c r="BX55" s="146"/>
      <c r="BY55" s="146"/>
    </row>
    <row r="56" spans="1:87" s="157" customFormat="1" x14ac:dyDescent="0.25">
      <c r="A56" s="161" t="s">
        <v>62</v>
      </c>
      <c r="B56" s="161" t="str">
        <f t="shared" si="14"/>
        <v>nat</v>
      </c>
      <c r="C56" s="161" t="str">
        <f t="shared" si="15"/>
        <v>base</v>
      </c>
      <c r="D56" s="172">
        <v>-5.5</v>
      </c>
      <c r="E56" s="172">
        <v>-0.2</v>
      </c>
      <c r="F56" s="172">
        <f t="shared" si="5"/>
        <v>-0.7</v>
      </c>
      <c r="G56" s="172">
        <f t="shared" si="13"/>
        <v>-0.6</v>
      </c>
      <c r="H56" s="172">
        <f t="shared" si="13"/>
        <v>-0.6</v>
      </c>
      <c r="I56" s="172">
        <f t="shared" si="13"/>
        <v>-0.6</v>
      </c>
      <c r="J56" s="172">
        <f t="shared" si="13"/>
        <v>0.1</v>
      </c>
      <c r="K56" s="172">
        <f t="shared" si="13"/>
        <v>0.2</v>
      </c>
      <c r="L56" s="172">
        <f t="shared" si="13"/>
        <v>0.01</v>
      </c>
      <c r="M56" s="172">
        <f t="shared" si="13"/>
        <v>0.01</v>
      </c>
      <c r="N56" s="172">
        <f t="shared" si="13"/>
        <v>0.01</v>
      </c>
      <c r="Y56" s="158"/>
      <c r="Z56" s="128"/>
      <c r="AA56" s="146"/>
      <c r="AB56" s="146"/>
      <c r="AC56" s="139"/>
      <c r="AD56" s="139"/>
      <c r="AE56" s="139"/>
      <c r="AF56" s="139"/>
      <c r="AG56" s="139"/>
      <c r="AH56" s="139"/>
      <c r="AI56" s="139"/>
      <c r="AJ56" s="139"/>
      <c r="AK56" s="139"/>
      <c r="AL56" s="139"/>
      <c r="AM56" s="146"/>
      <c r="AN56" s="146"/>
      <c r="AO56" s="146"/>
      <c r="AP56" s="146"/>
      <c r="AQ56" s="146"/>
      <c r="AR56" s="146"/>
      <c r="AS56" s="146"/>
      <c r="AT56" s="146"/>
      <c r="AU56" s="146"/>
      <c r="AV56" s="146"/>
      <c r="AW56" s="146"/>
      <c r="AX56" s="146"/>
      <c r="AY56" s="146"/>
      <c r="AZ56" s="146"/>
      <c r="BA56" s="146"/>
      <c r="BB56" s="146"/>
      <c r="BC56" s="146"/>
      <c r="BD56" s="146"/>
      <c r="BE56" s="146"/>
      <c r="BF56" s="146"/>
      <c r="BG56" s="146"/>
      <c r="BH56" s="146"/>
      <c r="BI56" s="146"/>
      <c r="BJ56" s="146"/>
      <c r="BK56" s="146"/>
      <c r="BL56" s="146"/>
      <c r="BM56" s="146"/>
      <c r="BN56" s="146"/>
      <c r="BO56" s="146"/>
      <c r="BP56" s="146"/>
      <c r="BQ56" s="146"/>
      <c r="BR56" s="146"/>
      <c r="BS56" s="146"/>
      <c r="BT56" s="146"/>
      <c r="BU56" s="146"/>
      <c r="BV56" s="146"/>
      <c r="BW56" s="146"/>
      <c r="BX56" s="146"/>
      <c r="BY56" s="146"/>
    </row>
    <row r="57" spans="1:87" s="157" customFormat="1" x14ac:dyDescent="0.25">
      <c r="A57" s="161" t="s">
        <v>115</v>
      </c>
      <c r="B57" s="161" t="str">
        <f t="shared" si="14"/>
        <v>nat</v>
      </c>
      <c r="C57" s="161" t="str">
        <f t="shared" si="15"/>
        <v>base</v>
      </c>
      <c r="D57" s="172">
        <v>-10</v>
      </c>
      <c r="E57" s="172">
        <v>-0.2</v>
      </c>
      <c r="F57" s="172">
        <f t="shared" si="5"/>
        <v>-0.7</v>
      </c>
      <c r="G57" s="172">
        <f t="shared" si="13"/>
        <v>-0.6</v>
      </c>
      <c r="H57" s="172">
        <f t="shared" si="13"/>
        <v>-0.6</v>
      </c>
      <c r="I57" s="172">
        <f t="shared" si="13"/>
        <v>-0.6</v>
      </c>
      <c r="J57" s="172">
        <f t="shared" si="13"/>
        <v>0.1</v>
      </c>
      <c r="K57" s="172">
        <f t="shared" si="13"/>
        <v>0.2</v>
      </c>
      <c r="L57" s="172">
        <f t="shared" si="13"/>
        <v>0.01</v>
      </c>
      <c r="M57" s="172">
        <f t="shared" si="13"/>
        <v>0.01</v>
      </c>
      <c r="N57" s="172">
        <f t="shared" si="13"/>
        <v>0.01</v>
      </c>
      <c r="Y57" s="158"/>
      <c r="Z57" s="128"/>
      <c r="AA57" s="146"/>
      <c r="AB57" s="146"/>
      <c r="AC57" s="139"/>
      <c r="AD57" s="139"/>
      <c r="AE57" s="139"/>
      <c r="AF57" s="139"/>
      <c r="AG57" s="139"/>
      <c r="AH57" s="139"/>
      <c r="AI57" s="139"/>
      <c r="AJ57" s="139"/>
      <c r="AK57" s="139"/>
      <c r="AL57" s="139"/>
      <c r="AM57" s="146"/>
      <c r="AN57" s="146"/>
      <c r="AO57" s="146"/>
      <c r="AP57" s="146"/>
      <c r="AQ57" s="146"/>
      <c r="AR57" s="146"/>
      <c r="AS57" s="146"/>
      <c r="AT57" s="146"/>
      <c r="AU57" s="146"/>
      <c r="AV57" s="146"/>
      <c r="AW57" s="146"/>
      <c r="AX57" s="146"/>
      <c r="AY57" s="146"/>
      <c r="AZ57" s="146"/>
      <c r="BA57" s="146"/>
      <c r="BB57" s="146"/>
      <c r="BC57" s="146"/>
      <c r="BD57" s="146"/>
      <c r="BE57" s="146"/>
      <c r="BF57" s="146"/>
      <c r="BG57" s="146"/>
      <c r="BH57" s="146"/>
      <c r="BI57" s="146"/>
      <c r="BJ57" s="146"/>
      <c r="BK57" s="146"/>
      <c r="BL57" s="146"/>
      <c r="BM57" s="146"/>
      <c r="BN57" s="146"/>
      <c r="BO57" s="146"/>
      <c r="BP57" s="146"/>
      <c r="BQ57" s="146"/>
      <c r="BR57" s="146"/>
      <c r="BS57" s="146"/>
      <c r="BT57" s="146"/>
      <c r="BU57" s="146"/>
      <c r="BV57" s="146"/>
      <c r="BW57" s="146"/>
      <c r="BX57" s="146"/>
      <c r="BY57" s="146"/>
    </row>
    <row r="58" spans="1:87" s="157" customFormat="1" x14ac:dyDescent="0.25">
      <c r="A58" s="161" t="s">
        <v>116</v>
      </c>
      <c r="B58" s="161" t="str">
        <f t="shared" si="14"/>
        <v>nat</v>
      </c>
      <c r="C58" s="161" t="str">
        <f t="shared" si="15"/>
        <v>base</v>
      </c>
      <c r="D58" s="172">
        <v>-10</v>
      </c>
      <c r="E58" s="172">
        <v>-0.2</v>
      </c>
      <c r="F58" s="172">
        <f t="shared" si="5"/>
        <v>-0.7</v>
      </c>
      <c r="G58" s="172">
        <f t="shared" si="13"/>
        <v>-0.6</v>
      </c>
      <c r="H58" s="172">
        <f t="shared" si="13"/>
        <v>-0.6</v>
      </c>
      <c r="I58" s="172">
        <f t="shared" si="13"/>
        <v>-0.6</v>
      </c>
      <c r="J58" s="172">
        <f t="shared" si="13"/>
        <v>0.1</v>
      </c>
      <c r="K58" s="172">
        <f t="shared" si="13"/>
        <v>0.2</v>
      </c>
      <c r="L58" s="172">
        <f t="shared" si="13"/>
        <v>0.01</v>
      </c>
      <c r="M58" s="172">
        <f t="shared" si="13"/>
        <v>0.01</v>
      </c>
      <c r="N58" s="172">
        <f t="shared" si="13"/>
        <v>0.01</v>
      </c>
      <c r="Y58" s="158"/>
      <c r="Z58" s="128"/>
      <c r="AA58" s="146"/>
      <c r="AB58" s="146"/>
      <c r="AC58" s="139"/>
      <c r="AD58" s="139"/>
      <c r="AE58" s="139"/>
      <c r="AF58" s="139"/>
      <c r="AG58" s="139"/>
      <c r="AH58" s="139"/>
      <c r="AI58" s="139"/>
      <c r="AJ58" s="139"/>
      <c r="AK58" s="139"/>
      <c r="AL58" s="139"/>
      <c r="AM58" s="146"/>
      <c r="AN58" s="146"/>
      <c r="AO58" s="146"/>
      <c r="AP58" s="146"/>
      <c r="AQ58" s="146"/>
      <c r="AR58" s="146"/>
      <c r="AS58" s="146"/>
      <c r="AT58" s="146"/>
      <c r="AU58" s="146"/>
      <c r="AV58" s="146"/>
      <c r="AW58" s="146"/>
      <c r="AX58" s="146"/>
      <c r="AY58" s="146"/>
      <c r="AZ58" s="146"/>
      <c r="BA58" s="146"/>
      <c r="BB58" s="146"/>
      <c r="BC58" s="146"/>
      <c r="BD58" s="146"/>
      <c r="BE58" s="146"/>
      <c r="BF58" s="146"/>
      <c r="BG58" s="146"/>
      <c r="BH58" s="146"/>
      <c r="BI58" s="146"/>
      <c r="BJ58" s="146"/>
      <c r="BK58" s="146"/>
      <c r="BL58" s="146"/>
      <c r="BM58" s="146"/>
      <c r="BN58" s="146"/>
      <c r="BO58" s="146"/>
      <c r="BP58" s="146"/>
      <c r="BQ58" s="146"/>
      <c r="BR58" s="146"/>
      <c r="BS58" s="146"/>
      <c r="BT58" s="146"/>
      <c r="BU58" s="146"/>
      <c r="BV58" s="146"/>
      <c r="BW58" s="146"/>
      <c r="BX58" s="146"/>
      <c r="BY58" s="146"/>
    </row>
    <row r="59" spans="1:87" s="157" customFormat="1" x14ac:dyDescent="0.25">
      <c r="A59" s="161" t="s">
        <v>117</v>
      </c>
      <c r="B59" s="161" t="str">
        <f t="shared" si="14"/>
        <v>nat</v>
      </c>
      <c r="C59" s="161" t="str">
        <f t="shared" si="15"/>
        <v>base</v>
      </c>
      <c r="D59" s="172">
        <v>-10</v>
      </c>
      <c r="E59" s="172">
        <v>-0.2</v>
      </c>
      <c r="F59" s="172">
        <f t="shared" si="5"/>
        <v>-0.7</v>
      </c>
      <c r="G59" s="172">
        <f t="shared" si="13"/>
        <v>-0.6</v>
      </c>
      <c r="H59" s="172">
        <f t="shared" si="13"/>
        <v>-0.6</v>
      </c>
      <c r="I59" s="172">
        <f t="shared" si="13"/>
        <v>-0.6</v>
      </c>
      <c r="J59" s="172">
        <f t="shared" si="13"/>
        <v>0.1</v>
      </c>
      <c r="K59" s="172">
        <f t="shared" si="13"/>
        <v>0.2</v>
      </c>
      <c r="L59" s="172">
        <f t="shared" si="13"/>
        <v>0.01</v>
      </c>
      <c r="M59" s="172">
        <f t="shared" si="13"/>
        <v>0.01</v>
      </c>
      <c r="N59" s="172">
        <f t="shared" si="13"/>
        <v>0.01</v>
      </c>
      <c r="Y59" s="158"/>
      <c r="Z59" s="128"/>
      <c r="AA59" s="146"/>
      <c r="AB59" s="146"/>
      <c r="AC59" s="139"/>
      <c r="AD59" s="139"/>
      <c r="AE59" s="139"/>
      <c r="AF59" s="139"/>
      <c r="AG59" s="139"/>
      <c r="AH59" s="139"/>
      <c r="AI59" s="139"/>
      <c r="AJ59" s="139"/>
      <c r="AK59" s="139"/>
      <c r="AL59" s="139"/>
      <c r="AM59" s="146"/>
      <c r="AN59" s="146"/>
      <c r="AO59" s="146"/>
      <c r="AP59" s="146"/>
      <c r="AQ59" s="146"/>
      <c r="AR59" s="146"/>
      <c r="AS59" s="146"/>
      <c r="AT59" s="146"/>
      <c r="AU59" s="146"/>
      <c r="AV59" s="146"/>
      <c r="AW59" s="146"/>
      <c r="AX59" s="146"/>
      <c r="AY59" s="146"/>
      <c r="AZ59" s="146"/>
      <c r="BA59" s="146"/>
      <c r="BB59" s="146"/>
      <c r="BC59" s="146"/>
      <c r="BD59" s="146"/>
      <c r="BE59" s="146"/>
      <c r="BF59" s="146"/>
      <c r="BG59" s="146"/>
      <c r="BH59" s="146"/>
      <c r="BI59" s="146"/>
      <c r="BJ59" s="146"/>
      <c r="BK59" s="146"/>
      <c r="BL59" s="146"/>
      <c r="BM59" s="146"/>
      <c r="BN59" s="146"/>
      <c r="BO59" s="146"/>
      <c r="BP59" s="146"/>
      <c r="BQ59" s="146"/>
      <c r="BR59" s="146"/>
      <c r="BS59" s="146"/>
      <c r="BT59" s="146"/>
      <c r="BU59" s="146"/>
      <c r="BV59" s="146"/>
      <c r="BW59" s="146"/>
      <c r="BX59" s="146"/>
      <c r="BY59" s="146"/>
    </row>
    <row r="60" spans="1:87" s="157" customFormat="1" x14ac:dyDescent="0.25">
      <c r="A60" s="161" t="s">
        <v>63</v>
      </c>
      <c r="B60" s="161" t="str">
        <f t="shared" si="14"/>
        <v>nat</v>
      </c>
      <c r="C60" s="161" t="str">
        <f t="shared" si="15"/>
        <v>base</v>
      </c>
      <c r="D60" s="172">
        <v>-10</v>
      </c>
      <c r="E60" s="172">
        <v>-0.2</v>
      </c>
      <c r="F60" s="172">
        <f t="shared" si="5"/>
        <v>-0.7</v>
      </c>
      <c r="G60" s="172">
        <f t="shared" si="13"/>
        <v>-0.6</v>
      </c>
      <c r="H60" s="172">
        <f t="shared" si="13"/>
        <v>-0.6</v>
      </c>
      <c r="I60" s="172">
        <f t="shared" si="13"/>
        <v>-0.6</v>
      </c>
      <c r="J60" s="172">
        <f t="shared" si="13"/>
        <v>0.1</v>
      </c>
      <c r="K60" s="172">
        <f t="shared" si="13"/>
        <v>0.2</v>
      </c>
      <c r="L60" s="172">
        <f t="shared" si="13"/>
        <v>0.01</v>
      </c>
      <c r="M60" s="172">
        <f t="shared" si="13"/>
        <v>0.01</v>
      </c>
      <c r="N60" s="172">
        <f t="shared" si="13"/>
        <v>0.01</v>
      </c>
      <c r="Y60" s="158"/>
      <c r="Z60" s="128"/>
      <c r="AA60" s="146"/>
      <c r="AB60" s="146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46"/>
      <c r="AN60" s="146"/>
      <c r="AO60" s="146"/>
      <c r="AP60" s="146"/>
      <c r="AQ60" s="146"/>
      <c r="AR60" s="146"/>
      <c r="AS60" s="146"/>
      <c r="AT60" s="146"/>
      <c r="AU60" s="146"/>
      <c r="AV60" s="146"/>
      <c r="AW60" s="146"/>
      <c r="AX60" s="146"/>
      <c r="AY60" s="146"/>
      <c r="AZ60" s="146"/>
      <c r="BA60" s="146"/>
      <c r="BB60" s="146"/>
      <c r="BC60" s="146"/>
      <c r="BD60" s="146"/>
      <c r="BE60" s="146"/>
      <c r="BF60" s="146"/>
      <c r="BG60" s="146"/>
      <c r="BH60" s="146"/>
      <c r="BI60" s="146"/>
      <c r="BJ60" s="146"/>
      <c r="BK60" s="146"/>
      <c r="BL60" s="146"/>
      <c r="BM60" s="146"/>
      <c r="BN60" s="146"/>
      <c r="BO60" s="146"/>
      <c r="BP60" s="146"/>
      <c r="BQ60" s="146"/>
      <c r="BR60" s="146"/>
      <c r="BS60" s="146"/>
      <c r="BT60" s="146"/>
      <c r="BU60" s="146"/>
      <c r="BV60" s="146"/>
      <c r="BW60" s="146"/>
      <c r="BX60" s="146"/>
      <c r="BY60" s="146"/>
    </row>
    <row r="61" spans="1:87" s="157" customFormat="1" x14ac:dyDescent="0.25">
      <c r="A61" s="157" t="s">
        <v>419</v>
      </c>
      <c r="B61" s="161" t="str">
        <f t="shared" si="14"/>
        <v>nat</v>
      </c>
      <c r="C61" s="161" t="str">
        <f t="shared" si="15"/>
        <v>base</v>
      </c>
      <c r="D61" s="172">
        <v>-10</v>
      </c>
      <c r="E61" s="172">
        <v>-0.2</v>
      </c>
      <c r="F61" s="172">
        <f t="shared" si="5"/>
        <v>-0.7</v>
      </c>
      <c r="G61" s="172">
        <f t="shared" si="13"/>
        <v>-0.6</v>
      </c>
      <c r="H61" s="172">
        <f t="shared" si="13"/>
        <v>-0.6</v>
      </c>
      <c r="I61" s="172">
        <f t="shared" si="13"/>
        <v>-0.6</v>
      </c>
      <c r="J61" s="172">
        <f t="shared" si="13"/>
        <v>0.1</v>
      </c>
      <c r="K61" s="172">
        <f t="shared" si="13"/>
        <v>0.2</v>
      </c>
      <c r="L61" s="172">
        <f t="shared" si="13"/>
        <v>0.01</v>
      </c>
      <c r="M61" s="172">
        <f t="shared" si="13"/>
        <v>0.01</v>
      </c>
      <c r="N61" s="172">
        <f t="shared" si="13"/>
        <v>0.01</v>
      </c>
      <c r="Y61" s="158"/>
      <c r="Z61" s="128"/>
      <c r="AA61" s="146"/>
      <c r="AB61" s="146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46"/>
      <c r="AN61" s="146"/>
      <c r="AO61" s="146"/>
      <c r="AP61" s="146"/>
      <c r="AQ61" s="146"/>
      <c r="AR61" s="146"/>
      <c r="AS61" s="146"/>
      <c r="AT61" s="146"/>
      <c r="AU61" s="146"/>
      <c r="AV61" s="146"/>
      <c r="AW61" s="146"/>
      <c r="AX61" s="146"/>
      <c r="AY61" s="146"/>
      <c r="AZ61" s="146"/>
      <c r="BA61" s="146"/>
      <c r="BB61" s="146"/>
      <c r="BC61" s="146"/>
      <c r="BD61" s="146"/>
      <c r="BE61" s="146"/>
      <c r="BF61" s="146"/>
      <c r="BG61" s="146"/>
      <c r="BH61" s="146"/>
      <c r="BI61" s="146"/>
      <c r="BJ61" s="146"/>
      <c r="BK61" s="146"/>
      <c r="BL61" s="146"/>
      <c r="BM61" s="146"/>
      <c r="BN61" s="146"/>
      <c r="BO61" s="146"/>
      <c r="BP61" s="146"/>
      <c r="BQ61" s="146"/>
      <c r="BR61" s="146"/>
      <c r="BS61" s="146"/>
      <c r="BT61" s="146"/>
      <c r="BU61" s="146"/>
      <c r="BV61" s="146"/>
      <c r="BW61" s="146"/>
      <c r="BX61" s="146"/>
      <c r="BY61" s="146"/>
    </row>
    <row r="62" spans="1:87" s="157" customFormat="1" x14ac:dyDescent="0.25">
      <c r="A62" s="157" t="s">
        <v>420</v>
      </c>
      <c r="B62" s="161" t="str">
        <f t="shared" si="14"/>
        <v>nat</v>
      </c>
      <c r="C62" s="161" t="str">
        <f t="shared" si="15"/>
        <v>base</v>
      </c>
      <c r="D62" s="172">
        <v>-10</v>
      </c>
      <c r="E62" s="172">
        <v>-0.2</v>
      </c>
      <c r="F62" s="172">
        <f t="shared" si="5"/>
        <v>-0.7</v>
      </c>
      <c r="G62" s="172">
        <f t="shared" si="13"/>
        <v>-0.6</v>
      </c>
      <c r="H62" s="172">
        <f t="shared" si="13"/>
        <v>-0.6</v>
      </c>
      <c r="I62" s="172">
        <f t="shared" si="13"/>
        <v>-0.6</v>
      </c>
      <c r="J62" s="172">
        <f t="shared" si="13"/>
        <v>0.1</v>
      </c>
      <c r="K62" s="172">
        <f t="shared" si="13"/>
        <v>0.2</v>
      </c>
      <c r="L62" s="172">
        <f t="shared" si="13"/>
        <v>0.01</v>
      </c>
      <c r="M62" s="172">
        <f t="shared" si="13"/>
        <v>0.01</v>
      </c>
      <c r="N62" s="172">
        <f t="shared" si="13"/>
        <v>0.01</v>
      </c>
      <c r="Y62" s="158">
        <f t="shared" si="3"/>
        <v>-10</v>
      </c>
      <c r="Z62" s="128">
        <f>Z39</f>
        <v>-20</v>
      </c>
      <c r="AA62" s="146"/>
      <c r="AB62" s="146"/>
      <c r="AC62" s="139"/>
      <c r="AD62" s="139"/>
      <c r="AE62" s="139"/>
      <c r="AF62" s="139"/>
      <c r="AG62" s="139"/>
      <c r="AH62" s="139"/>
      <c r="AI62" s="139"/>
      <c r="AJ62" s="139"/>
      <c r="AK62" s="139"/>
      <c r="AL62" s="139"/>
      <c r="AM62" s="146"/>
      <c r="AN62" s="146"/>
      <c r="AO62" s="146"/>
      <c r="AP62" s="146"/>
      <c r="AQ62" s="146"/>
      <c r="AR62" s="146"/>
      <c r="AS62" s="146"/>
      <c r="AT62" s="146"/>
      <c r="AU62" s="146"/>
      <c r="AV62" s="146"/>
      <c r="AW62" s="146"/>
      <c r="AX62" s="146"/>
      <c r="AY62" s="146"/>
      <c r="AZ62" s="146"/>
      <c r="BA62" s="146"/>
      <c r="BB62" s="146"/>
      <c r="BC62" s="146"/>
      <c r="BD62" s="146"/>
      <c r="BE62" s="146"/>
      <c r="BF62" s="146"/>
      <c r="BG62" s="146"/>
      <c r="BH62" s="146"/>
      <c r="BI62" s="146"/>
      <c r="BJ62" s="146"/>
      <c r="BK62" s="146"/>
      <c r="BL62" s="146"/>
      <c r="BM62" s="146"/>
      <c r="BN62" s="146"/>
      <c r="BO62" s="146"/>
      <c r="BP62" s="146"/>
      <c r="BQ62" s="146"/>
      <c r="BR62" s="146"/>
      <c r="BS62" s="146"/>
      <c r="BT62" s="146"/>
      <c r="BU62" s="146"/>
      <c r="BV62" s="146"/>
      <c r="BW62" s="146"/>
      <c r="BX62" s="146"/>
      <c r="BY62" s="146"/>
      <c r="CC62" s="157">
        <v>-4.5</v>
      </c>
      <c r="CD62" s="157">
        <v>-5</v>
      </c>
      <c r="CE62" s="157">
        <v>-5.5</v>
      </c>
      <c r="CF62" s="157">
        <v>-2.5</v>
      </c>
      <c r="CG62" s="157">
        <v>-4</v>
      </c>
      <c r="CH62" s="157">
        <v>-2</v>
      </c>
      <c r="CI62" s="157">
        <v>-5</v>
      </c>
    </row>
    <row r="63" spans="1:87" s="157" customFormat="1" x14ac:dyDescent="0.25">
      <c r="A63" s="161" t="s">
        <v>118</v>
      </c>
      <c r="B63" s="161" t="str">
        <f>B60</f>
        <v>nat</v>
      </c>
      <c r="C63" s="161" t="str">
        <f>C60</f>
        <v>base</v>
      </c>
      <c r="D63" s="172">
        <v>-10</v>
      </c>
      <c r="E63" s="172">
        <v>-0.2</v>
      </c>
      <c r="F63" s="172">
        <f t="shared" si="5"/>
        <v>-0.7</v>
      </c>
      <c r="G63" s="172">
        <f t="shared" si="13"/>
        <v>-0.6</v>
      </c>
      <c r="H63" s="172">
        <f t="shared" si="13"/>
        <v>-0.6</v>
      </c>
      <c r="I63" s="172">
        <f t="shared" si="13"/>
        <v>-0.6</v>
      </c>
      <c r="J63" s="172">
        <f t="shared" si="13"/>
        <v>0.1</v>
      </c>
      <c r="K63" s="172">
        <f t="shared" si="13"/>
        <v>0.2</v>
      </c>
      <c r="L63" s="172">
        <f t="shared" si="13"/>
        <v>0.01</v>
      </c>
      <c r="M63" s="172">
        <f t="shared" si="13"/>
        <v>0.01</v>
      </c>
      <c r="N63" s="172">
        <f t="shared" si="13"/>
        <v>0.01</v>
      </c>
      <c r="Y63" s="158">
        <f t="shared" si="3"/>
        <v>-10</v>
      </c>
      <c r="Z63" s="128">
        <f t="shared" si="10"/>
        <v>-20</v>
      </c>
      <c r="AA63" s="146"/>
      <c r="AB63" s="146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46"/>
      <c r="AN63" s="146"/>
      <c r="AO63" s="146"/>
      <c r="AP63" s="146"/>
      <c r="AQ63" s="146"/>
      <c r="AR63" s="146"/>
      <c r="AS63" s="146"/>
      <c r="AT63" s="146"/>
      <c r="AU63" s="146"/>
      <c r="AV63" s="146"/>
      <c r="AW63" s="146"/>
      <c r="AX63" s="146"/>
      <c r="AY63" s="146"/>
      <c r="AZ63" s="146"/>
      <c r="BA63" s="146"/>
      <c r="BB63" s="146"/>
      <c r="BC63" s="146"/>
      <c r="BD63" s="146"/>
      <c r="BE63" s="146"/>
      <c r="BF63" s="146"/>
      <c r="BG63" s="146"/>
      <c r="BH63" s="146"/>
      <c r="BI63" s="146"/>
      <c r="BJ63" s="146"/>
      <c r="BK63" s="146"/>
      <c r="BL63" s="146"/>
      <c r="BM63" s="146"/>
      <c r="BN63" s="146"/>
      <c r="BO63" s="146"/>
      <c r="BP63" s="146"/>
      <c r="BQ63" s="146"/>
      <c r="BR63" s="146"/>
      <c r="BS63" s="146"/>
      <c r="BT63" s="146"/>
      <c r="BU63" s="146"/>
      <c r="BV63" s="146"/>
      <c r="BW63" s="146"/>
      <c r="BX63" s="146"/>
      <c r="BY63" s="146"/>
      <c r="CC63" s="157">
        <v>-4.5</v>
      </c>
      <c r="CD63" s="157">
        <v>-5</v>
      </c>
      <c r="CE63" s="157">
        <v>-5.5</v>
      </c>
      <c r="CF63" s="157">
        <v>-2.5</v>
      </c>
      <c r="CG63" s="157">
        <v>-4</v>
      </c>
      <c r="CH63" s="157">
        <v>-2</v>
      </c>
      <c r="CI63" s="157">
        <v>-5</v>
      </c>
    </row>
    <row r="64" spans="1:87" s="157" customFormat="1" x14ac:dyDescent="0.25">
      <c r="A64" s="161" t="s">
        <v>119</v>
      </c>
      <c r="B64" s="161" t="str">
        <f t="shared" ref="B64:B84" si="16">B63</f>
        <v>nat</v>
      </c>
      <c r="C64" s="161" t="str">
        <f t="shared" ref="C64:C84" si="17">C63</f>
        <v>base</v>
      </c>
      <c r="D64" s="172">
        <v>-10</v>
      </c>
      <c r="E64" s="172">
        <v>-0.2</v>
      </c>
      <c r="F64" s="172">
        <f t="shared" si="5"/>
        <v>-0.7</v>
      </c>
      <c r="G64" s="172">
        <f t="shared" si="13"/>
        <v>-0.6</v>
      </c>
      <c r="H64" s="172">
        <f t="shared" si="13"/>
        <v>-0.6</v>
      </c>
      <c r="I64" s="172">
        <f t="shared" si="13"/>
        <v>-0.6</v>
      </c>
      <c r="J64" s="172">
        <f t="shared" si="13"/>
        <v>0.1</v>
      </c>
      <c r="K64" s="172">
        <f t="shared" si="13"/>
        <v>0.2</v>
      </c>
      <c r="L64" s="172">
        <f t="shared" si="13"/>
        <v>0.01</v>
      </c>
      <c r="M64" s="172">
        <f t="shared" si="13"/>
        <v>0.01</v>
      </c>
      <c r="N64" s="172">
        <f t="shared" si="13"/>
        <v>0.01</v>
      </c>
      <c r="Y64" s="158">
        <f t="shared" si="3"/>
        <v>-10</v>
      </c>
      <c r="Z64" s="128">
        <f t="shared" si="10"/>
        <v>-20</v>
      </c>
      <c r="AA64" s="146"/>
      <c r="AB64" s="146"/>
      <c r="AC64" s="139"/>
      <c r="AD64" s="139"/>
      <c r="AE64" s="139"/>
      <c r="AF64" s="139"/>
      <c r="AG64" s="139"/>
      <c r="AH64" s="139"/>
      <c r="AI64" s="139"/>
      <c r="AJ64" s="139"/>
      <c r="AK64" s="139"/>
      <c r="AL64" s="139"/>
      <c r="AM64" s="146"/>
      <c r="AN64" s="146"/>
      <c r="AO64" s="146"/>
      <c r="AP64" s="146"/>
      <c r="AQ64" s="146"/>
      <c r="AR64" s="146"/>
      <c r="AS64" s="146"/>
      <c r="AT64" s="146"/>
      <c r="AU64" s="146"/>
      <c r="AV64" s="146"/>
      <c r="AW64" s="146"/>
      <c r="AX64" s="146"/>
      <c r="AY64" s="146"/>
      <c r="AZ64" s="146"/>
      <c r="BA64" s="146"/>
      <c r="BB64" s="146"/>
      <c r="BC64" s="146"/>
      <c r="BD64" s="146"/>
      <c r="BE64" s="146"/>
      <c r="BF64" s="146"/>
      <c r="BG64" s="146"/>
      <c r="BH64" s="146"/>
      <c r="BI64" s="146"/>
      <c r="BJ64" s="146"/>
      <c r="BK64" s="146"/>
      <c r="BL64" s="146"/>
      <c r="BM64" s="146"/>
      <c r="BN64" s="146"/>
      <c r="BO64" s="146"/>
      <c r="BP64" s="146"/>
      <c r="BQ64" s="146"/>
      <c r="BR64" s="146"/>
      <c r="BS64" s="146"/>
      <c r="BT64" s="146"/>
      <c r="BU64" s="146"/>
      <c r="BV64" s="146"/>
      <c r="BW64" s="146"/>
      <c r="BX64" s="146"/>
      <c r="BY64" s="146"/>
      <c r="CC64" s="157">
        <v>-4.5</v>
      </c>
      <c r="CD64" s="157">
        <v>-5</v>
      </c>
      <c r="CE64" s="157">
        <v>-5.5</v>
      </c>
      <c r="CF64" s="157">
        <v>-2.5</v>
      </c>
      <c r="CG64" s="157">
        <v>-4</v>
      </c>
      <c r="CH64" s="157">
        <v>-2</v>
      </c>
      <c r="CI64" s="157">
        <v>-5</v>
      </c>
    </row>
    <row r="65" spans="1:87" s="157" customFormat="1" x14ac:dyDescent="0.25">
      <c r="A65" s="161" t="s">
        <v>64</v>
      </c>
      <c r="B65" s="161" t="str">
        <f t="shared" si="16"/>
        <v>nat</v>
      </c>
      <c r="C65" s="161" t="str">
        <f t="shared" si="17"/>
        <v>base</v>
      </c>
      <c r="D65" s="172">
        <v>-10</v>
      </c>
      <c r="E65" s="172">
        <v>-0.2</v>
      </c>
      <c r="F65" s="172">
        <f t="shared" si="5"/>
        <v>-0.7</v>
      </c>
      <c r="G65" s="172">
        <f t="shared" si="13"/>
        <v>-0.6</v>
      </c>
      <c r="H65" s="172">
        <f t="shared" si="13"/>
        <v>-0.6</v>
      </c>
      <c r="I65" s="172">
        <f t="shared" si="13"/>
        <v>-0.6</v>
      </c>
      <c r="J65" s="172">
        <f t="shared" si="13"/>
        <v>0.1</v>
      </c>
      <c r="K65" s="172">
        <f t="shared" si="13"/>
        <v>0.2</v>
      </c>
      <c r="L65" s="172">
        <f t="shared" si="13"/>
        <v>0.01</v>
      </c>
      <c r="M65" s="172">
        <f t="shared" si="13"/>
        <v>0.01</v>
      </c>
      <c r="N65" s="172">
        <f t="shared" si="13"/>
        <v>0.01</v>
      </c>
      <c r="Y65" s="158">
        <f t="shared" si="3"/>
        <v>-10</v>
      </c>
      <c r="Z65" s="128">
        <f t="shared" si="10"/>
        <v>-20</v>
      </c>
      <c r="AA65" s="146"/>
      <c r="AB65" s="146"/>
      <c r="AC65" s="139"/>
      <c r="AD65" s="139"/>
      <c r="AE65" s="139"/>
      <c r="AF65" s="139"/>
      <c r="AG65" s="139"/>
      <c r="AH65" s="139"/>
      <c r="AI65" s="139"/>
      <c r="AJ65" s="139"/>
      <c r="AK65" s="139"/>
      <c r="AL65" s="139"/>
      <c r="AM65" s="146"/>
      <c r="AN65" s="146"/>
      <c r="AO65" s="146"/>
      <c r="AP65" s="146"/>
      <c r="AQ65" s="146"/>
      <c r="AR65" s="146"/>
      <c r="AS65" s="146"/>
      <c r="AT65" s="146"/>
      <c r="AU65" s="146"/>
      <c r="AV65" s="146"/>
      <c r="AW65" s="146"/>
      <c r="AX65" s="146"/>
      <c r="AY65" s="146"/>
      <c r="AZ65" s="146"/>
      <c r="BA65" s="146"/>
      <c r="BB65" s="146"/>
      <c r="BC65" s="146"/>
      <c r="BD65" s="146"/>
      <c r="BE65" s="146"/>
      <c r="BF65" s="146"/>
      <c r="BG65" s="146"/>
      <c r="BH65" s="146"/>
      <c r="BI65" s="146"/>
      <c r="BJ65" s="146"/>
      <c r="BK65" s="146"/>
      <c r="BL65" s="146"/>
      <c r="BM65" s="146"/>
      <c r="BN65" s="146"/>
      <c r="BO65" s="146"/>
      <c r="BP65" s="146"/>
      <c r="BQ65" s="146"/>
      <c r="BR65" s="146"/>
      <c r="BS65" s="146"/>
      <c r="BT65" s="146"/>
      <c r="BU65" s="146"/>
      <c r="BV65" s="146"/>
      <c r="BW65" s="146"/>
      <c r="BX65" s="146"/>
      <c r="BY65" s="146"/>
      <c r="CC65" s="157">
        <v>-4.5</v>
      </c>
      <c r="CD65" s="157">
        <v>-5</v>
      </c>
      <c r="CE65" s="157">
        <v>-5.5</v>
      </c>
      <c r="CF65" s="157">
        <v>-2.5</v>
      </c>
      <c r="CG65" s="157">
        <v>-4</v>
      </c>
      <c r="CH65" s="157">
        <v>-2</v>
      </c>
      <c r="CI65" s="157">
        <v>-5</v>
      </c>
    </row>
    <row r="66" spans="1:87" s="157" customFormat="1" x14ac:dyDescent="0.25">
      <c r="A66" s="161" t="s">
        <v>120</v>
      </c>
      <c r="B66" s="161" t="str">
        <f t="shared" si="16"/>
        <v>nat</v>
      </c>
      <c r="C66" s="161" t="str">
        <f t="shared" si="17"/>
        <v>base</v>
      </c>
      <c r="D66" s="172">
        <v>-10</v>
      </c>
      <c r="E66" s="172">
        <v>-0.2</v>
      </c>
      <c r="F66" s="172">
        <f t="shared" si="5"/>
        <v>-0.7</v>
      </c>
      <c r="G66" s="172">
        <f t="shared" ref="G66:N74" si="18">G$8</f>
        <v>-0.6</v>
      </c>
      <c r="H66" s="172">
        <f t="shared" si="18"/>
        <v>-0.6</v>
      </c>
      <c r="I66" s="172">
        <f t="shared" si="18"/>
        <v>-0.6</v>
      </c>
      <c r="J66" s="172">
        <f t="shared" si="18"/>
        <v>0.1</v>
      </c>
      <c r="K66" s="172">
        <f t="shared" si="18"/>
        <v>0.2</v>
      </c>
      <c r="L66" s="172">
        <f t="shared" si="18"/>
        <v>0.01</v>
      </c>
      <c r="M66" s="172">
        <f t="shared" si="18"/>
        <v>0.01</v>
      </c>
      <c r="N66" s="172">
        <f t="shared" si="18"/>
        <v>0.01</v>
      </c>
      <c r="Y66" s="158" t="str">
        <f t="shared" si="3"/>
        <v>eps</v>
      </c>
      <c r="Z66" s="155" t="s">
        <v>75</v>
      </c>
      <c r="AA66" s="159"/>
      <c r="AB66" s="159"/>
      <c r="AC66" s="156"/>
      <c r="AD66" s="156"/>
      <c r="AE66" s="156"/>
      <c r="AF66" s="156"/>
      <c r="AG66" s="156"/>
      <c r="AH66" s="156"/>
      <c r="AI66" s="156"/>
      <c r="AJ66" s="156"/>
      <c r="AK66" s="156"/>
      <c r="AL66" s="156"/>
      <c r="AM66" s="159"/>
      <c r="AN66" s="159"/>
      <c r="AO66" s="159"/>
      <c r="AP66" s="159"/>
      <c r="AQ66" s="159"/>
      <c r="AR66" s="159"/>
      <c r="AS66" s="159"/>
      <c r="AT66" s="159"/>
      <c r="AU66" s="159"/>
      <c r="AV66" s="159"/>
      <c r="AW66" s="159"/>
      <c r="AX66" s="159"/>
      <c r="AY66" s="159"/>
      <c r="AZ66" s="159"/>
      <c r="BA66" s="159"/>
      <c r="BB66" s="159"/>
      <c r="BC66" s="159"/>
      <c r="BD66" s="159"/>
      <c r="BE66" s="159"/>
      <c r="BF66" s="159"/>
      <c r="BG66" s="159"/>
      <c r="BH66" s="159"/>
      <c r="BI66" s="159"/>
      <c r="BJ66" s="159"/>
      <c r="BK66" s="159"/>
      <c r="BL66" s="159"/>
      <c r="BM66" s="159"/>
      <c r="BN66" s="159"/>
      <c r="BO66" s="159"/>
      <c r="BP66" s="159"/>
      <c r="BQ66" s="159"/>
      <c r="BR66" s="159"/>
      <c r="BS66" s="159"/>
      <c r="BT66" s="159"/>
      <c r="BU66" s="159"/>
      <c r="BV66" s="159"/>
      <c r="BW66" s="159"/>
      <c r="BX66" s="159"/>
      <c r="BY66" s="159"/>
      <c r="CC66" s="157" t="s">
        <v>75</v>
      </c>
      <c r="CD66" s="157" t="s">
        <v>75</v>
      </c>
      <c r="CE66" s="157" t="s">
        <v>75</v>
      </c>
      <c r="CF66" s="157" t="s">
        <v>75</v>
      </c>
      <c r="CG66" s="157" t="s">
        <v>75</v>
      </c>
      <c r="CH66" s="157" t="s">
        <v>75</v>
      </c>
      <c r="CI66" s="157" t="s">
        <v>75</v>
      </c>
    </row>
    <row r="67" spans="1:87" s="157" customFormat="1" x14ac:dyDescent="0.25">
      <c r="A67" s="161" t="s">
        <v>121</v>
      </c>
      <c r="B67" s="161" t="str">
        <f t="shared" si="16"/>
        <v>nat</v>
      </c>
      <c r="C67" s="161" t="str">
        <f t="shared" si="17"/>
        <v>base</v>
      </c>
      <c r="D67" s="172">
        <v>-10</v>
      </c>
      <c r="E67" s="172">
        <v>-0.2</v>
      </c>
      <c r="F67" s="172">
        <f t="shared" si="5"/>
        <v>-0.7</v>
      </c>
      <c r="G67" s="172">
        <f t="shared" si="18"/>
        <v>-0.6</v>
      </c>
      <c r="H67" s="172">
        <f t="shared" si="18"/>
        <v>-0.6</v>
      </c>
      <c r="I67" s="172">
        <f t="shared" si="18"/>
        <v>-0.6</v>
      </c>
      <c r="J67" s="172">
        <f t="shared" si="18"/>
        <v>0.1</v>
      </c>
      <c r="K67" s="172">
        <f t="shared" si="18"/>
        <v>0.2</v>
      </c>
      <c r="L67" s="172">
        <f t="shared" si="18"/>
        <v>0.01</v>
      </c>
      <c r="M67" s="172">
        <f t="shared" si="18"/>
        <v>0.01</v>
      </c>
      <c r="N67" s="172">
        <f t="shared" si="18"/>
        <v>0.01</v>
      </c>
      <c r="Y67" s="158" t="str">
        <f t="shared" si="3"/>
        <v>eps</v>
      </c>
      <c r="Z67" s="155" t="s">
        <v>75</v>
      </c>
      <c r="AA67" s="159"/>
      <c r="AB67" s="159"/>
      <c r="AC67" s="156">
        <v>-0.1</v>
      </c>
      <c r="AD67" s="156">
        <v>-0.05</v>
      </c>
      <c r="AE67" s="156">
        <v>0.05</v>
      </c>
      <c r="AF67" s="156">
        <v>0.05</v>
      </c>
      <c r="AG67" s="156">
        <v>0.05</v>
      </c>
      <c r="AH67" s="156">
        <v>0.05</v>
      </c>
      <c r="AI67" s="156">
        <v>0.2</v>
      </c>
      <c r="AJ67" s="156">
        <v>0.1</v>
      </c>
      <c r="AK67" s="156">
        <v>0.15</v>
      </c>
      <c r="AL67" s="156">
        <v>0.2</v>
      </c>
      <c r="AM67" s="159"/>
      <c r="AN67" s="159"/>
      <c r="AO67" s="159"/>
      <c r="AP67" s="159"/>
      <c r="AQ67" s="159"/>
      <c r="AR67" s="159"/>
      <c r="AS67" s="159"/>
      <c r="AT67" s="159"/>
      <c r="AU67" s="159"/>
      <c r="AV67" s="159"/>
      <c r="AW67" s="159"/>
      <c r="AX67" s="159"/>
      <c r="AY67" s="159"/>
      <c r="AZ67" s="159"/>
      <c r="BA67" s="159"/>
      <c r="BB67" s="159"/>
      <c r="BC67" s="159"/>
      <c r="BD67" s="159"/>
      <c r="BE67" s="159"/>
      <c r="BF67" s="159"/>
      <c r="BG67" s="159"/>
      <c r="BH67" s="159"/>
      <c r="BI67" s="159"/>
      <c r="BJ67" s="159"/>
      <c r="BK67" s="159"/>
      <c r="BL67" s="159"/>
      <c r="BM67" s="159"/>
      <c r="BN67" s="159"/>
      <c r="BO67" s="159"/>
      <c r="BP67" s="159"/>
      <c r="BQ67" s="159"/>
      <c r="BR67" s="159"/>
      <c r="BS67" s="159"/>
      <c r="BT67" s="159"/>
      <c r="BU67" s="159"/>
      <c r="BV67" s="159"/>
      <c r="BW67" s="159"/>
      <c r="BX67" s="159"/>
      <c r="BY67" s="159"/>
      <c r="CC67" s="157">
        <v>-1.5</v>
      </c>
      <c r="CD67" s="157">
        <v>-2</v>
      </c>
      <c r="CE67" s="157">
        <v>-2</v>
      </c>
      <c r="CF67" s="157">
        <v>-2.5</v>
      </c>
      <c r="CG67" s="157">
        <v>-2.5</v>
      </c>
      <c r="CH67" s="157">
        <v>-2.5</v>
      </c>
      <c r="CI67" s="157">
        <v>-2.5</v>
      </c>
    </row>
    <row r="68" spans="1:87" s="157" customFormat="1" x14ac:dyDescent="0.25">
      <c r="A68" s="161" t="s">
        <v>65</v>
      </c>
      <c r="B68" s="161" t="str">
        <f t="shared" si="16"/>
        <v>nat</v>
      </c>
      <c r="C68" s="161" t="str">
        <f t="shared" si="17"/>
        <v>base</v>
      </c>
      <c r="D68" s="172">
        <v>-10</v>
      </c>
      <c r="E68" s="172">
        <v>-0.2</v>
      </c>
      <c r="F68" s="172">
        <f t="shared" si="5"/>
        <v>-0.7</v>
      </c>
      <c r="G68" s="172">
        <f t="shared" si="18"/>
        <v>-0.6</v>
      </c>
      <c r="H68" s="172">
        <f t="shared" si="18"/>
        <v>-0.6</v>
      </c>
      <c r="I68" s="172">
        <f t="shared" si="18"/>
        <v>-0.6</v>
      </c>
      <c r="J68" s="172">
        <f t="shared" si="18"/>
        <v>0.1</v>
      </c>
      <c r="K68" s="172">
        <f t="shared" si="18"/>
        <v>0.2</v>
      </c>
      <c r="L68" s="172">
        <f t="shared" si="18"/>
        <v>0.01</v>
      </c>
      <c r="M68" s="172">
        <f t="shared" si="18"/>
        <v>0.01</v>
      </c>
      <c r="N68" s="172">
        <f t="shared" si="18"/>
        <v>0.01</v>
      </c>
      <c r="Y68" s="158">
        <f t="shared" si="3"/>
        <v>-9.5</v>
      </c>
      <c r="Z68" s="155">
        <v>-19</v>
      </c>
      <c r="AA68" s="159"/>
      <c r="AB68" s="159"/>
      <c r="AC68" s="156">
        <v>-0.1</v>
      </c>
      <c r="AD68" s="156">
        <v>-0.05</v>
      </c>
      <c r="AE68" s="156">
        <v>0.05</v>
      </c>
      <c r="AF68" s="156">
        <v>0.05</v>
      </c>
      <c r="AG68" s="156">
        <v>0.05</v>
      </c>
      <c r="AH68" s="156">
        <v>0.05</v>
      </c>
      <c r="AI68" s="156">
        <v>0.2</v>
      </c>
      <c r="AJ68" s="156">
        <v>0.1</v>
      </c>
      <c r="AK68" s="156">
        <v>0.15</v>
      </c>
      <c r="AL68" s="156">
        <v>0.2</v>
      </c>
      <c r="AM68" s="159"/>
      <c r="AN68" s="159"/>
      <c r="AO68" s="159"/>
      <c r="AP68" s="159"/>
      <c r="AQ68" s="159"/>
      <c r="AR68" s="159"/>
      <c r="AS68" s="159"/>
      <c r="AT68" s="159"/>
      <c r="AU68" s="159"/>
      <c r="AV68" s="159"/>
      <c r="AW68" s="159"/>
      <c r="AX68" s="159"/>
      <c r="AY68" s="159"/>
      <c r="AZ68" s="159"/>
      <c r="BA68" s="159"/>
      <c r="BB68" s="159"/>
      <c r="BC68" s="159"/>
      <c r="BD68" s="159"/>
      <c r="BE68" s="159"/>
      <c r="BF68" s="159"/>
      <c r="BG68" s="159"/>
      <c r="BH68" s="159"/>
      <c r="BI68" s="159"/>
      <c r="BJ68" s="159"/>
      <c r="BK68" s="159"/>
      <c r="BL68" s="159"/>
      <c r="BM68" s="159"/>
      <c r="BN68" s="159"/>
      <c r="BO68" s="159"/>
      <c r="BP68" s="159"/>
      <c r="BQ68" s="159"/>
      <c r="BR68" s="159"/>
      <c r="BS68" s="159"/>
      <c r="BT68" s="159"/>
      <c r="BU68" s="159"/>
      <c r="BV68" s="159"/>
      <c r="BW68" s="159"/>
      <c r="BX68" s="159"/>
      <c r="BY68" s="159"/>
      <c r="CC68" s="157">
        <v>4</v>
      </c>
      <c r="CD68" s="157">
        <v>2.5</v>
      </c>
      <c r="CE68" s="157">
        <v>-1.5</v>
      </c>
      <c r="CF68" s="157">
        <v>-3</v>
      </c>
      <c r="CG68" s="157">
        <v>-5.5</v>
      </c>
      <c r="CH68" s="157">
        <v>-5.5</v>
      </c>
      <c r="CI68" s="157">
        <v>-5.5</v>
      </c>
    </row>
    <row r="69" spans="1:87" s="157" customFormat="1" x14ac:dyDescent="0.25">
      <c r="A69" s="161" t="s">
        <v>66</v>
      </c>
      <c r="B69" s="161" t="str">
        <f t="shared" si="16"/>
        <v>nat</v>
      </c>
      <c r="C69" s="161" t="str">
        <f t="shared" si="17"/>
        <v>base</v>
      </c>
      <c r="D69" s="59" t="s">
        <v>75</v>
      </c>
      <c r="E69" s="59" t="s">
        <v>75</v>
      </c>
      <c r="F69" s="59" t="s">
        <v>75</v>
      </c>
      <c r="G69" s="59" t="s">
        <v>75</v>
      </c>
      <c r="H69" s="59" t="s">
        <v>75</v>
      </c>
      <c r="I69" s="59" t="s">
        <v>75</v>
      </c>
      <c r="J69" s="59" t="s">
        <v>75</v>
      </c>
      <c r="K69" s="59" t="s">
        <v>75</v>
      </c>
      <c r="L69" s="59" t="s">
        <v>75</v>
      </c>
      <c r="M69" s="59" t="s">
        <v>75</v>
      </c>
      <c r="N69" s="59" t="s">
        <v>75</v>
      </c>
      <c r="Y69" s="158">
        <f t="shared" si="3"/>
        <v>-5.5</v>
      </c>
      <c r="Z69" s="155">
        <v>-11</v>
      </c>
      <c r="AA69" s="159"/>
      <c r="AB69" s="159"/>
      <c r="AC69" s="156">
        <v>-0.1</v>
      </c>
      <c r="AD69" s="156">
        <v>-0.05</v>
      </c>
      <c r="AE69" s="156">
        <v>0.05</v>
      </c>
      <c r="AF69" s="156">
        <v>0.05</v>
      </c>
      <c r="AG69" s="156">
        <v>0.05</v>
      </c>
      <c r="AH69" s="156">
        <v>0.05</v>
      </c>
      <c r="AI69" s="156">
        <v>0.2</v>
      </c>
      <c r="AJ69" s="156">
        <v>0.1</v>
      </c>
      <c r="AK69" s="156">
        <v>0.15</v>
      </c>
      <c r="AL69" s="156">
        <v>0.2</v>
      </c>
      <c r="AM69" s="159"/>
      <c r="AN69" s="159"/>
      <c r="AO69" s="159"/>
      <c r="AP69" s="159"/>
      <c r="AQ69" s="159"/>
      <c r="AR69" s="159"/>
      <c r="AS69" s="159"/>
      <c r="AT69" s="159"/>
      <c r="AU69" s="159"/>
      <c r="AV69" s="159"/>
      <c r="AW69" s="159"/>
      <c r="AX69" s="159"/>
      <c r="AY69" s="159"/>
      <c r="AZ69" s="159"/>
      <c r="BA69" s="159"/>
      <c r="BB69" s="159"/>
      <c r="BC69" s="159"/>
      <c r="BD69" s="159"/>
      <c r="BE69" s="159"/>
      <c r="BF69" s="159"/>
      <c r="BG69" s="159"/>
      <c r="BH69" s="159"/>
      <c r="BI69" s="159"/>
      <c r="BJ69" s="159"/>
      <c r="BK69" s="159"/>
      <c r="BL69" s="159"/>
      <c r="BM69" s="159"/>
      <c r="BN69" s="159"/>
      <c r="BO69" s="159"/>
      <c r="BP69" s="159"/>
      <c r="BQ69" s="159"/>
      <c r="BR69" s="159"/>
      <c r="BS69" s="159"/>
      <c r="BT69" s="159"/>
      <c r="BU69" s="159"/>
      <c r="BV69" s="159"/>
      <c r="BW69" s="159"/>
      <c r="BX69" s="159"/>
      <c r="BY69" s="159"/>
      <c r="CC69" s="157">
        <v>-0.9</v>
      </c>
      <c r="CD69" s="157">
        <v>-1.3</v>
      </c>
      <c r="CE69" s="157">
        <v>0.5</v>
      </c>
      <c r="CF69" s="157">
        <v>0.5</v>
      </c>
      <c r="CG69" s="157">
        <v>-2.2999999999999998</v>
      </c>
      <c r="CH69" s="157">
        <v>-1.3</v>
      </c>
      <c r="CI69" s="157">
        <v>-1</v>
      </c>
    </row>
    <row r="70" spans="1:87" s="157" customFormat="1" x14ac:dyDescent="0.25">
      <c r="A70" s="161" t="s">
        <v>24</v>
      </c>
      <c r="B70" s="161" t="str">
        <f t="shared" si="16"/>
        <v>nat</v>
      </c>
      <c r="C70" s="161" t="str">
        <f t="shared" si="17"/>
        <v>base</v>
      </c>
      <c r="D70" s="59">
        <v>0.1</v>
      </c>
      <c r="E70" s="59">
        <v>-0.2</v>
      </c>
      <c r="F70" s="172">
        <f t="shared" si="5"/>
        <v>-0.7</v>
      </c>
      <c r="G70" s="172">
        <f t="shared" si="18"/>
        <v>-0.6</v>
      </c>
      <c r="H70" s="172">
        <f t="shared" si="18"/>
        <v>-0.6</v>
      </c>
      <c r="I70" s="172">
        <f t="shared" si="18"/>
        <v>-0.6</v>
      </c>
      <c r="J70" s="172">
        <f t="shared" si="18"/>
        <v>0.1</v>
      </c>
      <c r="K70" s="172">
        <f t="shared" si="18"/>
        <v>0.2</v>
      </c>
      <c r="L70" s="172">
        <f t="shared" si="18"/>
        <v>0.01</v>
      </c>
      <c r="M70" s="172">
        <f t="shared" si="18"/>
        <v>0.01</v>
      </c>
      <c r="N70" s="172">
        <f t="shared" si="18"/>
        <v>0.01</v>
      </c>
      <c r="Y70" s="158">
        <f t="shared" si="3"/>
        <v>-5.5</v>
      </c>
      <c r="Z70" s="129">
        <f>Z69</f>
        <v>-11</v>
      </c>
      <c r="AA70" s="147"/>
      <c r="AB70" s="147"/>
      <c r="AC70" s="138"/>
      <c r="AD70" s="138"/>
      <c r="AE70" s="138"/>
      <c r="AF70" s="138"/>
      <c r="AG70" s="138"/>
      <c r="AH70" s="138"/>
      <c r="AI70" s="138"/>
      <c r="AJ70" s="138"/>
      <c r="AK70" s="138"/>
      <c r="AL70" s="138"/>
      <c r="AM70" s="147"/>
      <c r="AN70" s="147"/>
      <c r="AO70" s="147"/>
      <c r="AP70" s="147"/>
      <c r="AQ70" s="147"/>
      <c r="AR70" s="147"/>
      <c r="AS70" s="147"/>
      <c r="AT70" s="147"/>
      <c r="AU70" s="147"/>
      <c r="AV70" s="147"/>
      <c r="AW70" s="147"/>
      <c r="AX70" s="147"/>
      <c r="AY70" s="147"/>
      <c r="AZ70" s="147"/>
      <c r="BA70" s="147"/>
      <c r="BB70" s="147"/>
      <c r="BC70" s="147"/>
      <c r="BD70" s="147"/>
      <c r="BE70" s="147"/>
      <c r="BF70" s="147"/>
      <c r="BG70" s="147"/>
      <c r="BH70" s="147"/>
      <c r="BI70" s="147"/>
      <c r="BJ70" s="147"/>
      <c r="BK70" s="147"/>
      <c r="BL70" s="147"/>
      <c r="BM70" s="147"/>
      <c r="BN70" s="147"/>
      <c r="BO70" s="147"/>
      <c r="BP70" s="147"/>
      <c r="BQ70" s="147"/>
      <c r="BR70" s="147"/>
      <c r="BS70" s="147"/>
      <c r="BT70" s="147"/>
      <c r="BU70" s="147"/>
      <c r="BV70" s="147"/>
      <c r="BW70" s="147"/>
      <c r="BX70" s="147"/>
      <c r="BY70" s="147"/>
      <c r="CC70" s="157">
        <v>-0.9</v>
      </c>
      <c r="CD70" s="157">
        <v>-1.3</v>
      </c>
      <c r="CE70" s="157">
        <v>0.5</v>
      </c>
      <c r="CF70" s="157">
        <v>0.5</v>
      </c>
      <c r="CG70" s="157">
        <v>-2.2999999999999998</v>
      </c>
      <c r="CH70" s="157">
        <v>-1.3</v>
      </c>
      <c r="CI70" s="157">
        <v>-1</v>
      </c>
    </row>
    <row r="71" spans="1:87" s="157" customFormat="1" x14ac:dyDescent="0.25">
      <c r="A71" s="161" t="s">
        <v>67</v>
      </c>
      <c r="B71" s="161" t="str">
        <f t="shared" si="16"/>
        <v>nat</v>
      </c>
      <c r="C71" s="161" t="str">
        <f t="shared" si="17"/>
        <v>base</v>
      </c>
      <c r="D71" s="59">
        <v>-9.5</v>
      </c>
      <c r="E71" s="59">
        <v>-0.2</v>
      </c>
      <c r="F71" s="172">
        <f t="shared" si="5"/>
        <v>-0.7</v>
      </c>
      <c r="G71" s="172">
        <f t="shared" si="18"/>
        <v>-0.6</v>
      </c>
      <c r="H71" s="172">
        <f t="shared" si="18"/>
        <v>-0.6</v>
      </c>
      <c r="I71" s="172">
        <f t="shared" si="18"/>
        <v>-0.6</v>
      </c>
      <c r="J71" s="172">
        <f t="shared" si="18"/>
        <v>0.1</v>
      </c>
      <c r="K71" s="172">
        <f t="shared" si="18"/>
        <v>0.2</v>
      </c>
      <c r="L71" s="172">
        <f t="shared" si="18"/>
        <v>0.01</v>
      </c>
      <c r="M71" s="172">
        <f t="shared" si="18"/>
        <v>0.01</v>
      </c>
      <c r="N71" s="172">
        <f t="shared" si="18"/>
        <v>0.01</v>
      </c>
      <c r="Y71" s="158">
        <f t="shared" si="3"/>
        <v>-4.5</v>
      </c>
      <c r="Z71" s="129">
        <f>Z72</f>
        <v>-9</v>
      </c>
      <c r="AA71" s="147"/>
      <c r="AB71" s="147"/>
      <c r="AC71" s="138"/>
      <c r="AD71" s="138"/>
      <c r="AE71" s="138"/>
      <c r="AF71" s="138"/>
      <c r="AG71" s="138"/>
      <c r="AH71" s="138"/>
      <c r="AI71" s="138"/>
      <c r="AJ71" s="138"/>
      <c r="AK71" s="138"/>
      <c r="AL71" s="138"/>
      <c r="AM71" s="147"/>
      <c r="AN71" s="147"/>
      <c r="AO71" s="147"/>
      <c r="AP71" s="147"/>
      <c r="AQ71" s="147"/>
      <c r="AR71" s="147"/>
      <c r="AS71" s="147"/>
      <c r="AT71" s="147"/>
      <c r="AU71" s="147"/>
      <c r="AV71" s="147"/>
      <c r="AW71" s="147"/>
      <c r="AX71" s="147"/>
      <c r="AY71" s="147"/>
      <c r="AZ71" s="147"/>
      <c r="BA71" s="147"/>
      <c r="BB71" s="147"/>
      <c r="BC71" s="147"/>
      <c r="BD71" s="147"/>
      <c r="BE71" s="147"/>
      <c r="BF71" s="147"/>
      <c r="BG71" s="147"/>
      <c r="BH71" s="147"/>
      <c r="BI71" s="147"/>
      <c r="BJ71" s="147"/>
      <c r="BK71" s="147"/>
      <c r="BL71" s="147"/>
      <c r="BM71" s="147"/>
      <c r="BN71" s="147"/>
      <c r="BO71" s="147"/>
      <c r="BP71" s="147"/>
      <c r="BQ71" s="147"/>
      <c r="BR71" s="147"/>
      <c r="BS71" s="147"/>
      <c r="BT71" s="147"/>
      <c r="BU71" s="147"/>
      <c r="BV71" s="147"/>
      <c r="BW71" s="147"/>
      <c r="BX71" s="147"/>
      <c r="BY71" s="147"/>
      <c r="CC71" s="157">
        <v>-0.9</v>
      </c>
      <c r="CD71" s="157">
        <v>-1.3</v>
      </c>
      <c r="CE71" s="157">
        <v>0.5</v>
      </c>
      <c r="CF71" s="157">
        <v>0.5</v>
      </c>
      <c r="CG71" s="157">
        <v>-2.2999999999999998</v>
      </c>
      <c r="CH71" s="157">
        <v>-1.3</v>
      </c>
      <c r="CI71" s="157">
        <v>-1</v>
      </c>
    </row>
    <row r="72" spans="1:87" s="157" customFormat="1" x14ac:dyDescent="0.25">
      <c r="A72" s="161" t="s">
        <v>68</v>
      </c>
      <c r="B72" s="161" t="str">
        <f t="shared" si="16"/>
        <v>nat</v>
      </c>
      <c r="C72" s="161" t="str">
        <f t="shared" si="17"/>
        <v>base</v>
      </c>
      <c r="D72" s="59">
        <v>-5</v>
      </c>
      <c r="E72" s="59">
        <v>-0.2</v>
      </c>
      <c r="F72" s="172">
        <f t="shared" si="5"/>
        <v>-0.7</v>
      </c>
      <c r="G72" s="172">
        <f t="shared" si="18"/>
        <v>-0.6</v>
      </c>
      <c r="H72" s="172">
        <f t="shared" si="18"/>
        <v>-0.6</v>
      </c>
      <c r="I72" s="172">
        <f t="shared" si="18"/>
        <v>-0.6</v>
      </c>
      <c r="J72" s="172">
        <f t="shared" si="18"/>
        <v>0.1</v>
      </c>
      <c r="K72" s="172">
        <f t="shared" si="18"/>
        <v>0.2</v>
      </c>
      <c r="L72" s="172">
        <f t="shared" si="18"/>
        <v>0.01</v>
      </c>
      <c r="M72" s="172">
        <f t="shared" si="18"/>
        <v>0.01</v>
      </c>
      <c r="N72" s="172">
        <f t="shared" si="18"/>
        <v>0.01</v>
      </c>
      <c r="Y72" s="158">
        <f t="shared" si="3"/>
        <v>-4.5</v>
      </c>
      <c r="Z72" s="155">
        <v>-9</v>
      </c>
      <c r="AA72" s="159"/>
      <c r="AB72" s="159"/>
      <c r="AC72" s="156">
        <v>-0.1</v>
      </c>
      <c r="AD72" s="156">
        <v>-0.05</v>
      </c>
      <c r="AE72" s="156">
        <v>0.05</v>
      </c>
      <c r="AF72" s="156">
        <v>0.05</v>
      </c>
      <c r="AG72" s="156">
        <v>0.05</v>
      </c>
      <c r="AH72" s="156">
        <v>0.05</v>
      </c>
      <c r="AI72" s="156">
        <v>0.2</v>
      </c>
      <c r="AJ72" s="156">
        <v>0.1</v>
      </c>
      <c r="AK72" s="156">
        <v>0.15</v>
      </c>
      <c r="AL72" s="156">
        <v>0.2</v>
      </c>
      <c r="AM72" s="159"/>
      <c r="AN72" s="159"/>
      <c r="AO72" s="159"/>
      <c r="AP72" s="159"/>
      <c r="AQ72" s="159"/>
      <c r="AR72" s="159"/>
      <c r="AS72" s="159"/>
      <c r="AT72" s="159"/>
      <c r="AU72" s="159"/>
      <c r="AV72" s="159"/>
      <c r="AW72" s="159"/>
      <c r="AX72" s="159"/>
      <c r="AY72" s="159"/>
      <c r="AZ72" s="159"/>
      <c r="BA72" s="159"/>
      <c r="BB72" s="159"/>
      <c r="BC72" s="159"/>
      <c r="BD72" s="159"/>
      <c r="BE72" s="159"/>
      <c r="BF72" s="159"/>
      <c r="BG72" s="159"/>
      <c r="BH72" s="159"/>
      <c r="BI72" s="159"/>
      <c r="BJ72" s="159"/>
      <c r="BK72" s="159"/>
      <c r="BL72" s="159"/>
      <c r="BM72" s="159"/>
      <c r="BN72" s="159"/>
      <c r="BO72" s="159"/>
      <c r="BP72" s="159"/>
      <c r="BQ72" s="159"/>
      <c r="BR72" s="159"/>
      <c r="BS72" s="159"/>
      <c r="BT72" s="159"/>
      <c r="BU72" s="159"/>
      <c r="BV72" s="159"/>
      <c r="BW72" s="159"/>
      <c r="BX72" s="159"/>
      <c r="BY72" s="159"/>
      <c r="CC72" s="157">
        <v>0.8</v>
      </c>
      <c r="CD72" s="157">
        <v>1</v>
      </c>
      <c r="CE72" s="157">
        <v>-1.8</v>
      </c>
      <c r="CF72" s="157">
        <v>-3</v>
      </c>
      <c r="CG72" s="157">
        <v>0.5</v>
      </c>
      <c r="CH72" s="157">
        <v>0.8</v>
      </c>
      <c r="CI72" s="157">
        <v>-1.8</v>
      </c>
    </row>
    <row r="73" spans="1:87" s="157" customFormat="1" x14ac:dyDescent="0.25">
      <c r="A73" s="161" t="s">
        <v>122</v>
      </c>
      <c r="B73" s="161" t="str">
        <f t="shared" si="16"/>
        <v>nat</v>
      </c>
      <c r="C73" s="161" t="str">
        <f t="shared" si="17"/>
        <v>base</v>
      </c>
      <c r="D73" s="172">
        <v>-5</v>
      </c>
      <c r="E73" s="172">
        <v>-0.2</v>
      </c>
      <c r="F73" s="172">
        <f t="shared" si="5"/>
        <v>-0.7</v>
      </c>
      <c r="G73" s="172">
        <f t="shared" si="18"/>
        <v>-0.6</v>
      </c>
      <c r="H73" s="172">
        <f t="shared" si="18"/>
        <v>-0.6</v>
      </c>
      <c r="I73" s="172">
        <f t="shared" si="18"/>
        <v>-0.6</v>
      </c>
      <c r="J73" s="172">
        <f t="shared" si="18"/>
        <v>0.1</v>
      </c>
      <c r="K73" s="172">
        <f t="shared" si="18"/>
        <v>0.2</v>
      </c>
      <c r="L73" s="172">
        <f t="shared" si="18"/>
        <v>0.01</v>
      </c>
      <c r="M73" s="172">
        <f t="shared" si="18"/>
        <v>0.01</v>
      </c>
      <c r="N73" s="172">
        <f t="shared" si="18"/>
        <v>0.01</v>
      </c>
      <c r="Y73" s="158">
        <f t="shared" si="3"/>
        <v>-4.5</v>
      </c>
      <c r="Z73" s="155">
        <f>Z72</f>
        <v>-9</v>
      </c>
      <c r="AA73" s="159"/>
      <c r="AB73" s="159"/>
      <c r="AC73" s="138"/>
      <c r="AD73" s="138"/>
      <c r="AE73" s="138"/>
      <c r="AF73" s="138"/>
      <c r="AG73" s="138"/>
      <c r="AH73" s="138"/>
      <c r="AI73" s="138"/>
      <c r="AJ73" s="138"/>
      <c r="AK73" s="138"/>
      <c r="AL73" s="138"/>
      <c r="AM73" s="159"/>
      <c r="AN73" s="159"/>
      <c r="AO73" s="159"/>
      <c r="AP73" s="159"/>
      <c r="AQ73" s="159"/>
      <c r="AR73" s="159"/>
      <c r="AS73" s="159"/>
      <c r="AT73" s="159"/>
      <c r="AU73" s="159"/>
      <c r="AV73" s="159"/>
      <c r="AW73" s="159"/>
      <c r="AX73" s="159"/>
      <c r="AY73" s="159"/>
      <c r="AZ73" s="159"/>
      <c r="BA73" s="159"/>
      <c r="BB73" s="159"/>
      <c r="BC73" s="159"/>
      <c r="BD73" s="159"/>
      <c r="BE73" s="159"/>
      <c r="BF73" s="159"/>
      <c r="BG73" s="159"/>
      <c r="BH73" s="159"/>
      <c r="BI73" s="159"/>
      <c r="BJ73" s="159"/>
      <c r="BK73" s="159"/>
      <c r="BL73" s="159"/>
      <c r="BM73" s="159"/>
      <c r="BN73" s="159"/>
      <c r="BO73" s="159"/>
      <c r="BP73" s="159"/>
      <c r="BQ73" s="159"/>
      <c r="BR73" s="159"/>
      <c r="BS73" s="159"/>
      <c r="BT73" s="159"/>
      <c r="BU73" s="159"/>
      <c r="BV73" s="159"/>
      <c r="BW73" s="159"/>
      <c r="BX73" s="159"/>
      <c r="BY73" s="159"/>
      <c r="CC73" s="157">
        <v>0.8</v>
      </c>
      <c r="CD73" s="157">
        <v>1</v>
      </c>
      <c r="CE73" s="157">
        <v>-1.8</v>
      </c>
      <c r="CF73" s="157">
        <v>-3</v>
      </c>
      <c r="CG73" s="157">
        <v>0.5</v>
      </c>
      <c r="CH73" s="157">
        <v>0.8</v>
      </c>
      <c r="CI73" s="157">
        <v>-1.8</v>
      </c>
    </row>
    <row r="74" spans="1:87" s="157" customFormat="1" x14ac:dyDescent="0.25">
      <c r="A74" s="161" t="s">
        <v>321</v>
      </c>
      <c r="B74" s="161" t="str">
        <f t="shared" si="16"/>
        <v>nat</v>
      </c>
      <c r="C74" s="161" t="str">
        <f t="shared" si="17"/>
        <v>base</v>
      </c>
      <c r="D74" s="172">
        <v>-4.5</v>
      </c>
      <c r="E74" s="172">
        <v>-0.2</v>
      </c>
      <c r="F74" s="172">
        <f t="shared" si="5"/>
        <v>-0.7</v>
      </c>
      <c r="G74" s="172">
        <f t="shared" si="18"/>
        <v>-0.6</v>
      </c>
      <c r="H74" s="172">
        <f t="shared" si="18"/>
        <v>-0.6</v>
      </c>
      <c r="I74" s="172">
        <f t="shared" si="18"/>
        <v>-0.6</v>
      </c>
      <c r="J74" s="172">
        <f t="shared" si="18"/>
        <v>0.1</v>
      </c>
      <c r="K74" s="172">
        <f t="shared" si="18"/>
        <v>0.2</v>
      </c>
      <c r="L74" s="172">
        <f t="shared" si="18"/>
        <v>0.01</v>
      </c>
      <c r="M74" s="172">
        <f t="shared" si="18"/>
        <v>0.01</v>
      </c>
      <c r="N74" s="172">
        <f t="shared" si="18"/>
        <v>0.01</v>
      </c>
      <c r="Y74" s="158">
        <f t="shared" si="3"/>
        <v>-4.5</v>
      </c>
      <c r="Z74" s="155">
        <f>Z73</f>
        <v>-9</v>
      </c>
      <c r="AA74" s="159"/>
      <c r="AB74" s="159"/>
      <c r="AC74" s="138"/>
      <c r="AD74" s="138"/>
      <c r="AE74" s="138"/>
      <c r="AF74" s="138"/>
      <c r="AG74" s="138"/>
      <c r="AH74" s="138"/>
      <c r="AI74" s="138"/>
      <c r="AJ74" s="138"/>
      <c r="AK74" s="138"/>
      <c r="AL74" s="138"/>
      <c r="AM74" s="159"/>
      <c r="AN74" s="159"/>
      <c r="AO74" s="159"/>
      <c r="AP74" s="159"/>
      <c r="AQ74" s="159"/>
      <c r="AR74" s="159"/>
      <c r="AS74" s="159"/>
      <c r="AT74" s="159"/>
      <c r="AU74" s="159"/>
      <c r="AV74" s="159"/>
      <c r="AW74" s="159"/>
      <c r="AX74" s="159"/>
      <c r="AY74" s="159"/>
      <c r="AZ74" s="159"/>
      <c r="BA74" s="159"/>
      <c r="BB74" s="159"/>
      <c r="BC74" s="159"/>
      <c r="BD74" s="159"/>
      <c r="BE74" s="159"/>
      <c r="BF74" s="159"/>
      <c r="BG74" s="159"/>
      <c r="BH74" s="159"/>
      <c r="BI74" s="159"/>
      <c r="BJ74" s="159"/>
      <c r="BK74" s="159"/>
      <c r="BL74" s="159"/>
      <c r="BM74" s="159"/>
      <c r="BN74" s="159"/>
      <c r="BO74" s="159"/>
      <c r="BP74" s="159"/>
      <c r="BQ74" s="159"/>
      <c r="BR74" s="159"/>
      <c r="BS74" s="159"/>
      <c r="BT74" s="159"/>
      <c r="BU74" s="159"/>
      <c r="BV74" s="159"/>
      <c r="BW74" s="159"/>
      <c r="BX74" s="159"/>
      <c r="BY74" s="159"/>
      <c r="CC74" s="157">
        <v>0.8</v>
      </c>
      <c r="CD74" s="157">
        <v>1</v>
      </c>
      <c r="CE74" s="157">
        <v>-1.8</v>
      </c>
      <c r="CF74" s="157">
        <v>-3</v>
      </c>
      <c r="CG74" s="157">
        <v>0.5</v>
      </c>
      <c r="CH74" s="157">
        <v>0.8</v>
      </c>
      <c r="CI74" s="157">
        <v>-1.8</v>
      </c>
    </row>
    <row r="75" spans="1:87" s="157" customFormat="1" x14ac:dyDescent="0.25">
      <c r="A75" s="161" t="s">
        <v>322</v>
      </c>
      <c r="B75" s="161" t="str">
        <f t="shared" si="16"/>
        <v>nat</v>
      </c>
      <c r="C75" s="161" t="str">
        <f t="shared" si="17"/>
        <v>base</v>
      </c>
      <c r="D75" s="59">
        <v>-4.5</v>
      </c>
      <c r="E75" s="59">
        <v>-0.2</v>
      </c>
      <c r="F75" s="172">
        <f t="shared" ref="F75:N84" si="19">F$8</f>
        <v>-0.7</v>
      </c>
      <c r="G75" s="172">
        <f t="shared" si="19"/>
        <v>-0.6</v>
      </c>
      <c r="H75" s="172">
        <f t="shared" si="19"/>
        <v>-0.6</v>
      </c>
      <c r="I75" s="172">
        <f t="shared" si="19"/>
        <v>-0.6</v>
      </c>
      <c r="J75" s="172">
        <f t="shared" si="19"/>
        <v>0.1</v>
      </c>
      <c r="K75" s="172">
        <f t="shared" si="19"/>
        <v>0.2</v>
      </c>
      <c r="L75" s="172">
        <f t="shared" si="19"/>
        <v>0.01</v>
      </c>
      <c r="M75" s="172">
        <f t="shared" si="19"/>
        <v>0.01</v>
      </c>
      <c r="N75" s="172">
        <f t="shared" si="19"/>
        <v>0.01</v>
      </c>
      <c r="Y75" s="158">
        <f t="shared" si="3"/>
        <v>-4.5</v>
      </c>
      <c r="Z75" s="155">
        <f>Z74</f>
        <v>-9</v>
      </c>
      <c r="AA75" s="159"/>
      <c r="AB75" s="159"/>
      <c r="AC75" s="138"/>
      <c r="AD75" s="138"/>
      <c r="AE75" s="138"/>
      <c r="AF75" s="138"/>
      <c r="AG75" s="138"/>
      <c r="AH75" s="138"/>
      <c r="AI75" s="138"/>
      <c r="AJ75" s="138"/>
      <c r="AK75" s="138"/>
      <c r="AL75" s="138"/>
      <c r="AM75" s="159"/>
      <c r="AN75" s="159"/>
      <c r="AO75" s="159"/>
      <c r="AP75" s="159"/>
      <c r="AQ75" s="159"/>
      <c r="AR75" s="159"/>
      <c r="AS75" s="159"/>
      <c r="AT75" s="159"/>
      <c r="AU75" s="159"/>
      <c r="AV75" s="159"/>
      <c r="AW75" s="159"/>
      <c r="AX75" s="159"/>
      <c r="AY75" s="159"/>
      <c r="AZ75" s="159"/>
      <c r="BA75" s="159"/>
      <c r="BB75" s="159"/>
      <c r="BC75" s="159"/>
      <c r="BD75" s="159"/>
      <c r="BE75" s="159"/>
      <c r="BF75" s="159"/>
      <c r="BG75" s="159"/>
      <c r="BH75" s="159"/>
      <c r="BI75" s="159"/>
      <c r="BJ75" s="159"/>
      <c r="BK75" s="159"/>
      <c r="BL75" s="159"/>
      <c r="BM75" s="159"/>
      <c r="BN75" s="159"/>
      <c r="BO75" s="159"/>
      <c r="BP75" s="159"/>
      <c r="BQ75" s="159"/>
      <c r="BR75" s="159"/>
      <c r="BS75" s="159"/>
      <c r="BT75" s="159"/>
      <c r="BU75" s="159"/>
      <c r="BV75" s="159"/>
      <c r="BW75" s="159"/>
      <c r="BX75" s="159"/>
      <c r="BY75" s="159"/>
      <c r="CC75" s="157">
        <v>0.8</v>
      </c>
      <c r="CD75" s="157">
        <v>1</v>
      </c>
      <c r="CE75" s="157">
        <v>-1.8</v>
      </c>
      <c r="CF75" s="157">
        <v>-3</v>
      </c>
      <c r="CG75" s="157">
        <v>0.5</v>
      </c>
      <c r="CH75" s="157">
        <v>0.8</v>
      </c>
      <c r="CI75" s="157">
        <v>-1.8</v>
      </c>
    </row>
    <row r="76" spans="1:87" s="157" customFormat="1" x14ac:dyDescent="0.25">
      <c r="A76" s="161" t="s">
        <v>364</v>
      </c>
      <c r="B76" s="161" t="str">
        <f t="shared" si="16"/>
        <v>nat</v>
      </c>
      <c r="C76" s="161" t="str">
        <f t="shared" si="17"/>
        <v>base</v>
      </c>
      <c r="D76" s="172">
        <v>-4.5</v>
      </c>
      <c r="E76" s="172">
        <v>-0.2</v>
      </c>
      <c r="F76" s="172">
        <f t="shared" si="19"/>
        <v>-0.7</v>
      </c>
      <c r="G76" s="172">
        <f t="shared" si="19"/>
        <v>-0.6</v>
      </c>
      <c r="H76" s="172">
        <f t="shared" si="19"/>
        <v>-0.6</v>
      </c>
      <c r="I76" s="172">
        <f t="shared" si="19"/>
        <v>-0.6</v>
      </c>
      <c r="J76" s="172">
        <f t="shared" si="19"/>
        <v>0.1</v>
      </c>
      <c r="K76" s="172">
        <f t="shared" si="19"/>
        <v>0.2</v>
      </c>
      <c r="L76" s="172">
        <f t="shared" si="19"/>
        <v>0.01</v>
      </c>
      <c r="M76" s="172">
        <f t="shared" si="19"/>
        <v>0.01</v>
      </c>
      <c r="N76" s="172">
        <f t="shared" si="19"/>
        <v>0.01</v>
      </c>
      <c r="Y76" s="158">
        <f t="shared" si="3"/>
        <v>-0.75</v>
      </c>
      <c r="Z76" s="155">
        <v>-1.5</v>
      </c>
      <c r="AA76" s="159"/>
      <c r="AB76" s="159"/>
      <c r="AC76" s="156">
        <v>-0.1</v>
      </c>
      <c r="AD76" s="156">
        <v>-0.05</v>
      </c>
      <c r="AE76" s="156">
        <v>0.05</v>
      </c>
      <c r="AF76" s="156">
        <v>0.05</v>
      </c>
      <c r="AG76" s="156">
        <v>0.05</v>
      </c>
      <c r="AH76" s="156">
        <v>0.05</v>
      </c>
      <c r="AI76" s="156">
        <v>0.2</v>
      </c>
      <c r="AJ76" s="156">
        <v>0.1</v>
      </c>
      <c r="AK76" s="156">
        <v>0.15</v>
      </c>
      <c r="AL76" s="156">
        <v>0.2</v>
      </c>
      <c r="AM76" s="159"/>
      <c r="AN76" s="159"/>
      <c r="AO76" s="159"/>
      <c r="AP76" s="159"/>
      <c r="AQ76" s="159"/>
      <c r="AR76" s="159"/>
      <c r="AS76" s="159"/>
      <c r="AT76" s="159"/>
      <c r="AU76" s="159"/>
      <c r="AV76" s="159"/>
      <c r="AW76" s="159"/>
      <c r="AX76" s="159"/>
      <c r="AY76" s="159"/>
      <c r="AZ76" s="159"/>
      <c r="BA76" s="159"/>
      <c r="BB76" s="159"/>
      <c r="BC76" s="159"/>
      <c r="BD76" s="159"/>
      <c r="BE76" s="159"/>
      <c r="BF76" s="159"/>
      <c r="BG76" s="159"/>
      <c r="BH76" s="159"/>
      <c r="BI76" s="159"/>
      <c r="BJ76" s="159"/>
      <c r="BK76" s="159"/>
      <c r="BL76" s="159"/>
      <c r="BM76" s="159"/>
      <c r="BN76" s="159"/>
      <c r="BO76" s="159"/>
      <c r="BP76" s="159"/>
      <c r="BQ76" s="159"/>
      <c r="BR76" s="159"/>
      <c r="BS76" s="159"/>
      <c r="BT76" s="159"/>
      <c r="BU76" s="159"/>
      <c r="BV76" s="159"/>
      <c r="BW76" s="159"/>
      <c r="BX76" s="159"/>
      <c r="BY76" s="159"/>
      <c r="CC76" s="157">
        <v>0.8</v>
      </c>
      <c r="CD76" s="157">
        <v>1</v>
      </c>
      <c r="CE76" s="157">
        <v>-1.8</v>
      </c>
      <c r="CF76" s="157">
        <v>-3</v>
      </c>
      <c r="CG76" s="157">
        <v>0.5</v>
      </c>
      <c r="CH76" s="157">
        <v>0.8</v>
      </c>
      <c r="CI76" s="157">
        <v>-1.8</v>
      </c>
    </row>
    <row r="77" spans="1:87" s="157" customFormat="1" x14ac:dyDescent="0.25">
      <c r="A77" s="161" t="s">
        <v>365</v>
      </c>
      <c r="B77" s="161" t="str">
        <f t="shared" si="16"/>
        <v>nat</v>
      </c>
      <c r="C77" s="161" t="str">
        <f t="shared" si="17"/>
        <v>base</v>
      </c>
      <c r="D77" s="172">
        <v>-4.5</v>
      </c>
      <c r="E77" s="172">
        <v>-0.2</v>
      </c>
      <c r="F77" s="172">
        <f t="shared" si="19"/>
        <v>-0.7</v>
      </c>
      <c r="G77" s="172">
        <f t="shared" si="19"/>
        <v>-0.6</v>
      </c>
      <c r="H77" s="172">
        <f t="shared" si="19"/>
        <v>-0.6</v>
      </c>
      <c r="I77" s="172">
        <f t="shared" si="19"/>
        <v>-0.6</v>
      </c>
      <c r="J77" s="172">
        <f t="shared" si="19"/>
        <v>0.1</v>
      </c>
      <c r="K77" s="172">
        <f t="shared" si="19"/>
        <v>0.2</v>
      </c>
      <c r="L77" s="172">
        <f t="shared" si="19"/>
        <v>0.01</v>
      </c>
      <c r="M77" s="172">
        <f t="shared" si="19"/>
        <v>0.01</v>
      </c>
      <c r="N77" s="172">
        <f t="shared" si="19"/>
        <v>0.01</v>
      </c>
      <c r="Y77" s="158">
        <f t="shared" si="3"/>
        <v>-0.125</v>
      </c>
      <c r="Z77" s="155">
        <v>-0.25</v>
      </c>
      <c r="AA77" s="159"/>
      <c r="AB77" s="159"/>
      <c r="AC77" s="156">
        <v>-0.1</v>
      </c>
      <c r="AD77" s="156">
        <v>-0.05</v>
      </c>
      <c r="AE77" s="156">
        <v>0.05</v>
      </c>
      <c r="AF77" s="156">
        <v>0.05</v>
      </c>
      <c r="AG77" s="156">
        <v>0.05</v>
      </c>
      <c r="AH77" s="156">
        <v>0.05</v>
      </c>
      <c r="AI77" s="156">
        <v>0.2</v>
      </c>
      <c r="AJ77" s="156">
        <v>0.1</v>
      </c>
      <c r="AK77" s="156">
        <v>0.15</v>
      </c>
      <c r="AL77" s="156">
        <v>0.2</v>
      </c>
      <c r="AM77" s="159"/>
      <c r="AN77" s="159"/>
      <c r="AO77" s="159"/>
      <c r="AP77" s="159"/>
      <c r="AQ77" s="159"/>
      <c r="AR77" s="159"/>
      <c r="AS77" s="159"/>
      <c r="AT77" s="159"/>
      <c r="AU77" s="159"/>
      <c r="AV77" s="159"/>
      <c r="AW77" s="159"/>
      <c r="AX77" s="159"/>
      <c r="AY77" s="159"/>
      <c r="AZ77" s="159"/>
      <c r="BA77" s="159"/>
      <c r="BB77" s="159"/>
      <c r="BC77" s="159"/>
      <c r="BD77" s="159"/>
      <c r="BE77" s="159"/>
      <c r="BF77" s="159"/>
      <c r="BG77" s="159"/>
      <c r="BH77" s="159"/>
      <c r="BI77" s="159"/>
      <c r="BJ77" s="159"/>
      <c r="BK77" s="159"/>
      <c r="BL77" s="159"/>
      <c r="BM77" s="159"/>
      <c r="BN77" s="159"/>
      <c r="BO77" s="159"/>
      <c r="BP77" s="159"/>
      <c r="BQ77" s="159"/>
      <c r="BR77" s="159"/>
      <c r="BS77" s="159"/>
      <c r="BT77" s="159"/>
      <c r="BU77" s="159"/>
      <c r="BV77" s="159"/>
      <c r="BW77" s="159"/>
      <c r="BX77" s="159"/>
      <c r="BY77" s="159"/>
      <c r="CC77" s="157">
        <v>-0.8</v>
      </c>
      <c r="CD77" s="157">
        <v>-0.3</v>
      </c>
      <c r="CE77" s="157">
        <v>0.2</v>
      </c>
      <c r="CF77" s="157">
        <v>-0.5</v>
      </c>
      <c r="CG77" s="157">
        <v>0.9</v>
      </c>
      <c r="CH77" s="157">
        <v>1</v>
      </c>
      <c r="CI77" s="157">
        <v>2</v>
      </c>
    </row>
    <row r="78" spans="1:87" s="157" customFormat="1" x14ac:dyDescent="0.25">
      <c r="A78" s="161" t="s">
        <v>326</v>
      </c>
      <c r="B78" s="161" t="str">
        <f t="shared" si="16"/>
        <v>nat</v>
      </c>
      <c r="C78" s="161" t="str">
        <f t="shared" si="17"/>
        <v>base</v>
      </c>
      <c r="D78" s="172" t="s">
        <v>75</v>
      </c>
      <c r="E78" s="172" t="s">
        <v>75</v>
      </c>
      <c r="F78" s="172" t="s">
        <v>75</v>
      </c>
      <c r="G78" s="172" t="s">
        <v>75</v>
      </c>
      <c r="H78" s="172" t="s">
        <v>75</v>
      </c>
      <c r="I78" s="172" t="s">
        <v>75</v>
      </c>
      <c r="J78" s="172" t="s">
        <v>75</v>
      </c>
      <c r="K78" s="172" t="s">
        <v>75</v>
      </c>
      <c r="L78" s="172" t="s">
        <v>75</v>
      </c>
      <c r="M78" s="172" t="s">
        <v>75</v>
      </c>
      <c r="N78" s="172" t="s">
        <v>75</v>
      </c>
      <c r="Y78" s="158">
        <f t="shared" si="3"/>
        <v>-0.125</v>
      </c>
      <c r="Z78" s="155">
        <f t="shared" ref="Z78" si="20">Z77</f>
        <v>-0.25</v>
      </c>
      <c r="AA78" s="159"/>
      <c r="AB78" s="159"/>
      <c r="AC78" s="138"/>
      <c r="AD78" s="138"/>
      <c r="AE78" s="138"/>
      <c r="AF78" s="138"/>
      <c r="AG78" s="138"/>
      <c r="AH78" s="138"/>
      <c r="AI78" s="138"/>
      <c r="AJ78" s="138"/>
      <c r="AK78" s="138"/>
      <c r="AL78" s="138"/>
      <c r="AM78" s="159"/>
      <c r="AN78" s="159"/>
      <c r="AO78" s="159"/>
      <c r="AP78" s="159"/>
      <c r="AQ78" s="159"/>
      <c r="AR78" s="159"/>
      <c r="AS78" s="159"/>
      <c r="AT78" s="159"/>
      <c r="AU78" s="159"/>
      <c r="AV78" s="159"/>
      <c r="AW78" s="159"/>
      <c r="AX78" s="159"/>
      <c r="AY78" s="159"/>
      <c r="AZ78" s="159"/>
      <c r="BA78" s="159"/>
      <c r="BB78" s="159"/>
      <c r="BC78" s="159"/>
      <c r="BD78" s="159"/>
      <c r="BE78" s="159"/>
      <c r="BF78" s="159"/>
      <c r="BG78" s="159"/>
      <c r="BH78" s="159"/>
      <c r="BI78" s="159"/>
      <c r="BJ78" s="159"/>
      <c r="BK78" s="159"/>
      <c r="BL78" s="159"/>
      <c r="BM78" s="159"/>
      <c r="BN78" s="159"/>
      <c r="BO78" s="159"/>
      <c r="BP78" s="159"/>
      <c r="BQ78" s="159"/>
      <c r="BR78" s="159"/>
      <c r="BS78" s="159"/>
      <c r="BT78" s="159"/>
      <c r="BU78" s="159"/>
      <c r="BV78" s="159"/>
      <c r="BW78" s="159"/>
      <c r="BX78" s="159"/>
      <c r="BY78" s="159"/>
      <c r="CC78" s="157">
        <v>-0.8</v>
      </c>
      <c r="CD78" s="157">
        <v>-0.3</v>
      </c>
      <c r="CE78" s="157">
        <v>0.2</v>
      </c>
      <c r="CF78" s="157">
        <v>-0.5</v>
      </c>
      <c r="CG78" s="157">
        <v>0.9</v>
      </c>
      <c r="CH78" s="157">
        <v>1</v>
      </c>
      <c r="CI78" s="157">
        <v>2</v>
      </c>
    </row>
    <row r="79" spans="1:87" s="157" customFormat="1" x14ac:dyDescent="0.25">
      <c r="A79" s="161" t="s">
        <v>218</v>
      </c>
      <c r="B79" s="161" t="str">
        <f t="shared" si="16"/>
        <v>nat</v>
      </c>
      <c r="C79" s="161" t="str">
        <f t="shared" si="17"/>
        <v>base</v>
      </c>
      <c r="D79" s="59">
        <v>-4.5</v>
      </c>
      <c r="E79" s="59">
        <v>-0.2</v>
      </c>
      <c r="F79" s="172">
        <f t="shared" si="19"/>
        <v>-0.7</v>
      </c>
      <c r="G79" s="172">
        <f t="shared" si="19"/>
        <v>-0.6</v>
      </c>
      <c r="H79" s="172">
        <f t="shared" si="19"/>
        <v>-0.6</v>
      </c>
      <c r="I79" s="172">
        <f t="shared" si="19"/>
        <v>-0.6</v>
      </c>
      <c r="J79" s="172">
        <f t="shared" si="19"/>
        <v>0.1</v>
      </c>
      <c r="K79" s="172">
        <f t="shared" si="19"/>
        <v>0.2</v>
      </c>
      <c r="L79" s="172">
        <f t="shared" si="19"/>
        <v>0.01</v>
      </c>
      <c r="M79" s="172">
        <f t="shared" si="19"/>
        <v>0.01</v>
      </c>
      <c r="N79" s="172">
        <f t="shared" si="19"/>
        <v>0.01</v>
      </c>
      <c r="Y79" s="158">
        <f t="shared" si="3"/>
        <v>0.25</v>
      </c>
      <c r="Z79" s="155">
        <v>0.5</v>
      </c>
      <c r="AA79" s="159"/>
      <c r="AB79" s="159"/>
      <c r="AC79" s="156">
        <v>-0.1</v>
      </c>
      <c r="AD79" s="156">
        <v>-0.05</v>
      </c>
      <c r="AE79" s="156">
        <v>0.05</v>
      </c>
      <c r="AF79" s="156">
        <v>0.05</v>
      </c>
      <c r="AG79" s="156">
        <v>0.05</v>
      </c>
      <c r="AH79" s="156">
        <v>0.05</v>
      </c>
      <c r="AI79" s="156">
        <v>0.2</v>
      </c>
      <c r="AJ79" s="156">
        <v>0.1</v>
      </c>
      <c r="AK79" s="156">
        <v>0.15</v>
      </c>
      <c r="AL79" s="156">
        <v>0.2</v>
      </c>
      <c r="AM79" s="159"/>
      <c r="AN79" s="159"/>
      <c r="AO79" s="159"/>
      <c r="AP79" s="159"/>
      <c r="AQ79" s="159"/>
      <c r="AR79" s="159"/>
      <c r="AS79" s="159"/>
      <c r="AT79" s="159"/>
      <c r="AU79" s="159"/>
      <c r="AV79" s="159"/>
      <c r="AW79" s="159"/>
      <c r="AX79" s="159"/>
      <c r="AY79" s="159"/>
      <c r="AZ79" s="159"/>
      <c r="BA79" s="159"/>
      <c r="BB79" s="159"/>
      <c r="BC79" s="159"/>
      <c r="BD79" s="159"/>
      <c r="BE79" s="159"/>
      <c r="BF79" s="159"/>
      <c r="BG79" s="159"/>
      <c r="BH79" s="159"/>
      <c r="BI79" s="159"/>
      <c r="BJ79" s="159"/>
      <c r="BK79" s="159"/>
      <c r="BL79" s="159"/>
      <c r="BM79" s="159"/>
      <c r="BN79" s="159"/>
      <c r="BO79" s="159"/>
      <c r="BP79" s="159"/>
      <c r="BQ79" s="159"/>
      <c r="BR79" s="159"/>
      <c r="BS79" s="159"/>
      <c r="BT79" s="159"/>
      <c r="BU79" s="159"/>
      <c r="BV79" s="159"/>
      <c r="BW79" s="159"/>
      <c r="BX79" s="159"/>
      <c r="BY79" s="159"/>
      <c r="CC79" s="157">
        <v>1.7</v>
      </c>
      <c r="CD79" s="157">
        <v>1</v>
      </c>
      <c r="CE79" s="157">
        <v>-2</v>
      </c>
      <c r="CF79" s="157">
        <v>-2</v>
      </c>
      <c r="CG79" s="157">
        <v>-1.4</v>
      </c>
      <c r="CH79" s="157">
        <v>-0.6</v>
      </c>
      <c r="CI79" s="157">
        <v>0.5</v>
      </c>
    </row>
    <row r="80" spans="1:87" s="157" customFormat="1" x14ac:dyDescent="0.25">
      <c r="A80" s="161" t="s">
        <v>69</v>
      </c>
      <c r="B80" s="161" t="str">
        <f t="shared" si="16"/>
        <v>nat</v>
      </c>
      <c r="C80" s="161" t="str">
        <f t="shared" si="17"/>
        <v>base</v>
      </c>
      <c r="D80" s="59">
        <v>-0.75</v>
      </c>
      <c r="E80" s="59">
        <v>-0.2</v>
      </c>
      <c r="F80" s="172">
        <f t="shared" si="19"/>
        <v>-0.7</v>
      </c>
      <c r="G80" s="172">
        <f t="shared" si="19"/>
        <v>-0.6</v>
      </c>
      <c r="H80" s="172">
        <f t="shared" si="19"/>
        <v>-0.6</v>
      </c>
      <c r="I80" s="172">
        <f t="shared" si="19"/>
        <v>-0.6</v>
      </c>
      <c r="J80" s="172">
        <f t="shared" si="19"/>
        <v>0.1</v>
      </c>
      <c r="K80" s="172">
        <f t="shared" si="19"/>
        <v>0.2</v>
      </c>
      <c r="L80" s="172">
        <f t="shared" si="19"/>
        <v>0.01</v>
      </c>
      <c r="M80" s="172">
        <f t="shared" si="19"/>
        <v>0.01</v>
      </c>
      <c r="N80" s="172">
        <f t="shared" si="19"/>
        <v>0.01</v>
      </c>
      <c r="Y80" s="158">
        <f t="shared" si="3"/>
        <v>-9.5</v>
      </c>
      <c r="Z80" s="155">
        <v>-19</v>
      </c>
      <c r="AA80" s="159"/>
      <c r="AB80" s="159"/>
      <c r="AC80" s="156">
        <v>-0.1</v>
      </c>
      <c r="AD80" s="156">
        <v>-0.05</v>
      </c>
      <c r="AE80" s="156">
        <v>0.05</v>
      </c>
      <c r="AF80" s="156">
        <v>0.05</v>
      </c>
      <c r="AG80" s="156">
        <v>0.05</v>
      </c>
      <c r="AH80" s="156">
        <v>0.05</v>
      </c>
      <c r="AI80" s="156">
        <v>0.2</v>
      </c>
      <c r="AJ80" s="156">
        <v>0.1</v>
      </c>
      <c r="AK80" s="156">
        <v>0.15</v>
      </c>
      <c r="AL80" s="156">
        <v>0.2</v>
      </c>
      <c r="AM80" s="159"/>
      <c r="AN80" s="159"/>
      <c r="AO80" s="159"/>
      <c r="AP80" s="159"/>
      <c r="AQ80" s="159"/>
      <c r="AR80" s="159"/>
      <c r="AS80" s="159"/>
      <c r="AT80" s="159"/>
      <c r="AU80" s="159"/>
      <c r="AV80" s="159"/>
      <c r="AW80" s="159"/>
      <c r="AX80" s="159"/>
      <c r="AY80" s="159"/>
      <c r="AZ80" s="159"/>
      <c r="BA80" s="159"/>
      <c r="BB80" s="159"/>
      <c r="BC80" s="159"/>
      <c r="BD80" s="159"/>
      <c r="BE80" s="159"/>
      <c r="BF80" s="159"/>
      <c r="BG80" s="159"/>
      <c r="BH80" s="159"/>
      <c r="BI80" s="159"/>
      <c r="BJ80" s="159"/>
      <c r="BK80" s="159"/>
      <c r="BL80" s="159"/>
      <c r="BM80" s="159"/>
      <c r="BN80" s="159"/>
      <c r="BO80" s="159"/>
      <c r="BP80" s="159"/>
      <c r="BQ80" s="159"/>
      <c r="BR80" s="159"/>
      <c r="BS80" s="159"/>
      <c r="BT80" s="159"/>
      <c r="BU80" s="159"/>
      <c r="BV80" s="159"/>
      <c r="BW80" s="159"/>
      <c r="BX80" s="159"/>
      <c r="BY80" s="159"/>
      <c r="CC80" s="157">
        <v>-1</v>
      </c>
      <c r="CD80" s="157">
        <v>-2.4</v>
      </c>
      <c r="CE80" s="157">
        <v>-3</v>
      </c>
      <c r="CF80" s="157">
        <v>-1.6</v>
      </c>
      <c r="CG80" s="157">
        <v>-1.4</v>
      </c>
      <c r="CH80" s="157">
        <v>-2</v>
      </c>
      <c r="CI80" s="157">
        <v>-1.5</v>
      </c>
    </row>
    <row r="81" spans="1:87" s="157" customFormat="1" x14ac:dyDescent="0.25">
      <c r="A81" s="161" t="s">
        <v>70</v>
      </c>
      <c r="B81" s="161" t="str">
        <f t="shared" si="16"/>
        <v>nat</v>
      </c>
      <c r="C81" s="161" t="str">
        <f t="shared" si="17"/>
        <v>base</v>
      </c>
      <c r="D81" s="172">
        <v>0.1</v>
      </c>
      <c r="E81" s="172">
        <v>-0.2</v>
      </c>
      <c r="F81" s="172">
        <f t="shared" si="19"/>
        <v>-0.7</v>
      </c>
      <c r="G81" s="172">
        <f t="shared" si="19"/>
        <v>-0.6</v>
      </c>
      <c r="H81" s="172">
        <f t="shared" si="19"/>
        <v>-0.6</v>
      </c>
      <c r="I81" s="172">
        <f t="shared" si="19"/>
        <v>-0.6</v>
      </c>
      <c r="J81" s="172">
        <f t="shared" si="19"/>
        <v>0.1</v>
      </c>
      <c r="K81" s="172">
        <f t="shared" si="19"/>
        <v>0.2</v>
      </c>
      <c r="L81" s="172">
        <f t="shared" si="19"/>
        <v>0.01</v>
      </c>
      <c r="M81" s="172">
        <f t="shared" si="19"/>
        <v>0.01</v>
      </c>
      <c r="N81" s="172">
        <f t="shared" si="19"/>
        <v>0.01</v>
      </c>
      <c r="Y81" s="158" t="str">
        <f t="shared" si="3"/>
        <v>eps</v>
      </c>
      <c r="Z81" s="130" t="s">
        <v>75</v>
      </c>
      <c r="AA81" s="148"/>
      <c r="AB81" s="148"/>
      <c r="AC81" s="141"/>
      <c r="AD81" s="141"/>
      <c r="AE81" s="141"/>
      <c r="AF81" s="141"/>
      <c r="AG81" s="141"/>
      <c r="AH81" s="141"/>
      <c r="AI81" s="141"/>
      <c r="AJ81" s="141"/>
      <c r="AK81" s="141"/>
      <c r="AL81" s="141"/>
      <c r="AM81" s="148"/>
      <c r="AN81" s="148"/>
      <c r="AO81" s="148"/>
      <c r="AP81" s="148"/>
      <c r="AQ81" s="148"/>
      <c r="AR81" s="148"/>
      <c r="AS81" s="148"/>
      <c r="AT81" s="148"/>
      <c r="AU81" s="148"/>
      <c r="AV81" s="148"/>
      <c r="AW81" s="148"/>
      <c r="AX81" s="148"/>
      <c r="AY81" s="148"/>
      <c r="AZ81" s="148"/>
      <c r="BA81" s="148"/>
      <c r="BB81" s="148"/>
      <c r="BC81" s="148"/>
      <c r="BD81" s="148"/>
      <c r="BE81" s="148"/>
      <c r="BF81" s="148"/>
      <c r="BG81" s="148"/>
      <c r="BH81" s="148"/>
      <c r="BI81" s="148"/>
      <c r="BJ81" s="148"/>
      <c r="BK81" s="148"/>
      <c r="BL81" s="148"/>
      <c r="BM81" s="148"/>
      <c r="BN81" s="148"/>
      <c r="BO81" s="148"/>
      <c r="BP81" s="148"/>
      <c r="BQ81" s="148"/>
      <c r="BR81" s="148"/>
      <c r="BS81" s="148"/>
      <c r="BT81" s="148"/>
      <c r="BU81" s="148"/>
      <c r="BV81" s="148"/>
      <c r="BW81" s="148"/>
      <c r="BX81" s="148"/>
      <c r="BY81" s="148"/>
      <c r="CC81" s="157" t="s">
        <v>75</v>
      </c>
      <c r="CD81" s="157" t="s">
        <v>75</v>
      </c>
      <c r="CE81" s="157" t="s">
        <v>75</v>
      </c>
      <c r="CF81" s="157" t="s">
        <v>75</v>
      </c>
      <c r="CG81" s="157" t="s">
        <v>75</v>
      </c>
      <c r="CH81" s="157" t="s">
        <v>75</v>
      </c>
      <c r="CI81" s="157" t="s">
        <v>75</v>
      </c>
    </row>
    <row r="82" spans="1:87" s="86" customFormat="1" x14ac:dyDescent="0.25">
      <c r="A82" s="161" t="s">
        <v>123</v>
      </c>
      <c r="B82" s="161" t="str">
        <f t="shared" si="16"/>
        <v>nat</v>
      </c>
      <c r="C82" s="161" t="str">
        <f t="shared" si="17"/>
        <v>base</v>
      </c>
      <c r="D82" s="59">
        <v>0.1</v>
      </c>
      <c r="E82" s="59">
        <v>-0.2</v>
      </c>
      <c r="F82" s="172">
        <f t="shared" si="19"/>
        <v>-0.7</v>
      </c>
      <c r="G82" s="172">
        <f t="shared" si="19"/>
        <v>-0.6</v>
      </c>
      <c r="H82" s="172">
        <f t="shared" si="19"/>
        <v>-0.6</v>
      </c>
      <c r="I82" s="172">
        <f t="shared" si="19"/>
        <v>-0.6</v>
      </c>
      <c r="J82" s="172">
        <f t="shared" si="19"/>
        <v>0.1</v>
      </c>
      <c r="K82" s="172">
        <f t="shared" si="19"/>
        <v>0.2</v>
      </c>
      <c r="L82" s="172">
        <f t="shared" si="19"/>
        <v>0.01</v>
      </c>
      <c r="M82" s="172">
        <f t="shared" si="19"/>
        <v>0.01</v>
      </c>
      <c r="N82" s="172">
        <f t="shared" si="19"/>
        <v>0.01</v>
      </c>
      <c r="Y82" s="151">
        <f t="shared" ref="Y82:Y133" si="21">IF(ISERROR(Z82*$BZ$82),"eps",(Z82*$BZ$82))</f>
        <v>-0.7</v>
      </c>
      <c r="Z82" s="149">
        <v>-1.4</v>
      </c>
      <c r="AA82" s="152"/>
      <c r="AB82" s="152"/>
      <c r="AC82" s="150">
        <v>-0.1</v>
      </c>
      <c r="AD82" s="150">
        <v>-0.05</v>
      </c>
      <c r="AE82" s="150">
        <v>0.05</v>
      </c>
      <c r="AF82" s="150">
        <v>0.05</v>
      </c>
      <c r="AG82" s="150">
        <v>0.05</v>
      </c>
      <c r="AH82" s="150">
        <v>0.05</v>
      </c>
      <c r="AI82" s="150">
        <v>0.2</v>
      </c>
      <c r="AJ82" s="150">
        <v>0.1</v>
      </c>
      <c r="AK82" s="150">
        <v>0.15</v>
      </c>
      <c r="AL82" s="150">
        <v>0.2</v>
      </c>
      <c r="AM82" s="152"/>
      <c r="AN82" s="152"/>
      <c r="AO82" s="152"/>
      <c r="AP82" s="152"/>
      <c r="AQ82" s="152"/>
      <c r="AR82" s="152"/>
      <c r="AS82" s="152"/>
      <c r="AT82" s="152"/>
      <c r="AU82" s="152"/>
      <c r="AV82" s="152"/>
      <c r="AW82" s="152"/>
      <c r="AX82" s="152"/>
      <c r="AY82" s="152"/>
      <c r="AZ82" s="152"/>
      <c r="BA82" s="152"/>
      <c r="BB82" s="152"/>
      <c r="BC82" s="152"/>
      <c r="BD82" s="152"/>
      <c r="BE82" s="152"/>
      <c r="BF82" s="152"/>
      <c r="BG82" s="152"/>
      <c r="BH82" s="152"/>
      <c r="BI82" s="152"/>
      <c r="BJ82" s="152"/>
      <c r="BK82" s="152"/>
      <c r="BL82" s="152"/>
      <c r="BM82" s="152"/>
      <c r="BN82" s="152"/>
      <c r="BO82" s="152"/>
      <c r="BP82" s="152"/>
      <c r="BQ82" s="152"/>
      <c r="BR82" s="152"/>
      <c r="BS82" s="152"/>
      <c r="BT82" s="152"/>
      <c r="BU82" s="152"/>
      <c r="BV82" s="152"/>
      <c r="BW82" s="152"/>
      <c r="BX82" s="152"/>
      <c r="BY82" s="152"/>
      <c r="BZ82" s="86">
        <v>0.5</v>
      </c>
    </row>
    <row r="83" spans="1:87" x14ac:dyDescent="0.25">
      <c r="A83" s="161" t="s">
        <v>71</v>
      </c>
      <c r="B83" s="161" t="str">
        <f t="shared" si="16"/>
        <v>nat</v>
      </c>
      <c r="C83" s="161" t="str">
        <f t="shared" si="17"/>
        <v>base</v>
      </c>
      <c r="D83" s="59">
        <v>1</v>
      </c>
      <c r="E83" s="59">
        <v>-0.2</v>
      </c>
      <c r="F83" s="172">
        <f t="shared" si="19"/>
        <v>-0.7</v>
      </c>
      <c r="G83" s="172">
        <f t="shared" si="19"/>
        <v>-0.6</v>
      </c>
      <c r="H83" s="172">
        <f t="shared" si="19"/>
        <v>-0.6</v>
      </c>
      <c r="I83" s="172">
        <f t="shared" si="19"/>
        <v>-0.6</v>
      </c>
      <c r="J83" s="172">
        <f t="shared" si="19"/>
        <v>0.1</v>
      </c>
      <c r="K83" s="172">
        <f t="shared" si="19"/>
        <v>0.2</v>
      </c>
      <c r="L83" s="172">
        <f t="shared" si="19"/>
        <v>0.01</v>
      </c>
      <c r="M83" s="172">
        <f t="shared" si="19"/>
        <v>0.01</v>
      </c>
      <c r="N83" s="172">
        <f t="shared" si="19"/>
        <v>0.01</v>
      </c>
      <c r="Y83" s="109">
        <f t="shared" si="21"/>
        <v>-0.7</v>
      </c>
      <c r="Z83" s="127">
        <f>Z82</f>
        <v>-1.4</v>
      </c>
      <c r="AA83" s="145"/>
      <c r="AB83" s="145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45"/>
      <c r="AN83" s="145"/>
      <c r="AO83" s="145"/>
      <c r="AP83" s="145"/>
      <c r="AQ83" s="145"/>
      <c r="AR83" s="145"/>
      <c r="AS83" s="145"/>
      <c r="AT83" s="145"/>
      <c r="AU83" s="145"/>
      <c r="AV83" s="145"/>
      <c r="AW83" s="145"/>
      <c r="AX83" s="145"/>
      <c r="AY83" s="145"/>
      <c r="AZ83" s="145"/>
      <c r="BA83" s="145"/>
      <c r="BB83" s="145"/>
      <c r="BC83" s="145"/>
      <c r="BD83" s="145"/>
      <c r="BE83" s="145"/>
      <c r="BF83" s="145"/>
      <c r="BG83" s="145"/>
      <c r="BH83" s="145"/>
      <c r="BI83" s="145"/>
      <c r="BJ83" s="145"/>
      <c r="BK83" s="145"/>
      <c r="BL83" s="145"/>
      <c r="BM83" s="145"/>
      <c r="BN83" s="145"/>
      <c r="BO83" s="145"/>
      <c r="BP83" s="145"/>
      <c r="BQ83" s="145"/>
      <c r="BR83" s="145"/>
      <c r="BS83" s="145"/>
      <c r="BT83" s="145"/>
      <c r="BU83" s="145"/>
      <c r="BV83" s="145"/>
      <c r="BW83" s="145"/>
      <c r="BX83" s="145"/>
      <c r="BY83" s="145"/>
    </row>
    <row r="84" spans="1:87" x14ac:dyDescent="0.25">
      <c r="A84" s="161" t="s">
        <v>124</v>
      </c>
      <c r="B84" s="161" t="str">
        <f t="shared" si="16"/>
        <v>nat</v>
      </c>
      <c r="C84" s="161" t="str">
        <f t="shared" si="17"/>
        <v>base</v>
      </c>
      <c r="D84" s="59">
        <v>-10</v>
      </c>
      <c r="E84" s="59">
        <v>-0.2</v>
      </c>
      <c r="F84" s="172">
        <f t="shared" si="19"/>
        <v>-0.7</v>
      </c>
      <c r="G84" s="172">
        <f t="shared" si="19"/>
        <v>-0.6</v>
      </c>
      <c r="H84" s="172">
        <f t="shared" si="19"/>
        <v>-0.6</v>
      </c>
      <c r="I84" s="172">
        <f t="shared" si="19"/>
        <v>-0.6</v>
      </c>
      <c r="J84" s="172">
        <f t="shared" si="19"/>
        <v>0.1</v>
      </c>
      <c r="K84" s="172">
        <f t="shared" si="19"/>
        <v>0.2</v>
      </c>
      <c r="L84" s="172">
        <f t="shared" si="19"/>
        <v>0.01</v>
      </c>
      <c r="M84" s="172">
        <f t="shared" si="19"/>
        <v>0.01</v>
      </c>
      <c r="N84" s="172">
        <f t="shared" si="19"/>
        <v>0.01</v>
      </c>
      <c r="Y84" s="109">
        <f t="shared" si="21"/>
        <v>-0.7</v>
      </c>
      <c r="Z84" s="127">
        <f>Z83</f>
        <v>-1.4</v>
      </c>
      <c r="AA84" s="145"/>
      <c r="AB84" s="145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45"/>
      <c r="AN84" s="145"/>
      <c r="AO84" s="145"/>
      <c r="AP84" s="145"/>
      <c r="AQ84" s="145"/>
      <c r="AR84" s="145"/>
      <c r="AS84" s="145"/>
      <c r="AT84" s="145"/>
      <c r="AU84" s="145"/>
      <c r="AV84" s="145"/>
      <c r="AW84" s="145"/>
      <c r="AX84" s="145"/>
      <c r="AY84" s="145"/>
      <c r="AZ84" s="145"/>
      <c r="BA84" s="145"/>
      <c r="BB84" s="145"/>
      <c r="BC84" s="145"/>
      <c r="BD84" s="145"/>
      <c r="BE84" s="145"/>
      <c r="BF84" s="145"/>
      <c r="BG84" s="145"/>
      <c r="BH84" s="145"/>
      <c r="BI84" s="145"/>
      <c r="BJ84" s="145"/>
      <c r="BK84" s="145"/>
      <c r="BL84" s="145"/>
      <c r="BM84" s="145"/>
      <c r="BN84" s="145"/>
      <c r="BO84" s="145"/>
      <c r="BP84" s="145"/>
      <c r="BQ84" s="145"/>
      <c r="BR84" s="145"/>
      <c r="BS84" s="145"/>
      <c r="BT84" s="145"/>
      <c r="BU84" s="145"/>
      <c r="BV84" s="145"/>
      <c r="BW84" s="145"/>
      <c r="BX84" s="145"/>
      <c r="BY84" s="145"/>
    </row>
    <row r="85" spans="1:87" x14ac:dyDescent="0.25">
      <c r="A85" s="164" t="str">
        <f t="shared" ref="A85:A116" si="22">A8</f>
        <v>aawhe</v>
      </c>
      <c r="B85" s="166" t="s">
        <v>72</v>
      </c>
      <c r="C85" s="166" t="s">
        <v>327</v>
      </c>
      <c r="D85" s="180">
        <v>-0.7</v>
      </c>
      <c r="E85" s="180">
        <v>0.8</v>
      </c>
      <c r="F85" s="180">
        <v>-2.5000000000000001E-2</v>
      </c>
      <c r="G85" s="180">
        <v>5.000000000000001E-3</v>
      </c>
      <c r="H85" s="181">
        <v>1.4999999999999999E-2</v>
      </c>
      <c r="I85" s="181">
        <v>1.35</v>
      </c>
      <c r="J85" s="181">
        <v>1.8000000000000003</v>
      </c>
      <c r="K85" s="181">
        <v>0.90000000000000013</v>
      </c>
      <c r="L85" s="181">
        <v>0.30000000000000004</v>
      </c>
      <c r="M85" s="181">
        <v>0.44999999999999996</v>
      </c>
      <c r="N85" s="181">
        <v>0.60000000000000009</v>
      </c>
      <c r="Y85" s="109" t="str">
        <f t="shared" si="21"/>
        <v>eps</v>
      </c>
      <c r="Z85" s="126" t="s">
        <v>75</v>
      </c>
      <c r="AA85" s="144"/>
      <c r="AB85" s="144"/>
      <c r="AC85" s="133"/>
      <c r="AD85" s="133"/>
      <c r="AE85" s="133"/>
      <c r="AF85" s="133"/>
      <c r="AG85" s="133"/>
      <c r="AH85" s="133"/>
      <c r="AI85" s="133"/>
      <c r="AJ85" s="133"/>
      <c r="AK85" s="133"/>
      <c r="AL85" s="133"/>
      <c r="AM85" s="144"/>
      <c r="AN85" s="144"/>
      <c r="AO85" s="144"/>
      <c r="AP85" s="144"/>
      <c r="AQ85" s="144"/>
      <c r="AR85" s="144"/>
      <c r="AS85" s="144"/>
      <c r="AT85" s="144"/>
      <c r="AU85" s="144"/>
      <c r="AV85" s="144"/>
      <c r="AW85" s="144"/>
      <c r="AX85" s="144"/>
      <c r="AY85" s="144"/>
      <c r="AZ85" s="144"/>
      <c r="BA85" s="144"/>
      <c r="BB85" s="144"/>
      <c r="BC85" s="144"/>
      <c r="BD85" s="144"/>
      <c r="BE85" s="144"/>
      <c r="BF85" s="144"/>
      <c r="BG85" s="144"/>
      <c r="BH85" s="144"/>
      <c r="BI85" s="144"/>
      <c r="BJ85" s="144"/>
      <c r="BK85" s="144"/>
      <c r="BL85" s="144"/>
      <c r="BM85" s="144"/>
      <c r="BN85" s="144"/>
      <c r="BO85" s="144"/>
      <c r="BP85" s="144"/>
      <c r="BQ85" s="144"/>
      <c r="BR85" s="144"/>
      <c r="BS85" s="144"/>
      <c r="BT85" s="144"/>
      <c r="BU85" s="144"/>
      <c r="BV85" s="144"/>
      <c r="BW85" s="144"/>
      <c r="BX85" s="144"/>
      <c r="BY85" s="144"/>
    </row>
    <row r="86" spans="1:87" x14ac:dyDescent="0.25">
      <c r="A86" s="161" t="str">
        <f t="shared" si="22"/>
        <v>aamai</v>
      </c>
      <c r="B86" s="8" t="s">
        <v>72</v>
      </c>
      <c r="C86" s="8" t="str">
        <f t="shared" ref="C86:C128" si="23">C85</f>
        <v>sim1</v>
      </c>
      <c r="D86" s="172">
        <v>-0.7</v>
      </c>
      <c r="E86" s="172">
        <v>0.8</v>
      </c>
      <c r="F86" s="172">
        <v>-2.5000000000000001E-2</v>
      </c>
      <c r="G86" s="173">
        <v>5.000000000000001E-3</v>
      </c>
      <c r="H86" s="174">
        <v>1.4999999999999999E-2</v>
      </c>
      <c r="I86" s="174">
        <v>1.35</v>
      </c>
      <c r="J86" s="174">
        <v>1.8000000000000003</v>
      </c>
      <c r="K86" s="174">
        <v>0.90000000000000013</v>
      </c>
      <c r="L86" s="174">
        <v>0.30000000000000004</v>
      </c>
      <c r="M86" s="174">
        <v>0.44999999999999996</v>
      </c>
      <c r="N86" s="174">
        <v>0.60000000000000009</v>
      </c>
      <c r="Y86" s="109" t="str">
        <f t="shared" si="21"/>
        <v>eps</v>
      </c>
      <c r="Z86" s="126" t="s">
        <v>75</v>
      </c>
      <c r="AA86" s="144"/>
      <c r="AB86" s="144"/>
      <c r="AC86" s="133"/>
      <c r="AD86" s="133"/>
      <c r="AE86" s="133"/>
      <c r="AF86" s="133"/>
      <c r="AG86" s="133"/>
      <c r="AH86" s="133"/>
      <c r="AI86" s="133"/>
      <c r="AJ86" s="133"/>
      <c r="AK86" s="133"/>
      <c r="AL86" s="133"/>
      <c r="AM86" s="144"/>
      <c r="AN86" s="144"/>
      <c r="AO86" s="144"/>
      <c r="AP86" s="144"/>
      <c r="AQ86" s="144"/>
      <c r="AR86" s="144"/>
      <c r="AS86" s="144"/>
      <c r="AT86" s="144"/>
      <c r="AU86" s="144"/>
      <c r="AV86" s="144"/>
      <c r="AW86" s="144"/>
      <c r="AX86" s="144"/>
      <c r="AY86" s="144"/>
      <c r="AZ86" s="144"/>
      <c r="BA86" s="144"/>
      <c r="BB86" s="144"/>
      <c r="BC86" s="144"/>
      <c r="BD86" s="144"/>
      <c r="BE86" s="144"/>
      <c r="BF86" s="144"/>
      <c r="BG86" s="144"/>
      <c r="BH86" s="144"/>
      <c r="BI86" s="144"/>
      <c r="BJ86" s="144"/>
      <c r="BK86" s="144"/>
      <c r="BL86" s="144"/>
      <c r="BM86" s="144"/>
      <c r="BN86" s="144"/>
      <c r="BO86" s="144"/>
      <c r="BP86" s="144"/>
      <c r="BQ86" s="144"/>
      <c r="BR86" s="144"/>
      <c r="BS86" s="144"/>
      <c r="BT86" s="144"/>
      <c r="BU86" s="144"/>
      <c r="BV86" s="144"/>
      <c r="BW86" s="144"/>
      <c r="BX86" s="144"/>
      <c r="BY86" s="144"/>
    </row>
    <row r="87" spans="1:87" x14ac:dyDescent="0.25">
      <c r="A87" s="161" t="str">
        <f t="shared" si="22"/>
        <v>aaoce</v>
      </c>
      <c r="B87" s="8" t="s">
        <v>72</v>
      </c>
      <c r="C87" s="8" t="str">
        <f t="shared" si="23"/>
        <v>sim1</v>
      </c>
      <c r="D87" s="172">
        <v>-0.7</v>
      </c>
      <c r="E87" s="172">
        <v>0.8</v>
      </c>
      <c r="F87" s="172">
        <v>-2.5000000000000001E-2</v>
      </c>
      <c r="G87" s="173">
        <v>5.000000000000001E-3</v>
      </c>
      <c r="H87" s="174">
        <v>1.4999999999999999E-2</v>
      </c>
      <c r="I87" s="174">
        <v>1.35</v>
      </c>
      <c r="J87" s="174">
        <v>1.8000000000000003</v>
      </c>
      <c r="K87" s="174">
        <v>0.90000000000000013</v>
      </c>
      <c r="L87" s="174">
        <v>0.30000000000000004</v>
      </c>
      <c r="M87" s="174">
        <v>0.44999999999999996</v>
      </c>
      <c r="N87" s="174">
        <v>0.60000000000000009</v>
      </c>
      <c r="Y87" s="109">
        <f t="shared" si="21"/>
        <v>-6</v>
      </c>
      <c r="Z87" s="126">
        <v>-12</v>
      </c>
      <c r="AA87" s="144"/>
      <c r="AB87" s="144"/>
      <c r="AC87" s="133">
        <v>-0.1</v>
      </c>
      <c r="AD87" s="133">
        <v>-0.05</v>
      </c>
      <c r="AE87" s="133">
        <v>0.05</v>
      </c>
      <c r="AF87" s="133">
        <v>0.05</v>
      </c>
      <c r="AG87" s="133">
        <v>0.05</v>
      </c>
      <c r="AH87" s="133">
        <v>0.05</v>
      </c>
      <c r="AI87" s="133">
        <v>0.2</v>
      </c>
      <c r="AJ87" s="133">
        <v>0.1</v>
      </c>
      <c r="AK87" s="133">
        <v>0.15</v>
      </c>
      <c r="AL87" s="133">
        <v>0.2</v>
      </c>
      <c r="AM87" s="144"/>
      <c r="AN87" s="144"/>
      <c r="AO87" s="144"/>
      <c r="AP87" s="144"/>
      <c r="AQ87" s="144"/>
      <c r="AR87" s="144"/>
      <c r="AS87" s="144"/>
      <c r="AT87" s="144"/>
      <c r="AU87" s="144"/>
      <c r="AV87" s="144"/>
      <c r="AW87" s="144"/>
      <c r="AX87" s="144"/>
      <c r="AY87" s="144"/>
      <c r="AZ87" s="144"/>
      <c r="BA87" s="144"/>
      <c r="BB87" s="144"/>
      <c r="BC87" s="144"/>
      <c r="BD87" s="144"/>
      <c r="BE87" s="144"/>
      <c r="BF87" s="144"/>
      <c r="BG87" s="144"/>
      <c r="BH87" s="144"/>
      <c r="BI87" s="144"/>
      <c r="BJ87" s="144"/>
      <c r="BK87" s="144"/>
      <c r="BL87" s="144"/>
      <c r="BM87" s="144"/>
      <c r="BN87" s="144"/>
      <c r="BO87" s="144"/>
      <c r="BP87" s="144"/>
      <c r="BQ87" s="144"/>
      <c r="BR87" s="144"/>
      <c r="BS87" s="144"/>
      <c r="BT87" s="144"/>
      <c r="BU87" s="144"/>
      <c r="BV87" s="144"/>
      <c r="BW87" s="144"/>
      <c r="BX87" s="144"/>
      <c r="BY87" s="144"/>
    </row>
    <row r="88" spans="1:87" x14ac:dyDescent="0.25">
      <c r="A88" s="161" t="str">
        <f t="shared" si="22"/>
        <v>aaveg</v>
      </c>
      <c r="B88" s="8" t="s">
        <v>72</v>
      </c>
      <c r="C88" s="8" t="str">
        <f t="shared" si="23"/>
        <v>sim1</v>
      </c>
      <c r="D88" s="59">
        <v>-0.7</v>
      </c>
      <c r="E88" s="59">
        <v>0.8</v>
      </c>
      <c r="F88" s="59">
        <v>-2.5000000000000001E-2</v>
      </c>
      <c r="G88" s="168">
        <v>5.000000000000001E-3</v>
      </c>
      <c r="H88" s="169">
        <v>1.4999999999999999E-2</v>
      </c>
      <c r="I88" s="169">
        <v>1.35</v>
      </c>
      <c r="J88" s="169">
        <v>1.8000000000000003</v>
      </c>
      <c r="K88" s="169">
        <v>0.90000000000000013</v>
      </c>
      <c r="L88" s="169">
        <v>0.30000000000000004</v>
      </c>
      <c r="M88" s="169">
        <v>0.44999999999999996</v>
      </c>
      <c r="N88" s="169">
        <v>0.60000000000000009</v>
      </c>
      <c r="Y88" s="109">
        <f t="shared" si="21"/>
        <v>-6</v>
      </c>
      <c r="Z88" s="127">
        <f>Z87</f>
        <v>-12</v>
      </c>
      <c r="AA88" s="145"/>
      <c r="AB88" s="145"/>
      <c r="AC88" s="134"/>
      <c r="AD88" s="134"/>
      <c r="AE88" s="134"/>
      <c r="AF88" s="134"/>
      <c r="AG88" s="134"/>
      <c r="AH88" s="134"/>
      <c r="AI88" s="134"/>
      <c r="AJ88" s="134"/>
      <c r="AK88" s="134"/>
      <c r="AL88" s="134"/>
      <c r="AM88" s="145"/>
      <c r="AN88" s="145"/>
      <c r="AO88" s="145"/>
      <c r="AP88" s="145"/>
      <c r="AQ88" s="145"/>
      <c r="AR88" s="145"/>
      <c r="AS88" s="145"/>
      <c r="AT88" s="145"/>
      <c r="AU88" s="145"/>
      <c r="AV88" s="145"/>
      <c r="AW88" s="145"/>
      <c r="AX88" s="145"/>
      <c r="AY88" s="145"/>
      <c r="AZ88" s="145"/>
      <c r="BA88" s="145"/>
      <c r="BB88" s="145"/>
      <c r="BC88" s="145"/>
      <c r="BD88" s="145"/>
      <c r="BE88" s="145"/>
      <c r="BF88" s="145"/>
      <c r="BG88" s="145"/>
      <c r="BH88" s="145"/>
      <c r="BI88" s="145"/>
      <c r="BJ88" s="145"/>
      <c r="BK88" s="145"/>
      <c r="BL88" s="145"/>
      <c r="BM88" s="145"/>
      <c r="BN88" s="145"/>
      <c r="BO88" s="145"/>
      <c r="BP88" s="145"/>
      <c r="BQ88" s="145"/>
      <c r="BR88" s="145"/>
      <c r="BS88" s="145"/>
      <c r="BT88" s="145"/>
      <c r="BU88" s="145"/>
      <c r="BV88" s="145"/>
      <c r="BW88" s="145"/>
      <c r="BX88" s="145"/>
      <c r="BY88" s="145"/>
    </row>
    <row r="89" spans="1:87" x14ac:dyDescent="0.25">
      <c r="A89" s="161" t="str">
        <f t="shared" si="22"/>
        <v>aaofr</v>
      </c>
      <c r="B89" s="8" t="s">
        <v>72</v>
      </c>
      <c r="C89" s="8" t="str">
        <f t="shared" si="23"/>
        <v>sim1</v>
      </c>
      <c r="D89" s="59">
        <v>-0.7</v>
      </c>
      <c r="E89" s="59">
        <v>0.8</v>
      </c>
      <c r="F89" s="59">
        <v>-2.5000000000000001E-2</v>
      </c>
      <c r="G89" s="168">
        <v>5.000000000000001E-3</v>
      </c>
      <c r="H89" s="169">
        <v>1.4999999999999999E-2</v>
      </c>
      <c r="I89" s="169">
        <v>1.35</v>
      </c>
      <c r="J89" s="169">
        <v>1.8000000000000003</v>
      </c>
      <c r="K89" s="169">
        <v>0.90000000000000013</v>
      </c>
      <c r="L89" s="169">
        <v>0.30000000000000004</v>
      </c>
      <c r="M89" s="169">
        <v>0.44999999999999996</v>
      </c>
      <c r="N89" s="169">
        <v>0.60000000000000009</v>
      </c>
      <c r="Y89" s="109">
        <f t="shared" si="21"/>
        <v>-6</v>
      </c>
      <c r="Z89" s="127">
        <f>Z88</f>
        <v>-12</v>
      </c>
      <c r="AA89" s="145"/>
      <c r="AB89" s="145"/>
      <c r="AC89" s="134"/>
      <c r="AD89" s="134"/>
      <c r="AE89" s="134"/>
      <c r="AF89" s="134"/>
      <c r="AG89" s="134"/>
      <c r="AH89" s="134"/>
      <c r="AI89" s="134"/>
      <c r="AJ89" s="134"/>
      <c r="AK89" s="134"/>
      <c r="AL89" s="134"/>
      <c r="AM89" s="145"/>
      <c r="AN89" s="145"/>
      <c r="AO89" s="145"/>
      <c r="AP89" s="145"/>
      <c r="AQ89" s="145"/>
      <c r="AR89" s="145"/>
      <c r="AS89" s="145"/>
      <c r="AT89" s="145"/>
      <c r="AU89" s="145"/>
      <c r="AV89" s="145"/>
      <c r="AW89" s="145"/>
      <c r="AX89" s="145"/>
      <c r="AY89" s="145"/>
      <c r="AZ89" s="145"/>
      <c r="BA89" s="145"/>
      <c r="BB89" s="145"/>
      <c r="BC89" s="145"/>
      <c r="BD89" s="145"/>
      <c r="BE89" s="145"/>
      <c r="BF89" s="145"/>
      <c r="BG89" s="145"/>
      <c r="BH89" s="145"/>
      <c r="BI89" s="145"/>
      <c r="BJ89" s="145"/>
      <c r="BK89" s="145"/>
      <c r="BL89" s="145"/>
      <c r="BM89" s="145"/>
      <c r="BN89" s="145"/>
      <c r="BO89" s="145"/>
      <c r="BP89" s="145"/>
      <c r="BQ89" s="145"/>
      <c r="BR89" s="145"/>
      <c r="BS89" s="145"/>
      <c r="BT89" s="145"/>
      <c r="BU89" s="145"/>
      <c r="BV89" s="145"/>
      <c r="BW89" s="145"/>
      <c r="BX89" s="145"/>
      <c r="BY89" s="145"/>
    </row>
    <row r="90" spans="1:87" x14ac:dyDescent="0.25">
      <c r="A90" s="161" t="str">
        <f t="shared" si="22"/>
        <v>aagra</v>
      </c>
      <c r="B90" s="8" t="s">
        <v>72</v>
      </c>
      <c r="C90" s="8" t="str">
        <f t="shared" si="23"/>
        <v>sim1</v>
      </c>
      <c r="D90" s="59">
        <v>-0.7</v>
      </c>
      <c r="E90" s="59">
        <v>0.8</v>
      </c>
      <c r="F90" s="59">
        <v>-2.5000000000000001E-2</v>
      </c>
      <c r="G90" s="168">
        <v>5.000000000000001E-3</v>
      </c>
      <c r="H90" s="169">
        <v>1.4999999999999999E-2</v>
      </c>
      <c r="I90" s="169">
        <v>1.35</v>
      </c>
      <c r="J90" s="169">
        <v>1.8000000000000003</v>
      </c>
      <c r="K90" s="169">
        <v>0.90000000000000013</v>
      </c>
      <c r="L90" s="169">
        <v>0.30000000000000004</v>
      </c>
      <c r="M90" s="169">
        <v>0.44999999999999996</v>
      </c>
      <c r="N90" s="169">
        <v>0.60000000000000009</v>
      </c>
      <c r="Y90" s="109">
        <f t="shared" si="21"/>
        <v>-6</v>
      </c>
      <c r="Z90" s="127">
        <f>Z89</f>
        <v>-12</v>
      </c>
      <c r="AA90" s="145"/>
      <c r="AB90" s="145"/>
      <c r="AC90" s="134"/>
      <c r="AD90" s="134"/>
      <c r="AE90" s="134"/>
      <c r="AF90" s="134"/>
      <c r="AG90" s="134"/>
      <c r="AH90" s="134"/>
      <c r="AI90" s="134"/>
      <c r="AJ90" s="134"/>
      <c r="AK90" s="134"/>
      <c r="AL90" s="134"/>
      <c r="AM90" s="145"/>
      <c r="AN90" s="145"/>
      <c r="AO90" s="145"/>
      <c r="AP90" s="145"/>
      <c r="AQ90" s="145"/>
      <c r="AR90" s="145"/>
      <c r="AS90" s="145"/>
      <c r="AT90" s="145"/>
      <c r="AU90" s="145"/>
      <c r="AV90" s="145"/>
      <c r="AW90" s="145"/>
      <c r="AX90" s="145"/>
      <c r="AY90" s="145"/>
      <c r="AZ90" s="145"/>
      <c r="BA90" s="145"/>
      <c r="BB90" s="145"/>
      <c r="BC90" s="145"/>
      <c r="BD90" s="145"/>
      <c r="BE90" s="145"/>
      <c r="BF90" s="145"/>
      <c r="BG90" s="145"/>
      <c r="BH90" s="145"/>
      <c r="BI90" s="145"/>
      <c r="BJ90" s="145"/>
      <c r="BK90" s="145"/>
      <c r="BL90" s="145"/>
      <c r="BM90" s="145"/>
      <c r="BN90" s="145"/>
      <c r="BO90" s="145"/>
      <c r="BP90" s="145"/>
      <c r="BQ90" s="145"/>
      <c r="BR90" s="145"/>
      <c r="BS90" s="145"/>
      <c r="BT90" s="145"/>
      <c r="BU90" s="145"/>
      <c r="BV90" s="145"/>
      <c r="BW90" s="145"/>
      <c r="BX90" s="145"/>
      <c r="BY90" s="145"/>
    </row>
    <row r="91" spans="1:87" x14ac:dyDescent="0.25">
      <c r="A91" s="161" t="str">
        <f t="shared" si="22"/>
        <v>aaoil</v>
      </c>
      <c r="B91" s="8" t="s">
        <v>72</v>
      </c>
      <c r="C91" s="8" t="str">
        <f t="shared" si="23"/>
        <v>sim1</v>
      </c>
      <c r="D91" s="172">
        <v>-0.7</v>
      </c>
      <c r="E91" s="172">
        <v>0.8</v>
      </c>
      <c r="F91" s="172">
        <v>-2.5000000000000001E-2</v>
      </c>
      <c r="G91" s="173">
        <v>5.000000000000001E-3</v>
      </c>
      <c r="H91" s="174">
        <v>1.4999999999999999E-2</v>
      </c>
      <c r="I91" s="174">
        <v>1.35</v>
      </c>
      <c r="J91" s="174">
        <v>1.8000000000000003</v>
      </c>
      <c r="K91" s="174">
        <v>0.90000000000000013</v>
      </c>
      <c r="L91" s="174">
        <v>0.30000000000000004</v>
      </c>
      <c r="M91" s="174">
        <v>0.44999999999999996</v>
      </c>
      <c r="N91" s="174">
        <v>0.60000000000000009</v>
      </c>
      <c r="Y91" s="109">
        <f t="shared" si="21"/>
        <v>-1.25</v>
      </c>
      <c r="Z91" s="127">
        <f>Z102</f>
        <v>-2.5</v>
      </c>
      <c r="AA91" s="145"/>
      <c r="AB91" s="145"/>
      <c r="AC91" s="133"/>
      <c r="AD91" s="133"/>
      <c r="AE91" s="133"/>
      <c r="AF91" s="133"/>
      <c r="AG91" s="133"/>
      <c r="AH91" s="133"/>
      <c r="AI91" s="133"/>
      <c r="AJ91" s="133"/>
      <c r="AK91" s="133"/>
      <c r="AL91" s="133"/>
      <c r="AM91" s="145"/>
      <c r="AN91" s="145"/>
      <c r="AO91" s="145"/>
      <c r="AP91" s="145"/>
      <c r="AQ91" s="145"/>
      <c r="AR91" s="145"/>
      <c r="AS91" s="145"/>
      <c r="AT91" s="145"/>
      <c r="AU91" s="145"/>
      <c r="AV91" s="145"/>
      <c r="AW91" s="145"/>
      <c r="AX91" s="145"/>
      <c r="AY91" s="145"/>
      <c r="AZ91" s="145"/>
      <c r="BA91" s="145"/>
      <c r="BB91" s="145"/>
      <c r="BC91" s="145"/>
      <c r="BD91" s="145"/>
      <c r="BE91" s="145"/>
      <c r="BF91" s="145"/>
      <c r="BG91" s="145"/>
      <c r="BH91" s="145"/>
      <c r="BI91" s="145"/>
      <c r="BJ91" s="145"/>
      <c r="BK91" s="145"/>
      <c r="BL91" s="145"/>
      <c r="BM91" s="145"/>
      <c r="BN91" s="145"/>
      <c r="BO91" s="145"/>
      <c r="BP91" s="145"/>
      <c r="BQ91" s="145"/>
      <c r="BR91" s="145"/>
      <c r="BS91" s="145"/>
      <c r="BT91" s="145"/>
      <c r="BU91" s="145"/>
      <c r="BV91" s="145"/>
      <c r="BW91" s="145"/>
      <c r="BX91" s="145"/>
      <c r="BY91" s="145"/>
    </row>
    <row r="92" spans="1:87" x14ac:dyDescent="0.25">
      <c r="A92" s="161" t="str">
        <f t="shared" si="22"/>
        <v>aatub</v>
      </c>
      <c r="B92" s="8" t="s">
        <v>72</v>
      </c>
      <c r="C92" s="8" t="str">
        <f t="shared" si="23"/>
        <v>sim1</v>
      </c>
      <c r="D92" s="172">
        <v>-0.7</v>
      </c>
      <c r="E92" s="172">
        <v>0.8</v>
      </c>
      <c r="F92" s="172">
        <v>-2.5000000000000001E-2</v>
      </c>
      <c r="G92" s="173">
        <v>5.000000000000001E-3</v>
      </c>
      <c r="H92" s="174">
        <v>1.4999999999999999E-2</v>
      </c>
      <c r="I92" s="174">
        <v>1.35</v>
      </c>
      <c r="J92" s="174">
        <v>1.8000000000000003</v>
      </c>
      <c r="K92" s="174">
        <v>0.90000000000000013</v>
      </c>
      <c r="L92" s="174">
        <v>0.30000000000000004</v>
      </c>
      <c r="M92" s="174">
        <v>0.44999999999999996</v>
      </c>
      <c r="N92" s="174">
        <v>0.60000000000000009</v>
      </c>
      <c r="Y92" s="109">
        <f t="shared" si="21"/>
        <v>-1</v>
      </c>
      <c r="Z92" s="126">
        <v>-2</v>
      </c>
      <c r="AA92" s="144"/>
      <c r="AB92" s="144"/>
      <c r="AC92" s="133">
        <v>-0.1</v>
      </c>
      <c r="AD92" s="133">
        <v>-0.05</v>
      </c>
      <c r="AE92" s="133">
        <v>0.05</v>
      </c>
      <c r="AF92" s="133">
        <v>0.05</v>
      </c>
      <c r="AG92" s="133">
        <v>0.05</v>
      </c>
      <c r="AH92" s="133">
        <v>0.05</v>
      </c>
      <c r="AI92" s="133">
        <v>0.2</v>
      </c>
      <c r="AJ92" s="133">
        <v>0.1</v>
      </c>
      <c r="AK92" s="133">
        <v>0.15</v>
      </c>
      <c r="AL92" s="133">
        <v>0.2</v>
      </c>
      <c r="AM92" s="144"/>
      <c r="AN92" s="144"/>
      <c r="AO92" s="144"/>
      <c r="AP92" s="144"/>
      <c r="AQ92" s="144"/>
      <c r="AR92" s="144"/>
      <c r="AS92" s="144"/>
      <c r="AT92" s="144"/>
      <c r="AU92" s="144"/>
      <c r="AV92" s="144"/>
      <c r="AW92" s="144"/>
      <c r="AX92" s="144"/>
      <c r="AY92" s="144"/>
      <c r="AZ92" s="144"/>
      <c r="BA92" s="144"/>
      <c r="BB92" s="144"/>
      <c r="BC92" s="144"/>
      <c r="BD92" s="144"/>
      <c r="BE92" s="144"/>
      <c r="BF92" s="144"/>
      <c r="BG92" s="144"/>
      <c r="BH92" s="144"/>
      <c r="BI92" s="144"/>
      <c r="BJ92" s="144"/>
      <c r="BK92" s="144"/>
      <c r="BL92" s="144"/>
      <c r="BM92" s="144"/>
      <c r="BN92" s="144"/>
      <c r="BO92" s="144"/>
      <c r="BP92" s="144"/>
      <c r="BQ92" s="144"/>
      <c r="BR92" s="144"/>
      <c r="BS92" s="144"/>
      <c r="BT92" s="144"/>
      <c r="BU92" s="144"/>
      <c r="BV92" s="144"/>
      <c r="BW92" s="144"/>
      <c r="BX92" s="144"/>
      <c r="BY92" s="144"/>
    </row>
    <row r="93" spans="1:87" x14ac:dyDescent="0.25">
      <c r="A93" s="161" t="str">
        <f t="shared" si="22"/>
        <v>aapul</v>
      </c>
      <c r="B93" s="8" t="s">
        <v>72</v>
      </c>
      <c r="C93" s="8" t="str">
        <f t="shared" si="23"/>
        <v>sim1</v>
      </c>
      <c r="D93" s="172">
        <v>-0.7</v>
      </c>
      <c r="E93" s="172">
        <v>0.8</v>
      </c>
      <c r="F93" s="172">
        <v>-2.5000000000000001E-2</v>
      </c>
      <c r="G93" s="173">
        <v>5.000000000000001E-3</v>
      </c>
      <c r="H93" s="174">
        <v>1.4999999999999999E-2</v>
      </c>
      <c r="I93" s="174">
        <v>1.35</v>
      </c>
      <c r="J93" s="174">
        <v>1.8000000000000003</v>
      </c>
      <c r="K93" s="174">
        <v>0.90000000000000013</v>
      </c>
      <c r="L93" s="174">
        <v>0.30000000000000004</v>
      </c>
      <c r="M93" s="174">
        <v>0.44999999999999996</v>
      </c>
      <c r="N93" s="174">
        <v>0.60000000000000009</v>
      </c>
      <c r="Y93" s="109">
        <f t="shared" si="21"/>
        <v>-1</v>
      </c>
      <c r="Z93" s="127">
        <f>Z92</f>
        <v>-2</v>
      </c>
      <c r="AA93" s="145"/>
      <c r="AB93" s="145"/>
      <c r="AC93" s="134"/>
      <c r="AD93" s="134"/>
      <c r="AE93" s="134"/>
      <c r="AF93" s="134"/>
      <c r="AG93" s="134"/>
      <c r="AH93" s="134"/>
      <c r="AI93" s="134"/>
      <c r="AJ93" s="134"/>
      <c r="AK93" s="134"/>
      <c r="AL93" s="134"/>
      <c r="AM93" s="145"/>
      <c r="AN93" s="145"/>
      <c r="AO93" s="145"/>
      <c r="AP93" s="145"/>
      <c r="AQ93" s="145"/>
      <c r="AR93" s="145"/>
      <c r="AS93" s="145"/>
      <c r="AT93" s="145"/>
      <c r="AU93" s="145"/>
      <c r="AV93" s="145"/>
      <c r="AW93" s="145"/>
      <c r="AX93" s="145"/>
      <c r="AY93" s="145"/>
      <c r="AZ93" s="145"/>
      <c r="BA93" s="145"/>
      <c r="BB93" s="145"/>
      <c r="BC93" s="145"/>
      <c r="BD93" s="145"/>
      <c r="BE93" s="145"/>
      <c r="BF93" s="145"/>
      <c r="BG93" s="145"/>
      <c r="BH93" s="145"/>
      <c r="BI93" s="145"/>
      <c r="BJ93" s="145"/>
      <c r="BK93" s="145"/>
      <c r="BL93" s="145"/>
      <c r="BM93" s="145"/>
      <c r="BN93" s="145"/>
      <c r="BO93" s="145"/>
      <c r="BP93" s="145"/>
      <c r="BQ93" s="145"/>
      <c r="BR93" s="145"/>
      <c r="BS93" s="145"/>
      <c r="BT93" s="145"/>
      <c r="BU93" s="145"/>
      <c r="BV93" s="145"/>
      <c r="BW93" s="145"/>
      <c r="BX93" s="145"/>
      <c r="BY93" s="145"/>
    </row>
    <row r="94" spans="1:87" x14ac:dyDescent="0.25">
      <c r="A94" s="161" t="str">
        <f t="shared" si="22"/>
        <v>aasug</v>
      </c>
      <c r="B94" s="8" t="s">
        <v>72</v>
      </c>
      <c r="C94" s="8" t="str">
        <f t="shared" si="23"/>
        <v>sim1</v>
      </c>
      <c r="D94" s="59">
        <v>-0.7</v>
      </c>
      <c r="E94" s="59">
        <v>0.8</v>
      </c>
      <c r="F94" s="59">
        <v>-2.5000000000000001E-2</v>
      </c>
      <c r="G94" s="168">
        <v>5.000000000000001E-3</v>
      </c>
      <c r="H94" s="169">
        <v>1.4999999999999999E-2</v>
      </c>
      <c r="I94" s="169">
        <v>1.35</v>
      </c>
      <c r="J94" s="169">
        <v>1.8000000000000003</v>
      </c>
      <c r="K94" s="169">
        <v>0.90000000000000013</v>
      </c>
      <c r="L94" s="169">
        <v>0.30000000000000004</v>
      </c>
      <c r="M94" s="169">
        <v>0.44999999999999996</v>
      </c>
      <c r="N94" s="169">
        <v>0.60000000000000009</v>
      </c>
      <c r="Y94" s="109">
        <f t="shared" si="21"/>
        <v>-4</v>
      </c>
      <c r="Z94" s="126">
        <v>-8</v>
      </c>
      <c r="AA94" s="144"/>
      <c r="AB94" s="144"/>
      <c r="AC94" s="133">
        <v>-0.1</v>
      </c>
      <c r="AD94" s="133">
        <v>-0.05</v>
      </c>
      <c r="AE94" s="133">
        <v>0.05</v>
      </c>
      <c r="AF94" s="133">
        <v>0.05</v>
      </c>
      <c r="AG94" s="133">
        <v>0.05</v>
      </c>
      <c r="AH94" s="133">
        <v>0.05</v>
      </c>
      <c r="AI94" s="133">
        <v>0.2</v>
      </c>
      <c r="AJ94" s="133">
        <v>0.1</v>
      </c>
      <c r="AK94" s="133">
        <v>0.15</v>
      </c>
      <c r="AL94" s="133">
        <v>0.2</v>
      </c>
      <c r="AM94" s="144"/>
      <c r="AN94" s="144"/>
      <c r="AO94" s="144"/>
      <c r="AP94" s="144"/>
      <c r="AQ94" s="144"/>
      <c r="AR94" s="144"/>
      <c r="AS94" s="144"/>
      <c r="AT94" s="144"/>
      <c r="AU94" s="144"/>
      <c r="AV94" s="144"/>
      <c r="AW94" s="144"/>
      <c r="AX94" s="144"/>
      <c r="AY94" s="144"/>
      <c r="AZ94" s="144"/>
      <c r="BA94" s="144"/>
      <c r="BB94" s="144"/>
      <c r="BC94" s="144"/>
      <c r="BD94" s="144"/>
      <c r="BE94" s="144"/>
      <c r="BF94" s="144"/>
      <c r="BG94" s="144"/>
      <c r="BH94" s="144"/>
      <c r="BI94" s="144"/>
      <c r="BJ94" s="144"/>
      <c r="BK94" s="144"/>
      <c r="BL94" s="144"/>
      <c r="BM94" s="144"/>
      <c r="BN94" s="144"/>
      <c r="BO94" s="144"/>
      <c r="BP94" s="144"/>
      <c r="BQ94" s="144"/>
      <c r="BR94" s="144"/>
      <c r="BS94" s="144"/>
      <c r="BT94" s="144"/>
      <c r="BU94" s="144"/>
      <c r="BV94" s="144"/>
      <c r="BW94" s="144"/>
      <c r="BX94" s="144"/>
      <c r="BY94" s="144"/>
    </row>
    <row r="95" spans="1:87" x14ac:dyDescent="0.25">
      <c r="A95" s="161" t="str">
        <f t="shared" si="22"/>
        <v>aaoth</v>
      </c>
      <c r="B95" s="8" t="s">
        <v>72</v>
      </c>
      <c r="C95" s="8" t="str">
        <f t="shared" si="23"/>
        <v>sim1</v>
      </c>
      <c r="D95" s="59">
        <v>-0.7</v>
      </c>
      <c r="E95" s="59">
        <v>0.8</v>
      </c>
      <c r="F95" s="59">
        <v>-2.5000000000000001E-2</v>
      </c>
      <c r="G95" s="168">
        <v>5.000000000000001E-3</v>
      </c>
      <c r="H95" s="169">
        <v>1.4999999999999999E-2</v>
      </c>
      <c r="I95" s="169">
        <v>1.35</v>
      </c>
      <c r="J95" s="169">
        <v>1.8000000000000003</v>
      </c>
      <c r="K95" s="169">
        <v>0.90000000000000013</v>
      </c>
      <c r="L95" s="169">
        <v>0.30000000000000004</v>
      </c>
      <c r="M95" s="169">
        <v>0.44999999999999996</v>
      </c>
      <c r="N95" s="169">
        <v>0.60000000000000009</v>
      </c>
      <c r="Y95" s="109">
        <f t="shared" si="21"/>
        <v>-4</v>
      </c>
      <c r="Z95" s="128">
        <f>Z94</f>
        <v>-8</v>
      </c>
      <c r="AA95" s="146"/>
      <c r="AB95" s="146"/>
      <c r="AC95" s="136"/>
      <c r="AD95" s="136"/>
      <c r="AE95" s="136"/>
      <c r="AF95" s="136"/>
      <c r="AG95" s="136"/>
      <c r="AH95" s="136"/>
      <c r="AI95" s="136"/>
      <c r="AJ95" s="136"/>
      <c r="AK95" s="136"/>
      <c r="AL95" s="136"/>
      <c r="AM95" s="146"/>
      <c r="AN95" s="146"/>
      <c r="AO95" s="146"/>
      <c r="AP95" s="146"/>
      <c r="AQ95" s="146"/>
      <c r="AR95" s="146"/>
      <c r="AS95" s="146"/>
      <c r="AT95" s="146"/>
      <c r="AU95" s="146"/>
      <c r="AV95" s="146"/>
      <c r="AW95" s="146"/>
      <c r="AX95" s="146"/>
      <c r="AY95" s="146"/>
      <c r="AZ95" s="146"/>
      <c r="BA95" s="146"/>
      <c r="BB95" s="146"/>
      <c r="BC95" s="146"/>
      <c r="BD95" s="146"/>
      <c r="BE95" s="146"/>
      <c r="BF95" s="146"/>
      <c r="BG95" s="146"/>
      <c r="BH95" s="146"/>
      <c r="BI95" s="146"/>
      <c r="BJ95" s="146"/>
      <c r="BK95" s="146"/>
      <c r="BL95" s="146"/>
      <c r="BM95" s="146"/>
      <c r="BN95" s="146"/>
      <c r="BO95" s="146"/>
      <c r="BP95" s="146"/>
      <c r="BQ95" s="146"/>
      <c r="BR95" s="146"/>
      <c r="BS95" s="146"/>
      <c r="BT95" s="146"/>
      <c r="BU95" s="146"/>
      <c r="BV95" s="146"/>
      <c r="BW95" s="146"/>
      <c r="BX95" s="146"/>
      <c r="BY95" s="146"/>
    </row>
    <row r="96" spans="1:87" x14ac:dyDescent="0.25">
      <c r="A96" s="161" t="str">
        <f t="shared" si="22"/>
        <v>alani</v>
      </c>
      <c r="B96" s="8" t="s">
        <v>72</v>
      </c>
      <c r="C96" s="8" t="str">
        <f t="shared" si="23"/>
        <v>sim1</v>
      </c>
      <c r="D96" s="172">
        <v>-0.7</v>
      </c>
      <c r="E96" s="172">
        <v>0.8</v>
      </c>
      <c r="F96" s="172">
        <v>-2.5000000000000001E-2</v>
      </c>
      <c r="G96" s="173">
        <v>5.000000000000001E-3</v>
      </c>
      <c r="H96" s="174">
        <v>1.4999999999999999E-2</v>
      </c>
      <c r="I96" s="174">
        <v>1.35</v>
      </c>
      <c r="J96" s="174">
        <v>1.8000000000000003</v>
      </c>
      <c r="K96" s="174">
        <v>0.90000000000000013</v>
      </c>
      <c r="L96" s="174">
        <v>0.30000000000000004</v>
      </c>
      <c r="M96" s="174">
        <v>0.44999999999999996</v>
      </c>
      <c r="N96" s="174">
        <v>0.60000000000000009</v>
      </c>
      <c r="Y96" s="109">
        <f t="shared" si="21"/>
        <v>-4</v>
      </c>
      <c r="Z96" s="128">
        <f>Z95</f>
        <v>-8</v>
      </c>
      <c r="AA96" s="146"/>
      <c r="AB96" s="146"/>
      <c r="AC96" s="136"/>
      <c r="AD96" s="136"/>
      <c r="AE96" s="136"/>
      <c r="AF96" s="136"/>
      <c r="AG96" s="136"/>
      <c r="AH96" s="136"/>
      <c r="AI96" s="136"/>
      <c r="AJ96" s="136"/>
      <c r="AK96" s="136"/>
      <c r="AL96" s="136"/>
      <c r="AM96" s="146"/>
      <c r="AN96" s="146"/>
      <c r="AO96" s="146"/>
      <c r="AP96" s="146"/>
      <c r="AQ96" s="146"/>
      <c r="AR96" s="146"/>
      <c r="AS96" s="146"/>
      <c r="AT96" s="146"/>
      <c r="AU96" s="146"/>
      <c r="AV96" s="146"/>
      <c r="AW96" s="146"/>
      <c r="AX96" s="146"/>
      <c r="AY96" s="146"/>
      <c r="AZ96" s="146"/>
      <c r="BA96" s="146"/>
      <c r="BB96" s="146"/>
      <c r="BC96" s="146"/>
      <c r="BD96" s="146"/>
      <c r="BE96" s="146"/>
      <c r="BF96" s="146"/>
      <c r="BG96" s="146"/>
      <c r="BH96" s="146"/>
      <c r="BI96" s="146"/>
      <c r="BJ96" s="146"/>
      <c r="BK96" s="146"/>
      <c r="BL96" s="146"/>
      <c r="BM96" s="146"/>
      <c r="BN96" s="146"/>
      <c r="BO96" s="146"/>
      <c r="BP96" s="146"/>
      <c r="BQ96" s="146"/>
      <c r="BR96" s="146"/>
      <c r="BS96" s="146"/>
      <c r="BT96" s="146"/>
      <c r="BU96" s="146"/>
      <c r="BV96" s="146"/>
      <c r="BW96" s="146"/>
      <c r="BX96" s="146"/>
      <c r="BY96" s="146"/>
    </row>
    <row r="97" spans="1:77" x14ac:dyDescent="0.25">
      <c r="A97" s="161" t="str">
        <f t="shared" si="22"/>
        <v>afore</v>
      </c>
      <c r="B97" s="8" t="s">
        <v>72</v>
      </c>
      <c r="C97" s="8" t="str">
        <f t="shared" si="23"/>
        <v>sim1</v>
      </c>
      <c r="D97" s="59">
        <v>-0.7</v>
      </c>
      <c r="E97" s="59">
        <v>0.8</v>
      </c>
      <c r="F97" s="59">
        <v>-2.5000000000000001E-2</v>
      </c>
      <c r="G97" s="168">
        <v>5.000000000000001E-3</v>
      </c>
      <c r="H97" s="169">
        <v>1.4999999999999999E-2</v>
      </c>
      <c r="I97" s="169">
        <v>1.35</v>
      </c>
      <c r="J97" s="169">
        <v>1.8000000000000003</v>
      </c>
      <c r="K97" s="169">
        <v>0.90000000000000013</v>
      </c>
      <c r="L97" s="169">
        <v>0.30000000000000004</v>
      </c>
      <c r="M97" s="169">
        <v>0.44999999999999996</v>
      </c>
      <c r="N97" s="169">
        <v>0.60000000000000009</v>
      </c>
      <c r="Y97" s="109">
        <f t="shared" si="21"/>
        <v>-4</v>
      </c>
      <c r="Z97" s="128">
        <f>Z96</f>
        <v>-8</v>
      </c>
      <c r="AA97" s="146"/>
      <c r="AB97" s="146"/>
      <c r="AC97" s="136"/>
      <c r="AD97" s="136"/>
      <c r="AE97" s="136"/>
      <c r="AF97" s="136"/>
      <c r="AG97" s="136"/>
      <c r="AH97" s="136"/>
      <c r="AI97" s="136"/>
      <c r="AJ97" s="136"/>
      <c r="AK97" s="136"/>
      <c r="AL97" s="136"/>
      <c r="AM97" s="146"/>
      <c r="AN97" s="146"/>
      <c r="AO97" s="146"/>
      <c r="AP97" s="146"/>
      <c r="AQ97" s="146"/>
      <c r="AR97" s="146"/>
      <c r="AS97" s="146"/>
      <c r="AT97" s="146"/>
      <c r="AU97" s="146"/>
      <c r="AV97" s="146"/>
      <c r="AW97" s="146"/>
      <c r="AX97" s="146"/>
      <c r="AY97" s="146"/>
      <c r="AZ97" s="146"/>
      <c r="BA97" s="146"/>
      <c r="BB97" s="146"/>
      <c r="BC97" s="146"/>
      <c r="BD97" s="146"/>
      <c r="BE97" s="146"/>
      <c r="BF97" s="146"/>
      <c r="BG97" s="146"/>
      <c r="BH97" s="146"/>
      <c r="BI97" s="146"/>
      <c r="BJ97" s="146"/>
      <c r="BK97" s="146"/>
      <c r="BL97" s="146"/>
      <c r="BM97" s="146"/>
      <c r="BN97" s="146"/>
      <c r="BO97" s="146"/>
      <c r="BP97" s="146"/>
      <c r="BQ97" s="146"/>
      <c r="BR97" s="146"/>
      <c r="BS97" s="146"/>
      <c r="BT97" s="146"/>
      <c r="BU97" s="146"/>
      <c r="BV97" s="146"/>
      <c r="BW97" s="146"/>
      <c r="BX97" s="146"/>
      <c r="BY97" s="146"/>
    </row>
    <row r="98" spans="1:77" x14ac:dyDescent="0.25">
      <c r="A98" s="161" t="str">
        <f t="shared" si="22"/>
        <v>afish</v>
      </c>
      <c r="B98" s="8" t="s">
        <v>72</v>
      </c>
      <c r="C98" s="8" t="str">
        <f t="shared" si="23"/>
        <v>sim1</v>
      </c>
      <c r="D98" s="172">
        <v>-0.7</v>
      </c>
      <c r="E98" s="172">
        <v>0.8</v>
      </c>
      <c r="F98" s="172">
        <v>-2.5000000000000001E-2</v>
      </c>
      <c r="G98" s="173">
        <v>5.000000000000001E-3</v>
      </c>
      <c r="H98" s="174">
        <v>1.4999999999999999E-2</v>
      </c>
      <c r="I98" s="174">
        <v>1.35</v>
      </c>
      <c r="J98" s="174">
        <v>1.8000000000000003</v>
      </c>
      <c r="K98" s="174">
        <v>0.90000000000000013</v>
      </c>
      <c r="L98" s="174">
        <v>0.30000000000000004</v>
      </c>
      <c r="M98" s="174">
        <v>0.44999999999999996</v>
      </c>
      <c r="N98" s="174">
        <v>0.60000000000000009</v>
      </c>
      <c r="Y98" s="109">
        <f t="shared" si="21"/>
        <v>-4</v>
      </c>
      <c r="Z98" s="128">
        <f>Z97</f>
        <v>-8</v>
      </c>
      <c r="AA98" s="146"/>
      <c r="AB98" s="146"/>
      <c r="AC98" s="136"/>
      <c r="AD98" s="136"/>
      <c r="AE98" s="136"/>
      <c r="AF98" s="136"/>
      <c r="AG98" s="136"/>
      <c r="AH98" s="136"/>
      <c r="AI98" s="136"/>
      <c r="AJ98" s="136"/>
      <c r="AK98" s="136"/>
      <c r="AL98" s="136"/>
      <c r="AM98" s="146"/>
      <c r="AN98" s="146"/>
      <c r="AO98" s="146"/>
      <c r="AP98" s="146"/>
      <c r="AQ98" s="146"/>
      <c r="AR98" s="146"/>
      <c r="AS98" s="146"/>
      <c r="AT98" s="146"/>
      <c r="AU98" s="146"/>
      <c r="AV98" s="146"/>
      <c r="AW98" s="146"/>
      <c r="AX98" s="146"/>
      <c r="AY98" s="146"/>
      <c r="AZ98" s="146"/>
      <c r="BA98" s="146"/>
      <c r="BB98" s="146"/>
      <c r="BC98" s="146"/>
      <c r="BD98" s="146"/>
      <c r="BE98" s="146"/>
      <c r="BF98" s="146"/>
      <c r="BG98" s="146"/>
      <c r="BH98" s="146"/>
      <c r="BI98" s="146"/>
      <c r="BJ98" s="146"/>
      <c r="BK98" s="146"/>
      <c r="BL98" s="146"/>
      <c r="BM98" s="146"/>
      <c r="BN98" s="146"/>
      <c r="BO98" s="146"/>
      <c r="BP98" s="146"/>
      <c r="BQ98" s="146"/>
      <c r="BR98" s="146"/>
      <c r="BS98" s="146"/>
      <c r="BT98" s="146"/>
      <c r="BU98" s="146"/>
      <c r="BV98" s="146"/>
      <c r="BW98" s="146"/>
      <c r="BX98" s="146"/>
      <c r="BY98" s="146"/>
    </row>
    <row r="99" spans="1:77" x14ac:dyDescent="0.25">
      <c r="A99" s="161" t="str">
        <f t="shared" si="22"/>
        <v>acoal</v>
      </c>
      <c r="B99" s="8" t="s">
        <v>72</v>
      </c>
      <c r="C99" s="8" t="str">
        <f t="shared" si="23"/>
        <v>sim1</v>
      </c>
      <c r="D99" s="172" t="s">
        <v>75</v>
      </c>
      <c r="E99" s="172" t="s">
        <v>75</v>
      </c>
      <c r="F99" s="172" t="s">
        <v>75</v>
      </c>
      <c r="G99" s="173" t="s">
        <v>75</v>
      </c>
      <c r="H99" s="174" t="s">
        <v>75</v>
      </c>
      <c r="I99" s="174" t="s">
        <v>75</v>
      </c>
      <c r="J99" s="174" t="s">
        <v>75</v>
      </c>
      <c r="K99" s="174" t="s">
        <v>75</v>
      </c>
      <c r="L99" s="174" t="s">
        <v>75</v>
      </c>
      <c r="M99" s="174" t="s">
        <v>75</v>
      </c>
      <c r="N99" s="174" t="s">
        <v>75</v>
      </c>
      <c r="Y99" s="109">
        <f t="shared" si="21"/>
        <v>-4</v>
      </c>
      <c r="Z99" s="126">
        <v>-8</v>
      </c>
      <c r="AA99" s="144"/>
      <c r="AB99" s="144"/>
      <c r="AC99" s="133">
        <v>-0.1</v>
      </c>
      <c r="AD99" s="133">
        <v>-0.05</v>
      </c>
      <c r="AE99" s="133">
        <v>0.05</v>
      </c>
      <c r="AF99" s="133">
        <v>0.05</v>
      </c>
      <c r="AG99" s="133">
        <v>0.05</v>
      </c>
      <c r="AH99" s="133">
        <v>0.05</v>
      </c>
      <c r="AI99" s="133">
        <v>0.2</v>
      </c>
      <c r="AJ99" s="133">
        <v>0.1</v>
      </c>
      <c r="AK99" s="133">
        <v>0.15</v>
      </c>
      <c r="AL99" s="133">
        <v>0.2</v>
      </c>
      <c r="AM99" s="144"/>
      <c r="AN99" s="144"/>
      <c r="AO99" s="144"/>
      <c r="AP99" s="144"/>
      <c r="AQ99" s="144"/>
      <c r="AR99" s="144"/>
      <c r="AS99" s="144"/>
      <c r="AT99" s="144"/>
      <c r="AU99" s="144"/>
      <c r="AV99" s="144"/>
      <c r="AW99" s="144"/>
      <c r="AX99" s="144"/>
      <c r="AY99" s="144"/>
      <c r="AZ99" s="144"/>
      <c r="BA99" s="144"/>
      <c r="BB99" s="144"/>
      <c r="BC99" s="144"/>
      <c r="BD99" s="144"/>
      <c r="BE99" s="144"/>
      <c r="BF99" s="144"/>
      <c r="BG99" s="144"/>
      <c r="BH99" s="144"/>
      <c r="BI99" s="144"/>
      <c r="BJ99" s="144"/>
      <c r="BK99" s="144"/>
      <c r="BL99" s="144"/>
      <c r="BM99" s="144"/>
      <c r="BN99" s="144"/>
      <c r="BO99" s="144"/>
      <c r="BP99" s="144"/>
      <c r="BQ99" s="144"/>
      <c r="BR99" s="144"/>
      <c r="BS99" s="144"/>
      <c r="BT99" s="144"/>
      <c r="BU99" s="144"/>
      <c r="BV99" s="144"/>
      <c r="BW99" s="144"/>
      <c r="BX99" s="144"/>
      <c r="BY99" s="144"/>
    </row>
    <row r="100" spans="1:77" x14ac:dyDescent="0.25">
      <c r="A100" s="161" t="str">
        <f t="shared" si="22"/>
        <v>agold</v>
      </c>
      <c r="B100" s="8" t="s">
        <v>72</v>
      </c>
      <c r="C100" s="8" t="str">
        <f t="shared" si="23"/>
        <v>sim1</v>
      </c>
      <c r="D100" s="172" t="s">
        <v>75</v>
      </c>
      <c r="E100" s="172" t="s">
        <v>75</v>
      </c>
      <c r="F100" s="172" t="s">
        <v>75</v>
      </c>
      <c r="G100" s="173" t="s">
        <v>75</v>
      </c>
      <c r="H100" s="174" t="s">
        <v>75</v>
      </c>
      <c r="I100" s="174" t="s">
        <v>75</v>
      </c>
      <c r="J100" s="174" t="s">
        <v>75</v>
      </c>
      <c r="K100" s="174" t="s">
        <v>75</v>
      </c>
      <c r="L100" s="174" t="s">
        <v>75</v>
      </c>
      <c r="M100" s="174" t="s">
        <v>75</v>
      </c>
      <c r="N100" s="174" t="s">
        <v>75</v>
      </c>
      <c r="Y100" s="109">
        <f t="shared" si="21"/>
        <v>-4</v>
      </c>
      <c r="Z100" s="128">
        <f>Z99</f>
        <v>-8</v>
      </c>
      <c r="AA100" s="146"/>
      <c r="AB100" s="146"/>
      <c r="AC100" s="136"/>
      <c r="AD100" s="136"/>
      <c r="AE100" s="136"/>
      <c r="AF100" s="136"/>
      <c r="AG100" s="136"/>
      <c r="AH100" s="136"/>
      <c r="AI100" s="136"/>
      <c r="AJ100" s="136"/>
      <c r="AK100" s="136"/>
      <c r="AL100" s="136"/>
      <c r="AM100" s="146"/>
      <c r="AN100" s="146"/>
      <c r="AO100" s="146"/>
      <c r="AP100" s="146"/>
      <c r="AQ100" s="146"/>
      <c r="AR100" s="146"/>
      <c r="AS100" s="146"/>
      <c r="AT100" s="146"/>
      <c r="AU100" s="146"/>
      <c r="AV100" s="146"/>
      <c r="AW100" s="146"/>
      <c r="AX100" s="146"/>
      <c r="AY100" s="146"/>
      <c r="AZ100" s="146"/>
      <c r="BA100" s="146"/>
      <c r="BB100" s="146"/>
      <c r="BC100" s="146"/>
      <c r="BD100" s="146"/>
      <c r="BE100" s="146"/>
      <c r="BF100" s="146"/>
      <c r="BG100" s="146"/>
      <c r="BH100" s="146"/>
      <c r="BI100" s="146"/>
      <c r="BJ100" s="146"/>
      <c r="BK100" s="146"/>
      <c r="BL100" s="146"/>
      <c r="BM100" s="146"/>
      <c r="BN100" s="146"/>
      <c r="BO100" s="146"/>
      <c r="BP100" s="146"/>
      <c r="BQ100" s="146"/>
      <c r="BR100" s="146"/>
      <c r="BS100" s="146"/>
      <c r="BT100" s="146"/>
      <c r="BU100" s="146"/>
      <c r="BV100" s="146"/>
      <c r="BW100" s="146"/>
      <c r="BX100" s="146"/>
      <c r="BY100" s="146"/>
    </row>
    <row r="101" spans="1:77" x14ac:dyDescent="0.25">
      <c r="A101" s="161" t="str">
        <f t="shared" si="22"/>
        <v>angas</v>
      </c>
      <c r="B101" s="8" t="s">
        <v>72</v>
      </c>
      <c r="C101" s="8" t="str">
        <f t="shared" si="23"/>
        <v>sim1</v>
      </c>
      <c r="D101" s="172">
        <v>-6</v>
      </c>
      <c r="E101" s="172">
        <v>0.8</v>
      </c>
      <c r="F101" s="172">
        <v>-2.5000000000000001E-2</v>
      </c>
      <c r="G101" s="173">
        <v>5.000000000000001E-3</v>
      </c>
      <c r="H101" s="174">
        <v>1.4999999999999999E-2</v>
      </c>
      <c r="I101" s="174">
        <v>0.45</v>
      </c>
      <c r="J101" s="174">
        <v>0.60000000000000009</v>
      </c>
      <c r="K101" s="174">
        <v>0.30000000000000004</v>
      </c>
      <c r="L101" s="174">
        <v>0.15000000000000002</v>
      </c>
      <c r="M101" s="174">
        <v>0.22499999999999998</v>
      </c>
      <c r="N101" s="174">
        <v>0.30000000000000004</v>
      </c>
      <c r="Y101" s="109" t="str">
        <f t="shared" si="21"/>
        <v>eps</v>
      </c>
      <c r="Z101" s="126" t="s">
        <v>75</v>
      </c>
      <c r="AA101" s="144"/>
      <c r="AB101" s="144"/>
      <c r="AC101" s="135"/>
      <c r="AD101" s="135"/>
      <c r="AE101" s="135"/>
      <c r="AF101" s="135"/>
      <c r="AG101" s="135"/>
      <c r="AH101" s="135"/>
      <c r="AI101" s="135"/>
      <c r="AJ101" s="135"/>
      <c r="AK101" s="135"/>
      <c r="AL101" s="135"/>
      <c r="AM101" s="144"/>
      <c r="AN101" s="144"/>
      <c r="AO101" s="144"/>
      <c r="AP101" s="144"/>
      <c r="AQ101" s="144"/>
      <c r="AR101" s="144"/>
      <c r="AS101" s="144"/>
      <c r="AT101" s="144"/>
      <c r="AU101" s="144"/>
      <c r="AV101" s="144"/>
      <c r="AW101" s="144"/>
      <c r="AX101" s="144"/>
      <c r="AY101" s="144"/>
      <c r="AZ101" s="144"/>
      <c r="BA101" s="144"/>
      <c r="BB101" s="144"/>
      <c r="BC101" s="144"/>
      <c r="BD101" s="144"/>
      <c r="BE101" s="144"/>
      <c r="BF101" s="144"/>
      <c r="BG101" s="144"/>
      <c r="BH101" s="144"/>
      <c r="BI101" s="144"/>
      <c r="BJ101" s="144"/>
      <c r="BK101" s="144"/>
      <c r="BL101" s="144"/>
      <c r="BM101" s="144"/>
      <c r="BN101" s="144"/>
      <c r="BO101" s="144"/>
      <c r="BP101" s="144"/>
      <c r="BQ101" s="144"/>
      <c r="BR101" s="144"/>
      <c r="BS101" s="144"/>
      <c r="BT101" s="144"/>
      <c r="BU101" s="144"/>
      <c r="BV101" s="144"/>
      <c r="BW101" s="144"/>
      <c r="BX101" s="144"/>
      <c r="BY101" s="144"/>
    </row>
    <row r="102" spans="1:77" x14ac:dyDescent="0.25">
      <c r="A102" s="161" t="str">
        <f t="shared" si="22"/>
        <v>apgm</v>
      </c>
      <c r="B102" s="8" t="s">
        <v>72</v>
      </c>
      <c r="C102" s="8" t="str">
        <f t="shared" si="23"/>
        <v>sim1</v>
      </c>
      <c r="D102" s="59">
        <v>-6</v>
      </c>
      <c r="E102" s="59">
        <v>0.8</v>
      </c>
      <c r="F102" s="59">
        <v>-2.5000000000000001E-2</v>
      </c>
      <c r="G102" s="168">
        <v>5.000000000000001E-3</v>
      </c>
      <c r="H102" s="169">
        <v>1.4999999999999999E-2</v>
      </c>
      <c r="I102" s="169">
        <v>0.45</v>
      </c>
      <c r="J102" s="169">
        <v>0.60000000000000009</v>
      </c>
      <c r="K102" s="169">
        <v>0.30000000000000004</v>
      </c>
      <c r="L102" s="169">
        <v>0.15000000000000002</v>
      </c>
      <c r="M102" s="169">
        <v>0.22499999999999998</v>
      </c>
      <c r="N102" s="169">
        <v>0.30000000000000004</v>
      </c>
      <c r="Y102" s="109">
        <f t="shared" si="21"/>
        <v>-1.25</v>
      </c>
      <c r="Z102" s="126">
        <v>-2.5</v>
      </c>
      <c r="AA102" s="144"/>
      <c r="AB102" s="144"/>
      <c r="AC102" s="133">
        <v>-0.1</v>
      </c>
      <c r="AD102" s="133">
        <v>-0.05</v>
      </c>
      <c r="AE102" s="133">
        <v>0.05</v>
      </c>
      <c r="AF102" s="133">
        <v>0.05</v>
      </c>
      <c r="AG102" s="133">
        <v>0.05</v>
      </c>
      <c r="AH102" s="133">
        <v>0.05</v>
      </c>
      <c r="AI102" s="133">
        <v>0.2</v>
      </c>
      <c r="AJ102" s="133">
        <v>0.1</v>
      </c>
      <c r="AK102" s="133">
        <v>0.15</v>
      </c>
      <c r="AL102" s="133">
        <v>0.2</v>
      </c>
      <c r="AM102" s="144"/>
      <c r="AN102" s="144"/>
      <c r="AO102" s="144"/>
      <c r="AP102" s="144"/>
      <c r="AQ102" s="144"/>
      <c r="AR102" s="144"/>
      <c r="AS102" s="144"/>
      <c r="AT102" s="144"/>
      <c r="AU102" s="144"/>
      <c r="AV102" s="144"/>
      <c r="AW102" s="144"/>
      <c r="AX102" s="144"/>
      <c r="AY102" s="144"/>
      <c r="AZ102" s="144"/>
      <c r="BA102" s="144"/>
      <c r="BB102" s="144"/>
      <c r="BC102" s="144"/>
      <c r="BD102" s="144"/>
      <c r="BE102" s="144"/>
      <c r="BF102" s="144"/>
      <c r="BG102" s="144"/>
      <c r="BH102" s="144"/>
      <c r="BI102" s="144"/>
      <c r="BJ102" s="144"/>
      <c r="BK102" s="144"/>
      <c r="BL102" s="144"/>
      <c r="BM102" s="144"/>
      <c r="BN102" s="144"/>
      <c r="BO102" s="144"/>
      <c r="BP102" s="144"/>
      <c r="BQ102" s="144"/>
      <c r="BR102" s="144"/>
      <c r="BS102" s="144"/>
      <c r="BT102" s="144"/>
      <c r="BU102" s="144"/>
      <c r="BV102" s="144"/>
      <c r="BW102" s="144"/>
      <c r="BX102" s="144"/>
      <c r="BY102" s="144"/>
    </row>
    <row r="103" spans="1:77" x14ac:dyDescent="0.25">
      <c r="A103" s="161" t="str">
        <f t="shared" si="22"/>
        <v>amore</v>
      </c>
      <c r="B103" s="8" t="s">
        <v>72</v>
      </c>
      <c r="C103" s="8" t="str">
        <f t="shared" si="23"/>
        <v>sim1</v>
      </c>
      <c r="D103" s="172">
        <v>-6</v>
      </c>
      <c r="E103" s="172">
        <v>0.8</v>
      </c>
      <c r="F103" s="172">
        <v>-2.5000000000000001E-2</v>
      </c>
      <c r="G103" s="173">
        <v>5.000000000000001E-3</v>
      </c>
      <c r="H103" s="174">
        <v>1.4999999999999999E-2</v>
      </c>
      <c r="I103" s="174">
        <v>0.45</v>
      </c>
      <c r="J103" s="174">
        <v>0.60000000000000009</v>
      </c>
      <c r="K103" s="174">
        <v>0.30000000000000004</v>
      </c>
      <c r="L103" s="174">
        <v>0.15000000000000002</v>
      </c>
      <c r="M103" s="174">
        <v>0.22499999999999998</v>
      </c>
      <c r="N103" s="174">
        <v>0.30000000000000004</v>
      </c>
      <c r="Y103" s="109">
        <f t="shared" si="21"/>
        <v>-1.25</v>
      </c>
      <c r="Z103" s="128">
        <f>Z102</f>
        <v>-2.5</v>
      </c>
      <c r="AA103" s="146"/>
      <c r="AB103" s="146"/>
      <c r="AC103" s="136"/>
      <c r="AD103" s="136"/>
      <c r="AE103" s="136"/>
      <c r="AF103" s="136"/>
      <c r="AG103" s="136"/>
      <c r="AH103" s="136"/>
      <c r="AI103" s="136"/>
      <c r="AJ103" s="136"/>
      <c r="AK103" s="136"/>
      <c r="AL103" s="136"/>
      <c r="AM103" s="146"/>
      <c r="AN103" s="146"/>
      <c r="AO103" s="146"/>
      <c r="AP103" s="146"/>
      <c r="AQ103" s="146"/>
      <c r="AR103" s="146"/>
      <c r="AS103" s="146"/>
      <c r="AT103" s="146"/>
      <c r="AU103" s="146"/>
      <c r="AV103" s="146"/>
      <c r="AW103" s="146"/>
      <c r="AX103" s="146"/>
      <c r="AY103" s="146"/>
      <c r="AZ103" s="146"/>
      <c r="BA103" s="146"/>
      <c r="BB103" s="146"/>
      <c r="BC103" s="146"/>
      <c r="BD103" s="146"/>
      <c r="BE103" s="146"/>
      <c r="BF103" s="146"/>
      <c r="BG103" s="146"/>
      <c r="BH103" s="146"/>
      <c r="BI103" s="146"/>
      <c r="BJ103" s="146"/>
      <c r="BK103" s="146"/>
      <c r="BL103" s="146"/>
      <c r="BM103" s="146"/>
      <c r="BN103" s="146"/>
      <c r="BO103" s="146"/>
      <c r="BP103" s="146"/>
      <c r="BQ103" s="146"/>
      <c r="BR103" s="146"/>
      <c r="BS103" s="146"/>
      <c r="BT103" s="146"/>
      <c r="BU103" s="146"/>
      <c r="BV103" s="146"/>
      <c r="BW103" s="146"/>
      <c r="BX103" s="146"/>
      <c r="BY103" s="146"/>
    </row>
    <row r="104" spans="1:77" x14ac:dyDescent="0.25">
      <c r="A104" s="161" t="str">
        <f t="shared" si="22"/>
        <v>amine</v>
      </c>
      <c r="B104" s="8" t="s">
        <v>72</v>
      </c>
      <c r="C104" s="8" t="str">
        <f t="shared" si="23"/>
        <v>sim1</v>
      </c>
      <c r="D104" s="59">
        <v>-6</v>
      </c>
      <c r="E104" s="59">
        <v>0.8</v>
      </c>
      <c r="F104" s="59">
        <v>-2.5000000000000001E-2</v>
      </c>
      <c r="G104" s="168">
        <v>5.000000000000001E-3</v>
      </c>
      <c r="H104" s="169">
        <v>1.4999999999999999E-2</v>
      </c>
      <c r="I104" s="169">
        <v>0.45</v>
      </c>
      <c r="J104" s="169">
        <v>0.60000000000000009</v>
      </c>
      <c r="K104" s="169">
        <v>0.30000000000000004</v>
      </c>
      <c r="L104" s="169">
        <v>0.15000000000000002</v>
      </c>
      <c r="M104" s="169">
        <v>0.22499999999999998</v>
      </c>
      <c r="N104" s="169">
        <v>0.30000000000000004</v>
      </c>
      <c r="Y104" s="109">
        <f t="shared" si="21"/>
        <v>-1.25</v>
      </c>
      <c r="Z104" s="128">
        <f>Z103</f>
        <v>-2.5</v>
      </c>
      <c r="AA104" s="146"/>
      <c r="AB104" s="146"/>
      <c r="AC104" s="136"/>
      <c r="AD104" s="136"/>
      <c r="AE104" s="136"/>
      <c r="AF104" s="136"/>
      <c r="AG104" s="136"/>
      <c r="AH104" s="136"/>
      <c r="AI104" s="136"/>
      <c r="AJ104" s="136"/>
      <c r="AK104" s="136"/>
      <c r="AL104" s="136"/>
      <c r="AM104" s="146"/>
      <c r="AN104" s="146"/>
      <c r="AO104" s="146"/>
      <c r="AP104" s="146"/>
      <c r="AQ104" s="146"/>
      <c r="AR104" s="146"/>
      <c r="AS104" s="146"/>
      <c r="AT104" s="146"/>
      <c r="AU104" s="146"/>
      <c r="AV104" s="146"/>
      <c r="AW104" s="146"/>
      <c r="AX104" s="146"/>
      <c r="AY104" s="146"/>
      <c r="AZ104" s="146"/>
      <c r="BA104" s="146"/>
      <c r="BB104" s="146"/>
      <c r="BC104" s="146"/>
      <c r="BD104" s="146"/>
      <c r="BE104" s="146"/>
      <c r="BF104" s="146"/>
      <c r="BG104" s="146"/>
      <c r="BH104" s="146"/>
      <c r="BI104" s="146"/>
      <c r="BJ104" s="146"/>
      <c r="BK104" s="146"/>
      <c r="BL104" s="146"/>
      <c r="BM104" s="146"/>
      <c r="BN104" s="146"/>
      <c r="BO104" s="146"/>
      <c r="BP104" s="146"/>
      <c r="BQ104" s="146"/>
      <c r="BR104" s="146"/>
      <c r="BS104" s="146"/>
      <c r="BT104" s="146"/>
      <c r="BU104" s="146"/>
      <c r="BV104" s="146"/>
      <c r="BW104" s="146"/>
      <c r="BX104" s="146"/>
      <c r="BY104" s="146"/>
    </row>
    <row r="105" spans="1:77" x14ac:dyDescent="0.25">
      <c r="A105" s="161" t="str">
        <f t="shared" si="22"/>
        <v>ameat</v>
      </c>
      <c r="B105" s="8" t="s">
        <v>72</v>
      </c>
      <c r="C105" s="8" t="str">
        <f t="shared" si="23"/>
        <v>sim1</v>
      </c>
      <c r="D105" s="59">
        <v>-1</v>
      </c>
      <c r="E105" s="59">
        <v>0.8</v>
      </c>
      <c r="F105" s="59">
        <v>-2.5000000000000001E-2</v>
      </c>
      <c r="G105" s="168">
        <v>5.000000000000001E-3</v>
      </c>
      <c r="H105" s="169">
        <v>1.4999999999999999E-2</v>
      </c>
      <c r="I105" s="169">
        <v>0.45</v>
      </c>
      <c r="J105" s="169">
        <v>0.60000000000000009</v>
      </c>
      <c r="K105" s="169">
        <v>0.30000000000000004</v>
      </c>
      <c r="L105" s="169">
        <v>0.15000000000000002</v>
      </c>
      <c r="M105" s="169">
        <v>0.22499999999999998</v>
      </c>
      <c r="N105" s="169">
        <v>0.30000000000000004</v>
      </c>
      <c r="Y105" s="109">
        <f t="shared" si="21"/>
        <v>-1.25</v>
      </c>
      <c r="Z105" s="128">
        <f>Z104</f>
        <v>-2.5</v>
      </c>
      <c r="AA105" s="146"/>
      <c r="AB105" s="146"/>
      <c r="AC105" s="136"/>
      <c r="AD105" s="136"/>
      <c r="AE105" s="136"/>
      <c r="AF105" s="136"/>
      <c r="AG105" s="136"/>
      <c r="AH105" s="136"/>
      <c r="AI105" s="136"/>
      <c r="AJ105" s="136"/>
      <c r="AK105" s="136"/>
      <c r="AL105" s="136"/>
      <c r="AM105" s="146"/>
      <c r="AN105" s="146"/>
      <c r="AO105" s="146"/>
      <c r="AP105" s="146"/>
      <c r="AQ105" s="146"/>
      <c r="AR105" s="146"/>
      <c r="AS105" s="146"/>
      <c r="AT105" s="146"/>
      <c r="AU105" s="146"/>
      <c r="AV105" s="146"/>
      <c r="AW105" s="146"/>
      <c r="AX105" s="146"/>
      <c r="AY105" s="146"/>
      <c r="AZ105" s="146"/>
      <c r="BA105" s="146"/>
      <c r="BB105" s="146"/>
      <c r="BC105" s="146"/>
      <c r="BD105" s="146"/>
      <c r="BE105" s="146"/>
      <c r="BF105" s="146"/>
      <c r="BG105" s="146"/>
      <c r="BH105" s="146"/>
      <c r="BI105" s="146"/>
      <c r="BJ105" s="146"/>
      <c r="BK105" s="146"/>
      <c r="BL105" s="146"/>
      <c r="BM105" s="146"/>
      <c r="BN105" s="146"/>
      <c r="BO105" s="146"/>
      <c r="BP105" s="146"/>
      <c r="BQ105" s="146"/>
      <c r="BR105" s="146"/>
      <c r="BS105" s="146"/>
      <c r="BT105" s="146"/>
      <c r="BU105" s="146"/>
      <c r="BV105" s="146"/>
      <c r="BW105" s="146"/>
      <c r="BX105" s="146"/>
      <c r="BY105" s="146"/>
    </row>
    <row r="106" spans="1:77" x14ac:dyDescent="0.25">
      <c r="A106" s="161" t="str">
        <f t="shared" si="22"/>
        <v>apfis</v>
      </c>
      <c r="B106" s="8" t="s">
        <v>72</v>
      </c>
      <c r="C106" s="8" t="str">
        <f t="shared" si="23"/>
        <v>sim1</v>
      </c>
      <c r="D106" s="172">
        <v>-1</v>
      </c>
      <c r="E106" s="172">
        <v>0.8</v>
      </c>
      <c r="F106" s="172">
        <v>-2.5000000000000001E-2</v>
      </c>
      <c r="G106" s="173">
        <v>5.000000000000001E-3</v>
      </c>
      <c r="H106" s="174">
        <v>1.4999999999999999E-2</v>
      </c>
      <c r="I106" s="174">
        <v>0.45</v>
      </c>
      <c r="J106" s="174">
        <v>0.60000000000000009</v>
      </c>
      <c r="K106" s="174">
        <v>0.30000000000000004</v>
      </c>
      <c r="L106" s="174">
        <v>0.15000000000000002</v>
      </c>
      <c r="M106" s="174">
        <v>0.22499999999999998</v>
      </c>
      <c r="N106" s="174">
        <v>0.30000000000000004</v>
      </c>
      <c r="Y106" s="109">
        <f t="shared" si="21"/>
        <v>-5.5</v>
      </c>
      <c r="Z106" s="126">
        <v>-11</v>
      </c>
      <c r="AA106" s="144"/>
      <c r="AB106" s="144"/>
      <c r="AC106" s="133">
        <v>-0.1</v>
      </c>
      <c r="AD106" s="133">
        <v>-0.05</v>
      </c>
      <c r="AE106" s="133">
        <v>0.05</v>
      </c>
      <c r="AF106" s="133">
        <v>0.05</v>
      </c>
      <c r="AG106" s="133">
        <v>0.05</v>
      </c>
      <c r="AH106" s="133">
        <v>0.05</v>
      </c>
      <c r="AI106" s="133">
        <v>0.2</v>
      </c>
      <c r="AJ106" s="133">
        <v>0.1</v>
      </c>
      <c r="AK106" s="133">
        <v>0.15</v>
      </c>
      <c r="AL106" s="133">
        <v>0.2</v>
      </c>
      <c r="AM106" s="144"/>
      <c r="AN106" s="144"/>
      <c r="AO106" s="144"/>
      <c r="AP106" s="144"/>
      <c r="AQ106" s="144"/>
      <c r="AR106" s="144"/>
      <c r="AS106" s="144"/>
      <c r="AT106" s="144"/>
      <c r="AU106" s="144"/>
      <c r="AV106" s="144"/>
      <c r="AW106" s="144"/>
      <c r="AX106" s="144"/>
      <c r="AY106" s="144"/>
      <c r="AZ106" s="144"/>
      <c r="BA106" s="144"/>
      <c r="BB106" s="144"/>
      <c r="BC106" s="144"/>
      <c r="BD106" s="144"/>
      <c r="BE106" s="144"/>
      <c r="BF106" s="144"/>
      <c r="BG106" s="144"/>
      <c r="BH106" s="144"/>
      <c r="BI106" s="144"/>
      <c r="BJ106" s="144"/>
      <c r="BK106" s="144"/>
      <c r="BL106" s="144"/>
      <c r="BM106" s="144"/>
      <c r="BN106" s="144"/>
      <c r="BO106" s="144"/>
      <c r="BP106" s="144"/>
      <c r="BQ106" s="144"/>
      <c r="BR106" s="144"/>
      <c r="BS106" s="144"/>
      <c r="BT106" s="144"/>
      <c r="BU106" s="144"/>
      <c r="BV106" s="144"/>
      <c r="BW106" s="144"/>
      <c r="BX106" s="144"/>
      <c r="BY106" s="144"/>
    </row>
    <row r="107" spans="1:77" x14ac:dyDescent="0.25">
      <c r="A107" s="161" t="str">
        <f t="shared" si="22"/>
        <v>avege</v>
      </c>
      <c r="B107" s="8" t="s">
        <v>72</v>
      </c>
      <c r="C107" s="8" t="str">
        <f t="shared" si="23"/>
        <v>sim1</v>
      </c>
      <c r="D107" s="172">
        <v>-1</v>
      </c>
      <c r="E107" s="172">
        <v>0.8</v>
      </c>
      <c r="F107" s="172">
        <v>-2.5000000000000001E-2</v>
      </c>
      <c r="G107" s="173">
        <v>5.000000000000001E-3</v>
      </c>
      <c r="H107" s="174">
        <v>1.4999999999999999E-2</v>
      </c>
      <c r="I107" s="174">
        <v>0.45</v>
      </c>
      <c r="J107" s="174">
        <v>0.60000000000000009</v>
      </c>
      <c r="K107" s="174">
        <v>0.30000000000000004</v>
      </c>
      <c r="L107" s="174">
        <v>0.15000000000000002</v>
      </c>
      <c r="M107" s="174">
        <v>0.22499999999999998</v>
      </c>
      <c r="N107" s="174">
        <v>0.30000000000000004</v>
      </c>
      <c r="Y107" s="109">
        <f t="shared" si="21"/>
        <v>-5.5</v>
      </c>
      <c r="Z107" s="128">
        <f>Z106</f>
        <v>-11</v>
      </c>
      <c r="AA107" s="146"/>
      <c r="AB107" s="146"/>
      <c r="AC107" s="136"/>
      <c r="AD107" s="136"/>
      <c r="AE107" s="136"/>
      <c r="AF107" s="136"/>
      <c r="AG107" s="136"/>
      <c r="AH107" s="136"/>
      <c r="AI107" s="136"/>
      <c r="AJ107" s="136"/>
      <c r="AK107" s="136"/>
      <c r="AL107" s="136"/>
      <c r="AM107" s="146"/>
      <c r="AN107" s="146"/>
      <c r="AO107" s="146"/>
      <c r="AP107" s="146"/>
      <c r="AQ107" s="146"/>
      <c r="AR107" s="146"/>
      <c r="AS107" s="146"/>
      <c r="AT107" s="146"/>
      <c r="AU107" s="146"/>
      <c r="AV107" s="146"/>
      <c r="AW107" s="146"/>
      <c r="AX107" s="146"/>
      <c r="AY107" s="146"/>
      <c r="AZ107" s="146"/>
      <c r="BA107" s="146"/>
      <c r="BB107" s="146"/>
      <c r="BC107" s="146"/>
      <c r="BD107" s="146"/>
      <c r="BE107" s="146"/>
      <c r="BF107" s="146"/>
      <c r="BG107" s="146"/>
      <c r="BH107" s="146"/>
      <c r="BI107" s="146"/>
      <c r="BJ107" s="146"/>
      <c r="BK107" s="146"/>
      <c r="BL107" s="146"/>
      <c r="BM107" s="146"/>
      <c r="BN107" s="146"/>
      <c r="BO107" s="146"/>
      <c r="BP107" s="146"/>
      <c r="BQ107" s="146"/>
      <c r="BR107" s="146"/>
      <c r="BS107" s="146"/>
      <c r="BT107" s="146"/>
      <c r="BU107" s="146"/>
      <c r="BV107" s="146"/>
      <c r="BW107" s="146"/>
      <c r="BX107" s="146"/>
      <c r="BY107" s="146"/>
    </row>
    <row r="108" spans="1:77" x14ac:dyDescent="0.25">
      <c r="A108" s="161" t="str">
        <f t="shared" si="22"/>
        <v>afats</v>
      </c>
      <c r="B108" s="8" t="s">
        <v>72</v>
      </c>
      <c r="C108" s="8" t="str">
        <f t="shared" si="23"/>
        <v>sim1</v>
      </c>
      <c r="D108" s="172">
        <v>-1</v>
      </c>
      <c r="E108" s="172">
        <v>0.8</v>
      </c>
      <c r="F108" s="172">
        <v>-2.5000000000000001E-2</v>
      </c>
      <c r="G108" s="173">
        <v>5.000000000000001E-3</v>
      </c>
      <c r="H108" s="174">
        <v>1.4999999999999999E-2</v>
      </c>
      <c r="I108" s="174">
        <v>0.45</v>
      </c>
      <c r="J108" s="174">
        <v>0.60000000000000009</v>
      </c>
      <c r="K108" s="174">
        <v>0.30000000000000004</v>
      </c>
      <c r="L108" s="174">
        <v>0.15000000000000002</v>
      </c>
      <c r="M108" s="174">
        <v>0.22499999999999998</v>
      </c>
      <c r="N108" s="174">
        <v>0.30000000000000004</v>
      </c>
      <c r="Y108" s="109">
        <f t="shared" si="21"/>
        <v>-10</v>
      </c>
      <c r="Z108" s="126">
        <v>-20</v>
      </c>
      <c r="AA108" s="144"/>
      <c r="AB108" s="144"/>
      <c r="AC108" s="133">
        <v>-0.1</v>
      </c>
      <c r="AD108" s="133">
        <v>-0.05</v>
      </c>
      <c r="AE108" s="133">
        <v>0.05</v>
      </c>
      <c r="AF108" s="133">
        <v>0.05</v>
      </c>
      <c r="AG108" s="133">
        <v>0.05</v>
      </c>
      <c r="AH108" s="133">
        <v>0.05</v>
      </c>
      <c r="AI108" s="133">
        <v>0.2</v>
      </c>
      <c r="AJ108" s="133">
        <v>0.1</v>
      </c>
      <c r="AK108" s="133">
        <v>0.15</v>
      </c>
      <c r="AL108" s="133">
        <v>0.2</v>
      </c>
      <c r="AM108" s="144"/>
      <c r="AN108" s="144"/>
      <c r="AO108" s="144"/>
      <c r="AP108" s="144"/>
      <c r="AQ108" s="144"/>
      <c r="AR108" s="144"/>
      <c r="AS108" s="144"/>
      <c r="AT108" s="144"/>
      <c r="AU108" s="144"/>
      <c r="AV108" s="144"/>
      <c r="AW108" s="144"/>
      <c r="AX108" s="144"/>
      <c r="AY108" s="144"/>
      <c r="AZ108" s="144"/>
      <c r="BA108" s="144"/>
      <c r="BB108" s="144"/>
      <c r="BC108" s="144"/>
      <c r="BD108" s="144"/>
      <c r="BE108" s="144"/>
      <c r="BF108" s="144"/>
      <c r="BG108" s="144"/>
      <c r="BH108" s="144"/>
      <c r="BI108" s="144"/>
      <c r="BJ108" s="144"/>
      <c r="BK108" s="144"/>
      <c r="BL108" s="144"/>
      <c r="BM108" s="144"/>
      <c r="BN108" s="144"/>
      <c r="BO108" s="144"/>
      <c r="BP108" s="144"/>
      <c r="BQ108" s="144"/>
      <c r="BR108" s="144"/>
      <c r="BS108" s="144"/>
      <c r="BT108" s="144"/>
      <c r="BU108" s="144"/>
      <c r="BV108" s="144"/>
      <c r="BW108" s="144"/>
      <c r="BX108" s="144"/>
      <c r="BY108" s="144"/>
    </row>
    <row r="109" spans="1:77" x14ac:dyDescent="0.25">
      <c r="A109" s="161" t="str">
        <f t="shared" si="22"/>
        <v>adair</v>
      </c>
      <c r="B109" s="8" t="s">
        <v>72</v>
      </c>
      <c r="C109" s="8" t="str">
        <f t="shared" si="23"/>
        <v>sim1</v>
      </c>
      <c r="D109" s="59">
        <v>-1</v>
      </c>
      <c r="E109" s="59">
        <v>0.8</v>
      </c>
      <c r="F109" s="59">
        <v>-2.5000000000000001E-2</v>
      </c>
      <c r="G109" s="168">
        <v>5.000000000000001E-3</v>
      </c>
      <c r="H109" s="169">
        <v>1.4999999999999999E-2</v>
      </c>
      <c r="I109" s="169">
        <v>0.45</v>
      </c>
      <c r="J109" s="169">
        <v>0.60000000000000009</v>
      </c>
      <c r="K109" s="169">
        <v>0.30000000000000004</v>
      </c>
      <c r="L109" s="169">
        <v>0.15000000000000002</v>
      </c>
      <c r="M109" s="169">
        <v>0.22499999999999998</v>
      </c>
      <c r="N109" s="169">
        <v>0.30000000000000004</v>
      </c>
      <c r="Y109" s="109">
        <f t="shared" si="21"/>
        <v>-10</v>
      </c>
      <c r="Z109" s="128">
        <f t="shared" ref="Z109:Z117" si="24">Z108</f>
        <v>-20</v>
      </c>
      <c r="AA109" s="146"/>
      <c r="AB109" s="146"/>
      <c r="AC109" s="136"/>
      <c r="AD109" s="136"/>
      <c r="AE109" s="136"/>
      <c r="AF109" s="136"/>
      <c r="AG109" s="136"/>
      <c r="AH109" s="136"/>
      <c r="AI109" s="136"/>
      <c r="AJ109" s="136"/>
      <c r="AK109" s="136"/>
      <c r="AL109" s="136"/>
      <c r="AM109" s="146"/>
      <c r="AN109" s="146"/>
      <c r="AO109" s="146"/>
      <c r="AP109" s="146"/>
      <c r="AQ109" s="146"/>
      <c r="AR109" s="146"/>
      <c r="AS109" s="146"/>
      <c r="AT109" s="146"/>
      <c r="AU109" s="146"/>
      <c r="AV109" s="146"/>
      <c r="AW109" s="146"/>
      <c r="AX109" s="146"/>
      <c r="AY109" s="146"/>
      <c r="AZ109" s="146"/>
      <c r="BA109" s="146"/>
      <c r="BB109" s="146"/>
      <c r="BC109" s="146"/>
      <c r="BD109" s="146"/>
      <c r="BE109" s="146"/>
      <c r="BF109" s="146"/>
      <c r="BG109" s="146"/>
      <c r="BH109" s="146"/>
      <c r="BI109" s="146"/>
      <c r="BJ109" s="146"/>
      <c r="BK109" s="146"/>
      <c r="BL109" s="146"/>
      <c r="BM109" s="146"/>
      <c r="BN109" s="146"/>
      <c r="BO109" s="146"/>
      <c r="BP109" s="146"/>
      <c r="BQ109" s="146"/>
      <c r="BR109" s="146"/>
      <c r="BS109" s="146"/>
      <c r="BT109" s="146"/>
      <c r="BU109" s="146"/>
      <c r="BV109" s="146"/>
      <c r="BW109" s="146"/>
      <c r="BX109" s="146"/>
      <c r="BY109" s="146"/>
    </row>
    <row r="110" spans="1:77" x14ac:dyDescent="0.25">
      <c r="A110" s="161" t="str">
        <f t="shared" si="22"/>
        <v>agrai</v>
      </c>
      <c r="B110" s="8" t="s">
        <v>72</v>
      </c>
      <c r="C110" s="8" t="str">
        <f t="shared" si="23"/>
        <v>sim1</v>
      </c>
      <c r="D110" s="172">
        <v>-1</v>
      </c>
      <c r="E110" s="172">
        <v>0.8</v>
      </c>
      <c r="F110" s="172">
        <v>-2.5000000000000001E-2</v>
      </c>
      <c r="G110" s="173">
        <v>5.000000000000001E-3</v>
      </c>
      <c r="H110" s="174">
        <v>1.4999999999999999E-2</v>
      </c>
      <c r="I110" s="174">
        <v>0.45</v>
      </c>
      <c r="J110" s="174">
        <v>0.60000000000000009</v>
      </c>
      <c r="K110" s="174">
        <v>0.30000000000000004</v>
      </c>
      <c r="L110" s="174">
        <v>0.15000000000000002</v>
      </c>
      <c r="M110" s="174">
        <v>0.22499999999999998</v>
      </c>
      <c r="N110" s="174">
        <v>0.30000000000000004</v>
      </c>
      <c r="Y110" s="109">
        <f t="shared" si="21"/>
        <v>-10</v>
      </c>
      <c r="Z110" s="128">
        <f t="shared" si="24"/>
        <v>-20</v>
      </c>
      <c r="AA110" s="146"/>
      <c r="AB110" s="146"/>
      <c r="AC110" s="136"/>
      <c r="AD110" s="136"/>
      <c r="AE110" s="136"/>
      <c r="AF110" s="136"/>
      <c r="AG110" s="136"/>
      <c r="AH110" s="136"/>
      <c r="AI110" s="136"/>
      <c r="AJ110" s="136"/>
      <c r="AK110" s="136"/>
      <c r="AL110" s="136"/>
      <c r="AM110" s="146"/>
      <c r="AN110" s="146"/>
      <c r="AO110" s="146"/>
      <c r="AP110" s="146"/>
      <c r="AQ110" s="146"/>
      <c r="AR110" s="146"/>
      <c r="AS110" s="146"/>
      <c r="AT110" s="146"/>
      <c r="AU110" s="146"/>
      <c r="AV110" s="146"/>
      <c r="AW110" s="146"/>
      <c r="AX110" s="146"/>
      <c r="AY110" s="146"/>
      <c r="AZ110" s="146"/>
      <c r="BA110" s="146"/>
      <c r="BB110" s="146"/>
      <c r="BC110" s="146"/>
      <c r="BD110" s="146"/>
      <c r="BE110" s="146"/>
      <c r="BF110" s="146"/>
      <c r="BG110" s="146"/>
      <c r="BH110" s="146"/>
      <c r="BI110" s="146"/>
      <c r="BJ110" s="146"/>
      <c r="BK110" s="146"/>
      <c r="BL110" s="146"/>
      <c r="BM110" s="146"/>
      <c r="BN110" s="146"/>
      <c r="BO110" s="146"/>
      <c r="BP110" s="146"/>
      <c r="BQ110" s="146"/>
      <c r="BR110" s="146"/>
      <c r="BS110" s="146"/>
      <c r="BT110" s="146"/>
      <c r="BU110" s="146"/>
      <c r="BV110" s="146"/>
      <c r="BW110" s="146"/>
      <c r="BX110" s="146"/>
      <c r="BY110" s="146"/>
    </row>
    <row r="111" spans="1:77" x14ac:dyDescent="0.25">
      <c r="A111" s="161" t="str">
        <f t="shared" si="22"/>
        <v>astar</v>
      </c>
      <c r="B111" s="8" t="s">
        <v>72</v>
      </c>
      <c r="C111" s="8" t="str">
        <f t="shared" si="23"/>
        <v>sim1</v>
      </c>
      <c r="D111" s="172">
        <v>-1</v>
      </c>
      <c r="E111" s="59">
        <v>0.8</v>
      </c>
      <c r="F111" s="59">
        <v>-2.5000000000000001E-2</v>
      </c>
      <c r="G111" s="168">
        <v>5.000000000000001E-3</v>
      </c>
      <c r="H111" s="169">
        <v>1.4999999999999999E-2</v>
      </c>
      <c r="I111" s="169">
        <v>0.45</v>
      </c>
      <c r="J111" s="169">
        <v>0.60000000000000009</v>
      </c>
      <c r="K111" s="169">
        <v>0.30000000000000004</v>
      </c>
      <c r="L111" s="169">
        <v>0.15000000000000002</v>
      </c>
      <c r="M111" s="169">
        <v>0.22499999999999998</v>
      </c>
      <c r="N111" s="169">
        <v>0.30000000000000004</v>
      </c>
      <c r="Y111" s="109">
        <f t="shared" si="21"/>
        <v>-10</v>
      </c>
      <c r="Z111" s="128">
        <f t="shared" si="24"/>
        <v>-20</v>
      </c>
      <c r="AA111" s="146"/>
      <c r="AB111" s="146"/>
      <c r="AC111" s="136"/>
      <c r="AD111" s="136"/>
      <c r="AE111" s="136"/>
      <c r="AF111" s="136"/>
      <c r="AG111" s="136"/>
      <c r="AH111" s="136"/>
      <c r="AI111" s="136"/>
      <c r="AJ111" s="136"/>
      <c r="AK111" s="136"/>
      <c r="AL111" s="136"/>
      <c r="AM111" s="146"/>
      <c r="AN111" s="146"/>
      <c r="AO111" s="146"/>
      <c r="AP111" s="146"/>
      <c r="AQ111" s="146"/>
      <c r="AR111" s="146"/>
      <c r="AS111" s="146"/>
      <c r="AT111" s="146"/>
      <c r="AU111" s="146"/>
      <c r="AV111" s="146"/>
      <c r="AW111" s="146"/>
      <c r="AX111" s="146"/>
      <c r="AY111" s="146"/>
      <c r="AZ111" s="146"/>
      <c r="BA111" s="146"/>
      <c r="BB111" s="146"/>
      <c r="BC111" s="146"/>
      <c r="BD111" s="146"/>
      <c r="BE111" s="146"/>
      <c r="BF111" s="146"/>
      <c r="BG111" s="146"/>
      <c r="BH111" s="146"/>
      <c r="BI111" s="146"/>
      <c r="BJ111" s="146"/>
      <c r="BK111" s="146"/>
      <c r="BL111" s="146"/>
      <c r="BM111" s="146"/>
      <c r="BN111" s="146"/>
      <c r="BO111" s="146"/>
      <c r="BP111" s="146"/>
      <c r="BQ111" s="146"/>
      <c r="BR111" s="146"/>
      <c r="BS111" s="146"/>
      <c r="BT111" s="146"/>
      <c r="BU111" s="146"/>
      <c r="BV111" s="146"/>
      <c r="BW111" s="146"/>
      <c r="BX111" s="146"/>
      <c r="BY111" s="146"/>
    </row>
    <row r="112" spans="1:77" x14ac:dyDescent="0.25">
      <c r="A112" s="161" t="str">
        <f t="shared" si="22"/>
        <v>afeed</v>
      </c>
      <c r="B112" s="8" t="s">
        <v>72</v>
      </c>
      <c r="C112" s="8" t="str">
        <f t="shared" si="23"/>
        <v>sim1</v>
      </c>
      <c r="D112" s="172">
        <v>-1</v>
      </c>
      <c r="E112" s="172">
        <v>0.8</v>
      </c>
      <c r="F112" s="172">
        <v>-2.5000000000000001E-2</v>
      </c>
      <c r="G112" s="173">
        <v>5.000000000000001E-3</v>
      </c>
      <c r="H112" s="174">
        <v>1.4999999999999999E-2</v>
      </c>
      <c r="I112" s="174">
        <v>0.45</v>
      </c>
      <c r="J112" s="174">
        <v>0.60000000000000009</v>
      </c>
      <c r="K112" s="174">
        <v>0.30000000000000004</v>
      </c>
      <c r="L112" s="174">
        <v>0.15000000000000002</v>
      </c>
      <c r="M112" s="174">
        <v>0.22499999999999998</v>
      </c>
      <c r="N112" s="174">
        <v>0.30000000000000004</v>
      </c>
      <c r="Y112" s="109">
        <f t="shared" si="21"/>
        <v>-10</v>
      </c>
      <c r="Z112" s="128">
        <f t="shared" si="24"/>
        <v>-20</v>
      </c>
      <c r="AA112" s="146"/>
      <c r="AB112" s="146"/>
      <c r="AC112" s="136"/>
      <c r="AD112" s="136"/>
      <c r="AE112" s="136"/>
      <c r="AF112" s="136"/>
      <c r="AG112" s="136"/>
      <c r="AH112" s="136"/>
      <c r="AI112" s="136"/>
      <c r="AJ112" s="136"/>
      <c r="AK112" s="136"/>
      <c r="AL112" s="136"/>
      <c r="AM112" s="146"/>
      <c r="AN112" s="146"/>
      <c r="AO112" s="146"/>
      <c r="AP112" s="146"/>
      <c r="AQ112" s="146"/>
      <c r="AR112" s="146"/>
      <c r="AS112" s="146"/>
      <c r="AT112" s="146"/>
      <c r="AU112" s="146"/>
      <c r="AV112" s="146"/>
      <c r="AW112" s="146"/>
      <c r="AX112" s="146"/>
      <c r="AY112" s="146"/>
      <c r="AZ112" s="146"/>
      <c r="BA112" s="146"/>
      <c r="BB112" s="146"/>
      <c r="BC112" s="146"/>
      <c r="BD112" s="146"/>
      <c r="BE112" s="146"/>
      <c r="BF112" s="146"/>
      <c r="BG112" s="146"/>
      <c r="BH112" s="146"/>
      <c r="BI112" s="146"/>
      <c r="BJ112" s="146"/>
      <c r="BK112" s="146"/>
      <c r="BL112" s="146"/>
      <c r="BM112" s="146"/>
      <c r="BN112" s="146"/>
      <c r="BO112" s="146"/>
      <c r="BP112" s="146"/>
      <c r="BQ112" s="146"/>
      <c r="BR112" s="146"/>
      <c r="BS112" s="146"/>
      <c r="BT112" s="146"/>
      <c r="BU112" s="146"/>
      <c r="BV112" s="146"/>
      <c r="BW112" s="146"/>
      <c r="BX112" s="146"/>
      <c r="BY112" s="146"/>
    </row>
    <row r="113" spans="1:77" x14ac:dyDescent="0.25">
      <c r="A113" s="161" t="str">
        <f t="shared" si="22"/>
        <v>abake</v>
      </c>
      <c r="B113" s="8" t="s">
        <v>72</v>
      </c>
      <c r="C113" s="8" t="str">
        <f t="shared" si="23"/>
        <v>sim1</v>
      </c>
      <c r="D113" s="172">
        <v>-1</v>
      </c>
      <c r="E113" s="172">
        <v>0.8</v>
      </c>
      <c r="F113" s="172">
        <v>-2.5000000000000001E-2</v>
      </c>
      <c r="G113" s="173">
        <v>5.000000000000001E-3</v>
      </c>
      <c r="H113" s="174">
        <v>1.4999999999999999E-2</v>
      </c>
      <c r="I113" s="174">
        <v>0.45</v>
      </c>
      <c r="J113" s="174">
        <v>0.60000000000000009</v>
      </c>
      <c r="K113" s="174">
        <v>0.30000000000000004</v>
      </c>
      <c r="L113" s="174">
        <v>0.15000000000000002</v>
      </c>
      <c r="M113" s="174">
        <v>0.22499999999999998</v>
      </c>
      <c r="N113" s="174">
        <v>0.30000000000000004</v>
      </c>
      <c r="Y113" s="109">
        <f t="shared" si="21"/>
        <v>-10</v>
      </c>
      <c r="Z113" s="128">
        <f t="shared" si="24"/>
        <v>-20</v>
      </c>
      <c r="AA113" s="146"/>
      <c r="AB113" s="146"/>
      <c r="AC113" s="136"/>
      <c r="AD113" s="136"/>
      <c r="AE113" s="136"/>
      <c r="AF113" s="136"/>
      <c r="AG113" s="136"/>
      <c r="AH113" s="136"/>
      <c r="AI113" s="136"/>
      <c r="AJ113" s="136"/>
      <c r="AK113" s="136"/>
      <c r="AL113" s="136"/>
      <c r="AM113" s="146"/>
      <c r="AN113" s="146"/>
      <c r="AO113" s="146"/>
      <c r="AP113" s="146"/>
      <c r="AQ113" s="146"/>
      <c r="AR113" s="146"/>
      <c r="AS113" s="146"/>
      <c r="AT113" s="146"/>
      <c r="AU113" s="146"/>
      <c r="AV113" s="146"/>
      <c r="AW113" s="146"/>
      <c r="AX113" s="146"/>
      <c r="AY113" s="146"/>
      <c r="AZ113" s="146"/>
      <c r="BA113" s="146"/>
      <c r="BB113" s="146"/>
      <c r="BC113" s="146"/>
      <c r="BD113" s="146"/>
      <c r="BE113" s="146"/>
      <c r="BF113" s="146"/>
      <c r="BG113" s="146"/>
      <c r="BH113" s="146"/>
      <c r="BI113" s="146"/>
      <c r="BJ113" s="146"/>
      <c r="BK113" s="146"/>
      <c r="BL113" s="146"/>
      <c r="BM113" s="146"/>
      <c r="BN113" s="146"/>
      <c r="BO113" s="146"/>
      <c r="BP113" s="146"/>
      <c r="BQ113" s="146"/>
      <c r="BR113" s="146"/>
      <c r="BS113" s="146"/>
      <c r="BT113" s="146"/>
      <c r="BU113" s="146"/>
      <c r="BV113" s="146"/>
      <c r="BW113" s="146"/>
      <c r="BX113" s="146"/>
      <c r="BY113" s="146"/>
    </row>
    <row r="114" spans="1:77" x14ac:dyDescent="0.25">
      <c r="A114" s="161" t="str">
        <f t="shared" si="22"/>
        <v>asuga</v>
      </c>
      <c r="B114" s="8" t="s">
        <v>72</v>
      </c>
      <c r="C114" s="8" t="str">
        <f t="shared" si="23"/>
        <v>sim1</v>
      </c>
      <c r="D114" s="172">
        <v>-1</v>
      </c>
      <c r="E114" s="172">
        <v>0.8</v>
      </c>
      <c r="F114" s="172">
        <v>-2.5000000000000001E-2</v>
      </c>
      <c r="G114" s="173">
        <v>5.000000000000001E-3</v>
      </c>
      <c r="H114" s="174">
        <v>1.4999999999999999E-2</v>
      </c>
      <c r="I114" s="174">
        <v>0.45</v>
      </c>
      <c r="J114" s="174">
        <v>0.60000000000000009</v>
      </c>
      <c r="K114" s="174">
        <v>0.30000000000000004</v>
      </c>
      <c r="L114" s="174">
        <v>0.15000000000000002</v>
      </c>
      <c r="M114" s="174">
        <v>0.22499999999999998</v>
      </c>
      <c r="N114" s="174">
        <v>0.30000000000000004</v>
      </c>
      <c r="Y114" s="109">
        <f t="shared" si="21"/>
        <v>-10</v>
      </c>
      <c r="Z114" s="128">
        <f t="shared" si="24"/>
        <v>-20</v>
      </c>
      <c r="AA114" s="146"/>
      <c r="AB114" s="146"/>
      <c r="AC114" s="136"/>
      <c r="AD114" s="136"/>
      <c r="AE114" s="136"/>
      <c r="AF114" s="136"/>
      <c r="AG114" s="136"/>
      <c r="AH114" s="136"/>
      <c r="AI114" s="136"/>
      <c r="AJ114" s="136"/>
      <c r="AK114" s="136"/>
      <c r="AL114" s="136"/>
      <c r="AM114" s="146"/>
      <c r="AN114" s="146"/>
      <c r="AO114" s="146"/>
      <c r="AP114" s="146"/>
      <c r="AQ114" s="146"/>
      <c r="AR114" s="146"/>
      <c r="AS114" s="146"/>
      <c r="AT114" s="146"/>
      <c r="AU114" s="146"/>
      <c r="AV114" s="146"/>
      <c r="AW114" s="146"/>
      <c r="AX114" s="146"/>
      <c r="AY114" s="146"/>
      <c r="AZ114" s="146"/>
      <c r="BA114" s="146"/>
      <c r="BB114" s="146"/>
      <c r="BC114" s="146"/>
      <c r="BD114" s="146"/>
      <c r="BE114" s="146"/>
      <c r="BF114" s="146"/>
      <c r="BG114" s="146"/>
      <c r="BH114" s="146"/>
      <c r="BI114" s="146"/>
      <c r="BJ114" s="146"/>
      <c r="BK114" s="146"/>
      <c r="BL114" s="146"/>
      <c r="BM114" s="146"/>
      <c r="BN114" s="146"/>
      <c r="BO114" s="146"/>
      <c r="BP114" s="146"/>
      <c r="BQ114" s="146"/>
      <c r="BR114" s="146"/>
      <c r="BS114" s="146"/>
      <c r="BT114" s="146"/>
      <c r="BU114" s="146"/>
      <c r="BV114" s="146"/>
      <c r="BW114" s="146"/>
      <c r="BX114" s="146"/>
      <c r="BY114" s="146"/>
    </row>
    <row r="115" spans="1:77" x14ac:dyDescent="0.25">
      <c r="A115" s="161" t="str">
        <f t="shared" si="22"/>
        <v>aconf</v>
      </c>
      <c r="B115" s="8" t="s">
        <v>72</v>
      </c>
      <c r="C115" s="8" t="str">
        <f t="shared" si="23"/>
        <v>sim1</v>
      </c>
      <c r="D115" s="172">
        <v>-1</v>
      </c>
      <c r="E115" s="172">
        <v>0.8</v>
      </c>
      <c r="F115" s="172">
        <v>-2.5000000000000001E-2</v>
      </c>
      <c r="G115" s="173">
        <v>5.000000000000001E-3</v>
      </c>
      <c r="H115" s="174">
        <v>1.4999999999999999E-2</v>
      </c>
      <c r="I115" s="174">
        <v>0.45</v>
      </c>
      <c r="J115" s="174">
        <v>0.60000000000000009</v>
      </c>
      <c r="K115" s="174">
        <v>0.30000000000000004</v>
      </c>
      <c r="L115" s="174">
        <v>0.15000000000000002</v>
      </c>
      <c r="M115" s="174">
        <v>0.22499999999999998</v>
      </c>
      <c r="N115" s="174">
        <v>0.30000000000000004</v>
      </c>
      <c r="Y115" s="109">
        <f t="shared" si="21"/>
        <v>-10</v>
      </c>
      <c r="Z115" s="128">
        <f t="shared" si="24"/>
        <v>-20</v>
      </c>
      <c r="AA115" s="146"/>
      <c r="AB115" s="146"/>
      <c r="AC115" s="136"/>
      <c r="AD115" s="136"/>
      <c r="AE115" s="136"/>
      <c r="AF115" s="136"/>
      <c r="AG115" s="136"/>
      <c r="AH115" s="136"/>
      <c r="AI115" s="136"/>
      <c r="AJ115" s="136"/>
      <c r="AK115" s="136"/>
      <c r="AL115" s="136"/>
      <c r="AM115" s="146"/>
      <c r="AN115" s="146"/>
      <c r="AO115" s="146"/>
      <c r="AP115" s="146"/>
      <c r="AQ115" s="146"/>
      <c r="AR115" s="146"/>
      <c r="AS115" s="146"/>
      <c r="AT115" s="146"/>
      <c r="AU115" s="146"/>
      <c r="AV115" s="146"/>
      <c r="AW115" s="146"/>
      <c r="AX115" s="146"/>
      <c r="AY115" s="146"/>
      <c r="AZ115" s="146"/>
      <c r="BA115" s="146"/>
      <c r="BB115" s="146"/>
      <c r="BC115" s="146"/>
      <c r="BD115" s="146"/>
      <c r="BE115" s="146"/>
      <c r="BF115" s="146"/>
      <c r="BG115" s="146"/>
      <c r="BH115" s="146"/>
      <c r="BI115" s="146"/>
      <c r="BJ115" s="146"/>
      <c r="BK115" s="146"/>
      <c r="BL115" s="146"/>
      <c r="BM115" s="146"/>
      <c r="BN115" s="146"/>
      <c r="BO115" s="146"/>
      <c r="BP115" s="146"/>
      <c r="BQ115" s="146"/>
      <c r="BR115" s="146"/>
      <c r="BS115" s="146"/>
      <c r="BT115" s="146"/>
      <c r="BU115" s="146"/>
      <c r="BV115" s="146"/>
      <c r="BW115" s="146"/>
      <c r="BX115" s="146"/>
      <c r="BY115" s="146"/>
    </row>
    <row r="116" spans="1:77" x14ac:dyDescent="0.25">
      <c r="A116" s="161" t="str">
        <f t="shared" si="22"/>
        <v>apast</v>
      </c>
      <c r="B116" s="8" t="s">
        <v>72</v>
      </c>
      <c r="C116" s="8" t="str">
        <f t="shared" si="23"/>
        <v>sim1</v>
      </c>
      <c r="D116" s="172">
        <v>-1</v>
      </c>
      <c r="E116" s="172">
        <v>0.8</v>
      </c>
      <c r="F116" s="172">
        <v>-2.5000000000000001E-2</v>
      </c>
      <c r="G116" s="173">
        <v>5.000000000000001E-3</v>
      </c>
      <c r="H116" s="174">
        <v>1.4999999999999999E-2</v>
      </c>
      <c r="I116" s="174">
        <v>0.45</v>
      </c>
      <c r="J116" s="174">
        <v>0.60000000000000009</v>
      </c>
      <c r="K116" s="174">
        <v>0.30000000000000004</v>
      </c>
      <c r="L116" s="174">
        <v>0.15000000000000002</v>
      </c>
      <c r="M116" s="174">
        <v>0.22499999999999998</v>
      </c>
      <c r="N116" s="174">
        <v>0.30000000000000004</v>
      </c>
      <c r="Y116" s="109">
        <f t="shared" si="21"/>
        <v>-10</v>
      </c>
      <c r="Z116" s="128">
        <f t="shared" si="24"/>
        <v>-20</v>
      </c>
      <c r="AA116" s="146"/>
      <c r="AB116" s="146"/>
      <c r="AC116" s="136"/>
      <c r="AD116" s="136"/>
      <c r="AE116" s="136"/>
      <c r="AF116" s="136"/>
      <c r="AG116" s="136"/>
      <c r="AH116" s="136"/>
      <c r="AI116" s="136"/>
      <c r="AJ116" s="136"/>
      <c r="AK116" s="136"/>
      <c r="AL116" s="136"/>
      <c r="AM116" s="146"/>
      <c r="AN116" s="146"/>
      <c r="AO116" s="146"/>
      <c r="AP116" s="146"/>
      <c r="AQ116" s="146"/>
      <c r="AR116" s="146"/>
      <c r="AS116" s="146"/>
      <c r="AT116" s="146"/>
      <c r="AU116" s="146"/>
      <c r="AV116" s="146"/>
      <c r="AW116" s="146"/>
      <c r="AX116" s="146"/>
      <c r="AY116" s="146"/>
      <c r="AZ116" s="146"/>
      <c r="BA116" s="146"/>
      <c r="BB116" s="146"/>
      <c r="BC116" s="146"/>
      <c r="BD116" s="146"/>
      <c r="BE116" s="146"/>
      <c r="BF116" s="146"/>
      <c r="BG116" s="146"/>
      <c r="BH116" s="146"/>
      <c r="BI116" s="146"/>
      <c r="BJ116" s="146"/>
      <c r="BK116" s="146"/>
      <c r="BL116" s="146"/>
      <c r="BM116" s="146"/>
      <c r="BN116" s="146"/>
      <c r="BO116" s="146"/>
      <c r="BP116" s="146"/>
      <c r="BQ116" s="146"/>
      <c r="BR116" s="146"/>
      <c r="BS116" s="146"/>
      <c r="BT116" s="146"/>
      <c r="BU116" s="146"/>
      <c r="BV116" s="146"/>
      <c r="BW116" s="146"/>
      <c r="BX116" s="146"/>
      <c r="BY116" s="146"/>
    </row>
    <row r="117" spans="1:77" x14ac:dyDescent="0.25">
      <c r="A117" s="161" t="str">
        <f t="shared" ref="A117:A148" si="25">A40</f>
        <v>aofoo</v>
      </c>
      <c r="B117" s="8" t="s">
        <v>72</v>
      </c>
      <c r="C117" s="8" t="str">
        <f t="shared" si="23"/>
        <v>sim1</v>
      </c>
      <c r="D117" s="172">
        <v>-1</v>
      </c>
      <c r="E117" s="172">
        <v>0.8</v>
      </c>
      <c r="F117" s="172">
        <v>-2.5000000000000001E-2</v>
      </c>
      <c r="G117" s="173">
        <v>5.000000000000001E-3</v>
      </c>
      <c r="H117" s="174">
        <v>1.4999999999999999E-2</v>
      </c>
      <c r="I117" s="174">
        <v>0.45</v>
      </c>
      <c r="J117" s="174">
        <v>0.60000000000000009</v>
      </c>
      <c r="K117" s="174">
        <v>0.30000000000000004</v>
      </c>
      <c r="L117" s="174">
        <v>0.15000000000000002</v>
      </c>
      <c r="M117" s="174">
        <v>0.22499999999999998</v>
      </c>
      <c r="N117" s="174">
        <v>0.30000000000000004</v>
      </c>
      <c r="Y117" s="109">
        <f t="shared" si="21"/>
        <v>-10</v>
      </c>
      <c r="Z117" s="128">
        <f t="shared" si="24"/>
        <v>-20</v>
      </c>
      <c r="AA117" s="146"/>
      <c r="AB117" s="146"/>
      <c r="AC117" s="136"/>
      <c r="AD117" s="136"/>
      <c r="AE117" s="136"/>
      <c r="AF117" s="136"/>
      <c r="AG117" s="136"/>
      <c r="AH117" s="136"/>
      <c r="AI117" s="136"/>
      <c r="AJ117" s="136"/>
      <c r="AK117" s="136"/>
      <c r="AL117" s="136"/>
      <c r="AM117" s="146"/>
      <c r="AN117" s="146"/>
      <c r="AO117" s="146"/>
      <c r="AP117" s="146"/>
      <c r="AQ117" s="146"/>
      <c r="AR117" s="146"/>
      <c r="AS117" s="146"/>
      <c r="AT117" s="146"/>
      <c r="AU117" s="146"/>
      <c r="AV117" s="146"/>
      <c r="AW117" s="146"/>
      <c r="AX117" s="146"/>
      <c r="AY117" s="146"/>
      <c r="AZ117" s="146"/>
      <c r="BA117" s="146"/>
      <c r="BB117" s="146"/>
      <c r="BC117" s="146"/>
      <c r="BD117" s="146"/>
      <c r="BE117" s="146"/>
      <c r="BF117" s="146"/>
      <c r="BG117" s="146"/>
      <c r="BH117" s="146"/>
      <c r="BI117" s="146"/>
      <c r="BJ117" s="146"/>
      <c r="BK117" s="146"/>
      <c r="BL117" s="146"/>
      <c r="BM117" s="146"/>
      <c r="BN117" s="146"/>
      <c r="BO117" s="146"/>
      <c r="BP117" s="146"/>
      <c r="BQ117" s="146"/>
      <c r="BR117" s="146"/>
      <c r="BS117" s="146"/>
      <c r="BT117" s="146"/>
      <c r="BU117" s="146"/>
      <c r="BV117" s="146"/>
      <c r="BW117" s="146"/>
      <c r="BX117" s="146"/>
      <c r="BY117" s="146"/>
    </row>
    <row r="118" spans="1:77" x14ac:dyDescent="0.25">
      <c r="A118" s="161" t="str">
        <f t="shared" si="25"/>
        <v>abevt</v>
      </c>
      <c r="B118" s="8" t="s">
        <v>72</v>
      </c>
      <c r="C118" s="8" t="str">
        <f t="shared" si="23"/>
        <v>sim1</v>
      </c>
      <c r="D118" s="172">
        <v>-1</v>
      </c>
      <c r="E118" s="172">
        <v>0.8</v>
      </c>
      <c r="F118" s="172">
        <v>-2.5000000000000001E-2</v>
      </c>
      <c r="G118" s="173">
        <v>5.000000000000001E-3</v>
      </c>
      <c r="H118" s="174">
        <v>1.4999999999999999E-2</v>
      </c>
      <c r="I118" s="174">
        <v>0.45</v>
      </c>
      <c r="J118" s="174">
        <v>0.60000000000000009</v>
      </c>
      <c r="K118" s="174">
        <v>0.30000000000000004</v>
      </c>
      <c r="L118" s="174">
        <v>0.15000000000000002</v>
      </c>
      <c r="M118" s="174">
        <v>0.22499999999999998</v>
      </c>
      <c r="N118" s="174">
        <v>0.30000000000000004</v>
      </c>
      <c r="Y118" s="109" t="str">
        <f t="shared" si="21"/>
        <v>eps</v>
      </c>
      <c r="Z118" s="126" t="s">
        <v>75</v>
      </c>
      <c r="AA118" s="144"/>
      <c r="AB118" s="144"/>
      <c r="AC118" s="133"/>
      <c r="AD118" s="133"/>
      <c r="AE118" s="133"/>
      <c r="AF118" s="133"/>
      <c r="AG118" s="133"/>
      <c r="AH118" s="133"/>
      <c r="AI118" s="133"/>
      <c r="AJ118" s="133"/>
      <c r="AK118" s="133"/>
      <c r="AL118" s="133"/>
      <c r="AM118" s="144"/>
      <c r="AN118" s="144"/>
      <c r="AO118" s="144"/>
      <c r="AP118" s="144"/>
      <c r="AQ118" s="144"/>
      <c r="AR118" s="144"/>
      <c r="AS118" s="144"/>
      <c r="AT118" s="144"/>
      <c r="AU118" s="144"/>
      <c r="AV118" s="144"/>
      <c r="AW118" s="144"/>
      <c r="AX118" s="144"/>
      <c r="AY118" s="144"/>
      <c r="AZ118" s="144"/>
      <c r="BA118" s="144"/>
      <c r="BB118" s="144"/>
      <c r="BC118" s="144"/>
      <c r="BD118" s="144"/>
      <c r="BE118" s="144"/>
      <c r="BF118" s="144"/>
      <c r="BG118" s="144"/>
      <c r="BH118" s="144"/>
      <c r="BI118" s="144"/>
      <c r="BJ118" s="144"/>
      <c r="BK118" s="144"/>
      <c r="BL118" s="144"/>
      <c r="BM118" s="144"/>
      <c r="BN118" s="144"/>
      <c r="BO118" s="144"/>
      <c r="BP118" s="144"/>
      <c r="BQ118" s="144"/>
      <c r="BR118" s="144"/>
      <c r="BS118" s="144"/>
      <c r="BT118" s="144"/>
      <c r="BU118" s="144"/>
      <c r="BV118" s="144"/>
      <c r="BW118" s="144"/>
      <c r="BX118" s="144"/>
      <c r="BY118" s="144"/>
    </row>
    <row r="119" spans="1:77" x14ac:dyDescent="0.25">
      <c r="A119" s="161" t="str">
        <f t="shared" si="25"/>
        <v>atext</v>
      </c>
      <c r="B119" s="8" t="s">
        <v>72</v>
      </c>
      <c r="C119" s="8" t="str">
        <f t="shared" si="23"/>
        <v>sim1</v>
      </c>
      <c r="D119" s="172">
        <v>-4</v>
      </c>
      <c r="E119" s="172">
        <v>0.8</v>
      </c>
      <c r="F119" s="172">
        <v>-2.5000000000000001E-2</v>
      </c>
      <c r="G119" s="173">
        <v>5.000000000000001E-3</v>
      </c>
      <c r="H119" s="174">
        <v>1.4999999999999999E-2</v>
      </c>
      <c r="I119" s="174">
        <v>0.45</v>
      </c>
      <c r="J119" s="174">
        <v>0.60000000000000009</v>
      </c>
      <c r="K119" s="174">
        <v>0.30000000000000004</v>
      </c>
      <c r="L119" s="174">
        <v>0.15000000000000002</v>
      </c>
      <c r="M119" s="174">
        <v>0.22499999999999998</v>
      </c>
      <c r="N119" s="174">
        <v>0.30000000000000004</v>
      </c>
      <c r="Y119" s="109" t="str">
        <f t="shared" si="21"/>
        <v>eps</v>
      </c>
      <c r="Z119" s="126" t="s">
        <v>75</v>
      </c>
      <c r="AA119" s="144"/>
      <c r="AB119" s="144"/>
      <c r="AC119" s="133">
        <v>-0.1</v>
      </c>
      <c r="AD119" s="133">
        <v>-0.05</v>
      </c>
      <c r="AE119" s="133">
        <v>0.05</v>
      </c>
      <c r="AF119" s="133">
        <v>0.05</v>
      </c>
      <c r="AG119" s="133">
        <v>0.05</v>
      </c>
      <c r="AH119" s="133">
        <v>0.05</v>
      </c>
      <c r="AI119" s="133">
        <v>0.2</v>
      </c>
      <c r="AJ119" s="133">
        <v>0.1</v>
      </c>
      <c r="AK119" s="133">
        <v>0.15</v>
      </c>
      <c r="AL119" s="133">
        <v>0.2</v>
      </c>
      <c r="AM119" s="144"/>
      <c r="AN119" s="144"/>
      <c r="AO119" s="144"/>
      <c r="AP119" s="144"/>
      <c r="AQ119" s="144"/>
      <c r="AR119" s="144"/>
      <c r="AS119" s="144"/>
      <c r="AT119" s="144"/>
      <c r="AU119" s="144"/>
      <c r="AV119" s="144"/>
      <c r="AW119" s="144"/>
      <c r="AX119" s="144"/>
      <c r="AY119" s="144"/>
      <c r="AZ119" s="144"/>
      <c r="BA119" s="144"/>
      <c r="BB119" s="144"/>
      <c r="BC119" s="144"/>
      <c r="BD119" s="144"/>
      <c r="BE119" s="144"/>
      <c r="BF119" s="144"/>
      <c r="BG119" s="144"/>
      <c r="BH119" s="144"/>
      <c r="BI119" s="144"/>
      <c r="BJ119" s="144"/>
      <c r="BK119" s="144"/>
      <c r="BL119" s="144"/>
      <c r="BM119" s="144"/>
      <c r="BN119" s="144"/>
      <c r="BO119" s="144"/>
      <c r="BP119" s="144"/>
      <c r="BQ119" s="144"/>
      <c r="BR119" s="144"/>
      <c r="BS119" s="144"/>
      <c r="BT119" s="144"/>
      <c r="BU119" s="144"/>
      <c r="BV119" s="144"/>
      <c r="BW119" s="144"/>
      <c r="BX119" s="144"/>
      <c r="BY119" s="144"/>
    </row>
    <row r="120" spans="1:77" x14ac:dyDescent="0.25">
      <c r="A120" s="161" t="str">
        <f t="shared" si="25"/>
        <v>aclth</v>
      </c>
      <c r="B120" s="8" t="s">
        <v>72</v>
      </c>
      <c r="C120" s="8" t="str">
        <f t="shared" si="23"/>
        <v>sim1</v>
      </c>
      <c r="D120" s="172">
        <v>-4</v>
      </c>
      <c r="E120" s="172">
        <v>0.8</v>
      </c>
      <c r="F120" s="172">
        <v>-2.5000000000000001E-2</v>
      </c>
      <c r="G120" s="173">
        <v>5.000000000000001E-3</v>
      </c>
      <c r="H120" s="174">
        <v>1.4999999999999999E-2</v>
      </c>
      <c r="I120" s="174">
        <v>0.45</v>
      </c>
      <c r="J120" s="174">
        <v>0.60000000000000009</v>
      </c>
      <c r="K120" s="174">
        <v>0.30000000000000004</v>
      </c>
      <c r="L120" s="174">
        <v>0.15000000000000002</v>
      </c>
      <c r="M120" s="174">
        <v>0.22499999999999998</v>
      </c>
      <c r="N120" s="174">
        <v>0.30000000000000004</v>
      </c>
      <c r="Y120" s="109">
        <f t="shared" si="21"/>
        <v>-9.5</v>
      </c>
      <c r="Z120" s="126">
        <v>-19</v>
      </c>
      <c r="AA120" s="144"/>
      <c r="AB120" s="144"/>
      <c r="AC120" s="133">
        <v>-0.1</v>
      </c>
      <c r="AD120" s="133">
        <v>-0.05</v>
      </c>
      <c r="AE120" s="133">
        <v>0.05</v>
      </c>
      <c r="AF120" s="133">
        <v>0.05</v>
      </c>
      <c r="AG120" s="133">
        <v>0.05</v>
      </c>
      <c r="AH120" s="133">
        <v>0.05</v>
      </c>
      <c r="AI120" s="133">
        <v>0.2</v>
      </c>
      <c r="AJ120" s="133">
        <v>0.1</v>
      </c>
      <c r="AK120" s="133">
        <v>0.15</v>
      </c>
      <c r="AL120" s="133">
        <v>0.2</v>
      </c>
      <c r="AM120" s="144"/>
      <c r="AN120" s="144"/>
      <c r="AO120" s="144"/>
      <c r="AP120" s="144"/>
      <c r="AQ120" s="144"/>
      <c r="AR120" s="144"/>
      <c r="AS120" s="144"/>
      <c r="AT120" s="144"/>
      <c r="AU120" s="144"/>
      <c r="AV120" s="144"/>
      <c r="AW120" s="144"/>
      <c r="AX120" s="144"/>
      <c r="AY120" s="144"/>
      <c r="AZ120" s="144"/>
      <c r="BA120" s="144"/>
      <c r="BB120" s="144"/>
      <c r="BC120" s="144"/>
      <c r="BD120" s="144"/>
      <c r="BE120" s="144"/>
      <c r="BF120" s="144"/>
      <c r="BG120" s="144"/>
      <c r="BH120" s="144"/>
      <c r="BI120" s="144"/>
      <c r="BJ120" s="144"/>
      <c r="BK120" s="144"/>
      <c r="BL120" s="144"/>
      <c r="BM120" s="144"/>
      <c r="BN120" s="144"/>
      <c r="BO120" s="144"/>
      <c r="BP120" s="144"/>
      <c r="BQ120" s="144"/>
      <c r="BR120" s="144"/>
      <c r="BS120" s="144"/>
      <c r="BT120" s="144"/>
      <c r="BU120" s="144"/>
      <c r="BV120" s="144"/>
      <c r="BW120" s="144"/>
      <c r="BX120" s="144"/>
      <c r="BY120" s="144"/>
    </row>
    <row r="121" spans="1:77" x14ac:dyDescent="0.25">
      <c r="A121" s="161" t="str">
        <f t="shared" si="25"/>
        <v>aleat</v>
      </c>
      <c r="B121" s="8" t="s">
        <v>72</v>
      </c>
      <c r="C121" s="8" t="str">
        <f t="shared" si="23"/>
        <v>sim1</v>
      </c>
      <c r="D121" s="59">
        <v>-4</v>
      </c>
      <c r="E121" s="59">
        <v>0.8</v>
      </c>
      <c r="F121" s="59">
        <v>-2.5000000000000001E-2</v>
      </c>
      <c r="G121" s="168">
        <v>5.000000000000001E-3</v>
      </c>
      <c r="H121" s="169">
        <v>1.4999999999999999E-2</v>
      </c>
      <c r="I121" s="169">
        <v>0.45</v>
      </c>
      <c r="J121" s="169">
        <v>0.60000000000000009</v>
      </c>
      <c r="K121" s="169">
        <v>0.30000000000000004</v>
      </c>
      <c r="L121" s="169">
        <v>0.15000000000000002</v>
      </c>
      <c r="M121" s="169">
        <v>0.22499999999999998</v>
      </c>
      <c r="N121" s="169">
        <v>0.30000000000000004</v>
      </c>
      <c r="Y121" s="109">
        <f t="shared" si="21"/>
        <v>-5.5</v>
      </c>
      <c r="Z121" s="126">
        <v>-11</v>
      </c>
      <c r="AA121" s="144"/>
      <c r="AB121" s="144"/>
      <c r="AC121" s="133">
        <v>-0.1</v>
      </c>
      <c r="AD121" s="133">
        <v>-0.05</v>
      </c>
      <c r="AE121" s="133">
        <v>0.05</v>
      </c>
      <c r="AF121" s="133">
        <v>0.05</v>
      </c>
      <c r="AG121" s="133">
        <v>0.05</v>
      </c>
      <c r="AH121" s="133">
        <v>0.05</v>
      </c>
      <c r="AI121" s="133">
        <v>0.2</v>
      </c>
      <c r="AJ121" s="133">
        <v>0.1</v>
      </c>
      <c r="AK121" s="133">
        <v>0.15</v>
      </c>
      <c r="AL121" s="133">
        <v>0.2</v>
      </c>
      <c r="AM121" s="144"/>
      <c r="AN121" s="144"/>
      <c r="AO121" s="144"/>
      <c r="AP121" s="144"/>
      <c r="AQ121" s="144"/>
      <c r="AR121" s="144"/>
      <c r="AS121" s="144"/>
      <c r="AT121" s="144"/>
      <c r="AU121" s="144"/>
      <c r="AV121" s="144"/>
      <c r="AW121" s="144"/>
      <c r="AX121" s="144"/>
      <c r="AY121" s="144"/>
      <c r="AZ121" s="144"/>
      <c r="BA121" s="144"/>
      <c r="BB121" s="144"/>
      <c r="BC121" s="144"/>
      <c r="BD121" s="144"/>
      <c r="BE121" s="144"/>
      <c r="BF121" s="144"/>
      <c r="BG121" s="144"/>
      <c r="BH121" s="144"/>
      <c r="BI121" s="144"/>
      <c r="BJ121" s="144"/>
      <c r="BK121" s="144"/>
      <c r="BL121" s="144"/>
      <c r="BM121" s="144"/>
      <c r="BN121" s="144"/>
      <c r="BO121" s="144"/>
      <c r="BP121" s="144"/>
      <c r="BQ121" s="144"/>
      <c r="BR121" s="144"/>
      <c r="BS121" s="144"/>
      <c r="BT121" s="144"/>
      <c r="BU121" s="144"/>
      <c r="BV121" s="144"/>
      <c r="BW121" s="144"/>
      <c r="BX121" s="144"/>
      <c r="BY121" s="144"/>
    </row>
    <row r="122" spans="1:77" x14ac:dyDescent="0.25">
      <c r="A122" s="161" t="str">
        <f t="shared" si="25"/>
        <v>afoot</v>
      </c>
      <c r="B122" s="8" t="s">
        <v>72</v>
      </c>
      <c r="C122" s="8" t="str">
        <f t="shared" si="23"/>
        <v>sim1</v>
      </c>
      <c r="D122" s="59">
        <v>-4</v>
      </c>
      <c r="E122" s="59">
        <v>0.8</v>
      </c>
      <c r="F122" s="59">
        <v>-2.5000000000000001E-2</v>
      </c>
      <c r="G122" s="168">
        <v>5.000000000000001E-3</v>
      </c>
      <c r="H122" s="169">
        <v>1.4999999999999999E-2</v>
      </c>
      <c r="I122" s="169">
        <v>0.45</v>
      </c>
      <c r="J122" s="169">
        <v>0.60000000000000009</v>
      </c>
      <c r="K122" s="169">
        <v>0.30000000000000004</v>
      </c>
      <c r="L122" s="169">
        <v>0.15000000000000002</v>
      </c>
      <c r="M122" s="169">
        <v>0.22499999999999998</v>
      </c>
      <c r="N122" s="169">
        <v>0.30000000000000004</v>
      </c>
      <c r="Y122" s="109">
        <f t="shared" si="21"/>
        <v>-5.5</v>
      </c>
      <c r="Z122" s="129">
        <f>Z121</f>
        <v>-11</v>
      </c>
      <c r="AA122" s="147"/>
      <c r="AB122" s="147"/>
      <c r="AC122" s="134"/>
      <c r="AD122" s="134"/>
      <c r="AE122" s="134"/>
      <c r="AF122" s="134"/>
      <c r="AG122" s="134"/>
      <c r="AH122" s="134"/>
      <c r="AI122" s="134"/>
      <c r="AJ122" s="134"/>
      <c r="AK122" s="134"/>
      <c r="AL122" s="134"/>
      <c r="AM122" s="147"/>
      <c r="AN122" s="147"/>
      <c r="AO122" s="147"/>
      <c r="AP122" s="147"/>
      <c r="AQ122" s="147"/>
      <c r="AR122" s="147"/>
      <c r="AS122" s="147"/>
      <c r="AT122" s="147"/>
      <c r="AU122" s="147"/>
      <c r="AV122" s="147"/>
      <c r="AW122" s="147"/>
      <c r="AX122" s="147"/>
      <c r="AY122" s="147"/>
      <c r="AZ122" s="147"/>
      <c r="BA122" s="147"/>
      <c r="BB122" s="147"/>
      <c r="BC122" s="147"/>
      <c r="BD122" s="147"/>
      <c r="BE122" s="147"/>
      <c r="BF122" s="147"/>
      <c r="BG122" s="147"/>
      <c r="BH122" s="147"/>
      <c r="BI122" s="147"/>
      <c r="BJ122" s="147"/>
      <c r="BK122" s="147"/>
      <c r="BL122" s="147"/>
      <c r="BM122" s="147"/>
      <c r="BN122" s="147"/>
      <c r="BO122" s="147"/>
      <c r="BP122" s="147"/>
      <c r="BQ122" s="147"/>
      <c r="BR122" s="147"/>
      <c r="BS122" s="147"/>
      <c r="BT122" s="147"/>
      <c r="BU122" s="147"/>
      <c r="BV122" s="147"/>
      <c r="BW122" s="147"/>
      <c r="BX122" s="147"/>
      <c r="BY122" s="147"/>
    </row>
    <row r="123" spans="1:77" x14ac:dyDescent="0.25">
      <c r="A123" s="161" t="str">
        <f t="shared" si="25"/>
        <v>awood</v>
      </c>
      <c r="B123" s="8" t="s">
        <v>72</v>
      </c>
      <c r="C123" s="8" t="str">
        <f t="shared" si="23"/>
        <v>sim1</v>
      </c>
      <c r="D123" s="59">
        <v>-4</v>
      </c>
      <c r="E123" s="59">
        <v>0.8</v>
      </c>
      <c r="F123" s="59">
        <v>-2.5000000000000001E-2</v>
      </c>
      <c r="G123" s="168">
        <v>5.000000000000001E-3</v>
      </c>
      <c r="H123" s="169">
        <v>1.4999999999999999E-2</v>
      </c>
      <c r="I123" s="169">
        <v>0.45</v>
      </c>
      <c r="J123" s="169">
        <v>0.60000000000000009</v>
      </c>
      <c r="K123" s="169">
        <v>0.30000000000000004</v>
      </c>
      <c r="L123" s="169">
        <v>0.15000000000000002</v>
      </c>
      <c r="M123" s="169">
        <v>0.22499999999999998</v>
      </c>
      <c r="N123" s="169">
        <v>0.30000000000000004</v>
      </c>
      <c r="Y123" s="109">
        <f t="shared" si="21"/>
        <v>-4.5</v>
      </c>
      <c r="Z123" s="129">
        <f>Z124</f>
        <v>-9</v>
      </c>
      <c r="AA123" s="147"/>
      <c r="AB123" s="147"/>
      <c r="AC123" s="134"/>
      <c r="AD123" s="134"/>
      <c r="AE123" s="134"/>
      <c r="AF123" s="134"/>
      <c r="AG123" s="134"/>
      <c r="AH123" s="134"/>
      <c r="AI123" s="134"/>
      <c r="AJ123" s="134"/>
      <c r="AK123" s="134"/>
      <c r="AL123" s="134"/>
      <c r="AM123" s="147"/>
      <c r="AN123" s="147"/>
      <c r="AO123" s="147"/>
      <c r="AP123" s="147"/>
      <c r="AQ123" s="147"/>
      <c r="AR123" s="147"/>
      <c r="AS123" s="147"/>
      <c r="AT123" s="147"/>
      <c r="AU123" s="147"/>
      <c r="AV123" s="147"/>
      <c r="AW123" s="147"/>
      <c r="AX123" s="147"/>
      <c r="AY123" s="147"/>
      <c r="AZ123" s="147"/>
      <c r="BA123" s="147"/>
      <c r="BB123" s="147"/>
      <c r="BC123" s="147"/>
      <c r="BD123" s="147"/>
      <c r="BE123" s="147"/>
      <c r="BF123" s="147"/>
      <c r="BG123" s="147"/>
      <c r="BH123" s="147"/>
      <c r="BI123" s="147"/>
      <c r="BJ123" s="147"/>
      <c r="BK123" s="147"/>
      <c r="BL123" s="147"/>
      <c r="BM123" s="147"/>
      <c r="BN123" s="147"/>
      <c r="BO123" s="147"/>
      <c r="BP123" s="147"/>
      <c r="BQ123" s="147"/>
      <c r="BR123" s="147"/>
      <c r="BS123" s="147"/>
      <c r="BT123" s="147"/>
      <c r="BU123" s="147"/>
      <c r="BV123" s="147"/>
      <c r="BW123" s="147"/>
      <c r="BX123" s="147"/>
      <c r="BY123" s="147"/>
    </row>
    <row r="124" spans="1:77" x14ac:dyDescent="0.25">
      <c r="A124" s="161" t="str">
        <f t="shared" si="25"/>
        <v>apapr</v>
      </c>
      <c r="B124" s="8" t="s">
        <v>72</v>
      </c>
      <c r="C124" s="8" t="str">
        <f t="shared" si="23"/>
        <v>sim1</v>
      </c>
      <c r="D124" s="59">
        <v>-4</v>
      </c>
      <c r="E124" s="59">
        <v>0.8</v>
      </c>
      <c r="F124" s="59">
        <v>-2.5000000000000001E-2</v>
      </c>
      <c r="G124" s="168">
        <v>5.000000000000001E-3</v>
      </c>
      <c r="H124" s="169">
        <v>1.4999999999999999E-2</v>
      </c>
      <c r="I124" s="169">
        <v>0.45</v>
      </c>
      <c r="J124" s="169">
        <v>0.60000000000000009</v>
      </c>
      <c r="K124" s="169">
        <v>0.30000000000000004</v>
      </c>
      <c r="L124" s="169">
        <v>0.15000000000000002</v>
      </c>
      <c r="M124" s="169">
        <v>0.22499999999999998</v>
      </c>
      <c r="N124" s="169">
        <v>0.30000000000000004</v>
      </c>
      <c r="Y124" s="109">
        <f t="shared" si="21"/>
        <v>-4.5</v>
      </c>
      <c r="Z124" s="126">
        <v>-9</v>
      </c>
      <c r="AA124" s="144"/>
      <c r="AB124" s="144"/>
      <c r="AC124" s="133">
        <v>-0.1</v>
      </c>
      <c r="AD124" s="133">
        <v>-0.05</v>
      </c>
      <c r="AE124" s="133">
        <v>0.05</v>
      </c>
      <c r="AF124" s="133">
        <v>0.05</v>
      </c>
      <c r="AG124" s="133">
        <v>0.05</v>
      </c>
      <c r="AH124" s="133">
        <v>0.05</v>
      </c>
      <c r="AI124" s="133">
        <v>0.2</v>
      </c>
      <c r="AJ124" s="133">
        <v>0.1</v>
      </c>
      <c r="AK124" s="133">
        <v>0.15</v>
      </c>
      <c r="AL124" s="133">
        <v>0.2</v>
      </c>
      <c r="AM124" s="144"/>
      <c r="AN124" s="144"/>
      <c r="AO124" s="144"/>
      <c r="AP124" s="144"/>
      <c r="AQ124" s="144"/>
      <c r="AR124" s="144"/>
      <c r="AS124" s="144"/>
      <c r="AT124" s="144"/>
      <c r="AU124" s="144"/>
      <c r="AV124" s="144"/>
      <c r="AW124" s="144"/>
      <c r="AX124" s="144"/>
      <c r="AY124" s="144"/>
      <c r="AZ124" s="144"/>
      <c r="BA124" s="144"/>
      <c r="BB124" s="144"/>
      <c r="BC124" s="144"/>
      <c r="BD124" s="144"/>
      <c r="BE124" s="144"/>
      <c r="BF124" s="144"/>
      <c r="BG124" s="144"/>
      <c r="BH124" s="144"/>
      <c r="BI124" s="144"/>
      <c r="BJ124" s="144"/>
      <c r="BK124" s="144"/>
      <c r="BL124" s="144"/>
      <c r="BM124" s="144"/>
      <c r="BN124" s="144"/>
      <c r="BO124" s="144"/>
      <c r="BP124" s="144"/>
      <c r="BQ124" s="144"/>
      <c r="BR124" s="144"/>
      <c r="BS124" s="144"/>
      <c r="BT124" s="144"/>
      <c r="BU124" s="144"/>
      <c r="BV124" s="144"/>
      <c r="BW124" s="144"/>
      <c r="BX124" s="144"/>
      <c r="BY124" s="144"/>
    </row>
    <row r="125" spans="1:77" x14ac:dyDescent="0.25">
      <c r="A125" s="161" t="str">
        <f t="shared" si="25"/>
        <v>aprnt</v>
      </c>
      <c r="B125" s="8" t="s">
        <v>72</v>
      </c>
      <c r="C125" s="8" t="str">
        <f t="shared" si="23"/>
        <v>sim1</v>
      </c>
      <c r="D125" s="172">
        <v>-4</v>
      </c>
      <c r="E125" s="172">
        <v>0.8</v>
      </c>
      <c r="F125" s="172">
        <v>-2.5000000000000001E-2</v>
      </c>
      <c r="G125" s="173">
        <v>5.000000000000001E-3</v>
      </c>
      <c r="H125" s="174">
        <v>1.4999999999999999E-2</v>
      </c>
      <c r="I125" s="174">
        <v>0.45</v>
      </c>
      <c r="J125" s="174">
        <v>0.60000000000000009</v>
      </c>
      <c r="K125" s="174">
        <v>0.30000000000000004</v>
      </c>
      <c r="L125" s="174">
        <v>0.15000000000000002</v>
      </c>
      <c r="M125" s="174">
        <v>0.22499999999999998</v>
      </c>
      <c r="N125" s="174">
        <v>0.30000000000000004</v>
      </c>
      <c r="Y125" s="109">
        <f t="shared" si="21"/>
        <v>-4.5</v>
      </c>
      <c r="Z125" s="126">
        <f>Z124</f>
        <v>-9</v>
      </c>
      <c r="AA125" s="144"/>
      <c r="AB125" s="144"/>
      <c r="AC125" s="134"/>
      <c r="AD125" s="134"/>
      <c r="AE125" s="134"/>
      <c r="AF125" s="134"/>
      <c r="AG125" s="134"/>
      <c r="AH125" s="134"/>
      <c r="AI125" s="134"/>
      <c r="AJ125" s="134"/>
      <c r="AK125" s="134"/>
      <c r="AL125" s="134"/>
      <c r="AM125" s="144"/>
      <c r="AN125" s="144"/>
      <c r="AO125" s="144"/>
      <c r="AP125" s="144"/>
      <c r="AQ125" s="144"/>
      <c r="AR125" s="144"/>
      <c r="AS125" s="144"/>
      <c r="AT125" s="144"/>
      <c r="AU125" s="144"/>
      <c r="AV125" s="144"/>
      <c r="AW125" s="144"/>
      <c r="AX125" s="144"/>
      <c r="AY125" s="144"/>
      <c r="AZ125" s="144"/>
      <c r="BA125" s="144"/>
      <c r="BB125" s="144"/>
      <c r="BC125" s="144"/>
      <c r="BD125" s="144"/>
      <c r="BE125" s="144"/>
      <c r="BF125" s="144"/>
      <c r="BG125" s="144"/>
      <c r="BH125" s="144"/>
      <c r="BI125" s="144"/>
      <c r="BJ125" s="144"/>
      <c r="BK125" s="144"/>
      <c r="BL125" s="144"/>
      <c r="BM125" s="144"/>
      <c r="BN125" s="144"/>
      <c r="BO125" s="144"/>
      <c r="BP125" s="144"/>
      <c r="BQ125" s="144"/>
      <c r="BR125" s="144"/>
      <c r="BS125" s="144"/>
      <c r="BT125" s="144"/>
      <c r="BU125" s="144"/>
      <c r="BV125" s="144"/>
      <c r="BW125" s="144"/>
      <c r="BX125" s="144"/>
      <c r="BY125" s="144"/>
    </row>
    <row r="126" spans="1:77" x14ac:dyDescent="0.25">
      <c r="A126" s="161" t="str">
        <f t="shared" si="25"/>
        <v>apetr</v>
      </c>
      <c r="B126" s="8" t="s">
        <v>72</v>
      </c>
      <c r="C126" s="8" t="str">
        <f t="shared" si="23"/>
        <v>sim1</v>
      </c>
      <c r="D126" s="172" t="s">
        <v>75</v>
      </c>
      <c r="E126" s="172" t="s">
        <v>75</v>
      </c>
      <c r="F126" s="172" t="s">
        <v>75</v>
      </c>
      <c r="G126" s="173" t="s">
        <v>75</v>
      </c>
      <c r="H126" s="174" t="s">
        <v>75</v>
      </c>
      <c r="I126" s="174" t="s">
        <v>75</v>
      </c>
      <c r="J126" s="174" t="s">
        <v>75</v>
      </c>
      <c r="K126" s="174" t="s">
        <v>75</v>
      </c>
      <c r="L126" s="174" t="s">
        <v>75</v>
      </c>
      <c r="M126" s="174" t="s">
        <v>75</v>
      </c>
      <c r="N126" s="174" t="s">
        <v>75</v>
      </c>
      <c r="Y126" s="109">
        <f t="shared" si="21"/>
        <v>-4.5</v>
      </c>
      <c r="Z126" s="126">
        <f>Z125</f>
        <v>-9</v>
      </c>
      <c r="AA126" s="144"/>
      <c r="AB126" s="144"/>
      <c r="AC126" s="134"/>
      <c r="AD126" s="134"/>
      <c r="AE126" s="134"/>
      <c r="AF126" s="134"/>
      <c r="AG126" s="134"/>
      <c r="AH126" s="134"/>
      <c r="AI126" s="134"/>
      <c r="AJ126" s="134"/>
      <c r="AK126" s="134"/>
      <c r="AL126" s="134"/>
      <c r="AM126" s="144"/>
      <c r="AN126" s="144"/>
      <c r="AO126" s="144"/>
      <c r="AP126" s="144"/>
      <c r="AQ126" s="144"/>
      <c r="AR126" s="144"/>
      <c r="AS126" s="144"/>
      <c r="AT126" s="144"/>
      <c r="AU126" s="144"/>
      <c r="AV126" s="144"/>
      <c r="AW126" s="144"/>
      <c r="AX126" s="144"/>
      <c r="AY126" s="144"/>
      <c r="AZ126" s="144"/>
      <c r="BA126" s="144"/>
      <c r="BB126" s="144"/>
      <c r="BC126" s="144"/>
      <c r="BD126" s="144"/>
      <c r="BE126" s="144"/>
      <c r="BF126" s="144"/>
      <c r="BG126" s="144"/>
      <c r="BH126" s="144"/>
      <c r="BI126" s="144"/>
      <c r="BJ126" s="144"/>
      <c r="BK126" s="144"/>
      <c r="BL126" s="144"/>
      <c r="BM126" s="144"/>
      <c r="BN126" s="144"/>
      <c r="BO126" s="144"/>
      <c r="BP126" s="144"/>
      <c r="BQ126" s="144"/>
      <c r="BR126" s="144"/>
      <c r="BS126" s="144"/>
      <c r="BT126" s="144"/>
      <c r="BU126" s="144"/>
      <c r="BV126" s="144"/>
      <c r="BW126" s="144"/>
      <c r="BX126" s="144"/>
      <c r="BY126" s="144"/>
    </row>
    <row r="127" spans="1:77" x14ac:dyDescent="0.25">
      <c r="A127" s="161" t="str">
        <f t="shared" si="25"/>
        <v>ahydr</v>
      </c>
      <c r="B127" s="8" t="s">
        <v>72</v>
      </c>
      <c r="C127" s="8" t="str">
        <f t="shared" si="23"/>
        <v>sim1</v>
      </c>
      <c r="D127" s="59" t="s">
        <v>75</v>
      </c>
      <c r="E127" s="59" t="s">
        <v>75</v>
      </c>
      <c r="F127" s="59" t="s">
        <v>75</v>
      </c>
      <c r="G127" s="168" t="s">
        <v>75</v>
      </c>
      <c r="H127" s="169" t="s">
        <v>75</v>
      </c>
      <c r="I127" s="169" t="s">
        <v>75</v>
      </c>
      <c r="J127" s="169" t="s">
        <v>75</v>
      </c>
      <c r="K127" s="169" t="s">
        <v>75</v>
      </c>
      <c r="L127" s="169" t="s">
        <v>75</v>
      </c>
      <c r="M127" s="169" t="s">
        <v>75</v>
      </c>
      <c r="N127" s="169" t="s">
        <v>75</v>
      </c>
      <c r="Y127" s="109">
        <f t="shared" si="21"/>
        <v>-4.5</v>
      </c>
      <c r="Z127" s="126">
        <f>Z126</f>
        <v>-9</v>
      </c>
      <c r="AA127" s="144"/>
      <c r="AB127" s="144"/>
      <c r="AC127" s="134"/>
      <c r="AD127" s="134"/>
      <c r="AE127" s="134"/>
      <c r="AF127" s="134"/>
      <c r="AG127" s="134"/>
      <c r="AH127" s="134"/>
      <c r="AI127" s="134"/>
      <c r="AJ127" s="134"/>
      <c r="AK127" s="134"/>
      <c r="AL127" s="134"/>
      <c r="AM127" s="144"/>
      <c r="AN127" s="144"/>
      <c r="AO127" s="144"/>
      <c r="AP127" s="144"/>
      <c r="AQ127" s="144"/>
      <c r="AR127" s="144"/>
      <c r="AS127" s="144"/>
      <c r="AT127" s="144"/>
      <c r="AU127" s="144"/>
      <c r="AV127" s="144"/>
      <c r="AW127" s="144"/>
      <c r="AX127" s="144"/>
      <c r="AY127" s="144"/>
      <c r="AZ127" s="144"/>
      <c r="BA127" s="144"/>
      <c r="BB127" s="144"/>
      <c r="BC127" s="144"/>
      <c r="BD127" s="144"/>
      <c r="BE127" s="144"/>
      <c r="BF127" s="144"/>
      <c r="BG127" s="144"/>
      <c r="BH127" s="144"/>
      <c r="BI127" s="144"/>
      <c r="BJ127" s="144"/>
      <c r="BK127" s="144"/>
      <c r="BL127" s="144"/>
      <c r="BM127" s="144"/>
      <c r="BN127" s="144"/>
      <c r="BO127" s="144"/>
      <c r="BP127" s="144"/>
      <c r="BQ127" s="144"/>
      <c r="BR127" s="144"/>
      <c r="BS127" s="144"/>
      <c r="BT127" s="144"/>
      <c r="BU127" s="144"/>
      <c r="BV127" s="144"/>
      <c r="BW127" s="144"/>
      <c r="BX127" s="144"/>
      <c r="BY127" s="144"/>
    </row>
    <row r="128" spans="1:77" x14ac:dyDescent="0.25">
      <c r="A128" s="161" t="str">
        <f t="shared" si="25"/>
        <v>aammo</v>
      </c>
      <c r="B128" s="8" t="s">
        <v>72</v>
      </c>
      <c r="C128" s="8" t="str">
        <f t="shared" si="23"/>
        <v>sim1</v>
      </c>
      <c r="D128" s="172">
        <v>-1.25</v>
      </c>
      <c r="E128" s="172">
        <v>0.8</v>
      </c>
      <c r="F128" s="172">
        <v>-2.5000000000000001E-2</v>
      </c>
      <c r="G128" s="173">
        <v>5.000000000000001E-3</v>
      </c>
      <c r="H128" s="174">
        <v>1.4999999999999999E-2</v>
      </c>
      <c r="I128" s="174">
        <v>0.45</v>
      </c>
      <c r="J128" s="174">
        <v>0.60000000000000009</v>
      </c>
      <c r="K128" s="174">
        <v>0.30000000000000004</v>
      </c>
      <c r="L128" s="174">
        <v>0.15000000000000002</v>
      </c>
      <c r="M128" s="174">
        <v>0.22499999999999998</v>
      </c>
      <c r="N128" s="174">
        <v>0.30000000000000004</v>
      </c>
      <c r="Y128" s="109">
        <f t="shared" si="21"/>
        <v>-0.75</v>
      </c>
      <c r="Z128" s="126">
        <v>-1.5</v>
      </c>
      <c r="AA128" s="144"/>
      <c r="AB128" s="144"/>
      <c r="AC128" s="133">
        <v>-0.1</v>
      </c>
      <c r="AD128" s="133">
        <v>-0.05</v>
      </c>
      <c r="AE128" s="133">
        <v>0.05</v>
      </c>
      <c r="AF128" s="133">
        <v>0.05</v>
      </c>
      <c r="AG128" s="133">
        <v>0.05</v>
      </c>
      <c r="AH128" s="133">
        <v>0.05</v>
      </c>
      <c r="AI128" s="133">
        <v>0.2</v>
      </c>
      <c r="AJ128" s="133">
        <v>0.1</v>
      </c>
      <c r="AK128" s="133">
        <v>0.15</v>
      </c>
      <c r="AL128" s="133">
        <v>0.2</v>
      </c>
      <c r="AM128" s="144"/>
      <c r="AN128" s="144"/>
      <c r="AO128" s="144"/>
      <c r="AP128" s="144"/>
      <c r="AQ128" s="144"/>
      <c r="AR128" s="144"/>
      <c r="AS128" s="144"/>
      <c r="AT128" s="144"/>
      <c r="AU128" s="144"/>
      <c r="AV128" s="144"/>
      <c r="AW128" s="144"/>
      <c r="AX128" s="144"/>
      <c r="AY128" s="144"/>
      <c r="AZ128" s="144"/>
      <c r="BA128" s="144"/>
      <c r="BB128" s="144"/>
      <c r="BC128" s="144"/>
      <c r="BD128" s="144"/>
      <c r="BE128" s="144"/>
      <c r="BF128" s="144"/>
      <c r="BG128" s="144"/>
      <c r="BH128" s="144"/>
      <c r="BI128" s="144"/>
      <c r="BJ128" s="144"/>
      <c r="BK128" s="144"/>
      <c r="BL128" s="144"/>
      <c r="BM128" s="144"/>
      <c r="BN128" s="144"/>
      <c r="BO128" s="144"/>
      <c r="BP128" s="144"/>
      <c r="BQ128" s="144"/>
      <c r="BR128" s="144"/>
      <c r="BS128" s="144"/>
      <c r="BT128" s="144"/>
      <c r="BU128" s="144"/>
      <c r="BV128" s="144"/>
      <c r="BW128" s="144"/>
      <c r="BX128" s="144"/>
      <c r="BY128" s="144"/>
    </row>
    <row r="129" spans="1:77" x14ac:dyDescent="0.25">
      <c r="A129" s="161" t="str">
        <f t="shared" si="25"/>
        <v>abchm</v>
      </c>
      <c r="B129" s="8" t="s">
        <v>72</v>
      </c>
      <c r="C129" s="8" t="str">
        <f>C127</f>
        <v>sim1</v>
      </c>
      <c r="D129" s="172">
        <v>-1.25</v>
      </c>
      <c r="E129" s="172">
        <v>0.8</v>
      </c>
      <c r="F129" s="172">
        <v>-2.5000000000000001E-2</v>
      </c>
      <c r="G129" s="173">
        <v>5.000000000000001E-3</v>
      </c>
      <c r="H129" s="174">
        <v>1.4999999999999999E-2</v>
      </c>
      <c r="I129" s="174">
        <v>0.45</v>
      </c>
      <c r="J129" s="174">
        <v>0.60000000000000009</v>
      </c>
      <c r="K129" s="174">
        <v>0.30000000000000004</v>
      </c>
      <c r="L129" s="174">
        <v>0.15000000000000002</v>
      </c>
      <c r="M129" s="174">
        <v>0.22499999999999998</v>
      </c>
      <c r="N129" s="174">
        <v>0.30000000000000004</v>
      </c>
      <c r="Q129" s="153"/>
      <c r="Y129" s="109">
        <f t="shared" si="21"/>
        <v>-0.125</v>
      </c>
      <c r="Z129" s="126">
        <v>-0.25</v>
      </c>
      <c r="AA129" s="144"/>
      <c r="AB129" s="144"/>
      <c r="AC129" s="133">
        <v>-0.1</v>
      </c>
      <c r="AD129" s="133">
        <v>-0.05</v>
      </c>
      <c r="AE129" s="133">
        <v>0.05</v>
      </c>
      <c r="AF129" s="133">
        <v>0.05</v>
      </c>
      <c r="AG129" s="133">
        <v>0.05</v>
      </c>
      <c r="AH129" s="133">
        <v>0.05</v>
      </c>
      <c r="AI129" s="133">
        <v>0.2</v>
      </c>
      <c r="AJ129" s="133">
        <v>0.1</v>
      </c>
      <c r="AK129" s="133">
        <v>0.15</v>
      </c>
      <c r="AL129" s="133">
        <v>0.2</v>
      </c>
      <c r="AM129" s="144"/>
      <c r="AN129" s="144"/>
      <c r="AO129" s="144"/>
      <c r="AP129" s="144"/>
      <c r="AQ129" s="144"/>
      <c r="AR129" s="144"/>
      <c r="AS129" s="144"/>
      <c r="AT129" s="144"/>
      <c r="AU129" s="144"/>
      <c r="AV129" s="144"/>
      <c r="AW129" s="144"/>
      <c r="AX129" s="144"/>
      <c r="AY129" s="144"/>
      <c r="AZ129" s="144"/>
      <c r="BA129" s="144"/>
      <c r="BB129" s="144"/>
      <c r="BC129" s="144"/>
      <c r="BD129" s="144"/>
      <c r="BE129" s="144"/>
      <c r="BF129" s="144"/>
      <c r="BG129" s="144"/>
      <c r="BH129" s="144"/>
      <c r="BI129" s="144"/>
      <c r="BJ129" s="144"/>
      <c r="BK129" s="144"/>
      <c r="BL129" s="144"/>
      <c r="BM129" s="144"/>
      <c r="BN129" s="144"/>
      <c r="BO129" s="144"/>
      <c r="BP129" s="144"/>
      <c r="BQ129" s="144"/>
      <c r="BR129" s="144"/>
      <c r="BS129" s="144"/>
      <c r="BT129" s="144"/>
      <c r="BU129" s="144"/>
      <c r="BV129" s="144"/>
      <c r="BW129" s="144"/>
      <c r="BX129" s="144"/>
      <c r="BY129" s="144"/>
    </row>
    <row r="130" spans="1:77" x14ac:dyDescent="0.25">
      <c r="A130" s="161" t="str">
        <f t="shared" si="25"/>
        <v>aochm</v>
      </c>
      <c r="B130" s="8" t="s">
        <v>72</v>
      </c>
      <c r="C130" s="8" t="str">
        <f t="shared" ref="C130:C137" si="26">C129</f>
        <v>sim1</v>
      </c>
      <c r="D130" s="172">
        <v>-1.25</v>
      </c>
      <c r="E130" s="172">
        <v>0.8</v>
      </c>
      <c r="F130" s="172">
        <v>-2.5000000000000001E-2</v>
      </c>
      <c r="G130" s="173">
        <v>5.000000000000001E-3</v>
      </c>
      <c r="H130" s="174">
        <v>1.4999999999999999E-2</v>
      </c>
      <c r="I130" s="174">
        <v>0.45</v>
      </c>
      <c r="J130" s="174">
        <v>0.60000000000000009</v>
      </c>
      <c r="K130" s="174">
        <v>0.30000000000000004</v>
      </c>
      <c r="L130" s="174">
        <v>0.15000000000000002</v>
      </c>
      <c r="M130" s="174">
        <v>0.22499999999999998</v>
      </c>
      <c r="N130" s="174">
        <v>0.30000000000000004</v>
      </c>
      <c r="Y130" s="109">
        <f t="shared" si="21"/>
        <v>-0.125</v>
      </c>
      <c r="Z130" s="126">
        <f>Z129</f>
        <v>-0.25</v>
      </c>
      <c r="AA130" s="144"/>
      <c r="AB130" s="144"/>
      <c r="AC130" s="134"/>
      <c r="AD130" s="134"/>
      <c r="AE130" s="134"/>
      <c r="AF130" s="134"/>
      <c r="AG130" s="134"/>
      <c r="AH130" s="134"/>
      <c r="AI130" s="134"/>
      <c r="AJ130" s="134"/>
      <c r="AK130" s="134"/>
      <c r="AL130" s="134"/>
      <c r="AM130" s="144"/>
      <c r="AN130" s="144"/>
      <c r="AO130" s="144"/>
      <c r="AP130" s="144"/>
      <c r="AQ130" s="144"/>
      <c r="AR130" s="144"/>
      <c r="AS130" s="144"/>
      <c r="AT130" s="144"/>
      <c r="AU130" s="144"/>
      <c r="AV130" s="144"/>
      <c r="AW130" s="144"/>
      <c r="AX130" s="144"/>
      <c r="AY130" s="144"/>
      <c r="AZ130" s="144"/>
      <c r="BA130" s="144"/>
      <c r="BB130" s="144"/>
      <c r="BC130" s="144"/>
      <c r="BD130" s="144"/>
      <c r="BE130" s="144"/>
      <c r="BF130" s="144"/>
      <c r="BG130" s="144"/>
      <c r="BH130" s="144"/>
      <c r="BI130" s="144"/>
      <c r="BJ130" s="144"/>
      <c r="BK130" s="144"/>
      <c r="BL130" s="144"/>
      <c r="BM130" s="144"/>
      <c r="BN130" s="144"/>
      <c r="BO130" s="144"/>
      <c r="BP130" s="144"/>
      <c r="BQ130" s="144"/>
      <c r="BR130" s="144"/>
      <c r="BS130" s="144"/>
      <c r="BT130" s="144"/>
      <c r="BU130" s="144"/>
      <c r="BV130" s="144"/>
      <c r="BW130" s="144"/>
      <c r="BX130" s="144"/>
      <c r="BY130" s="144"/>
    </row>
    <row r="131" spans="1:77" x14ac:dyDescent="0.25">
      <c r="A131" s="161" t="str">
        <f t="shared" si="25"/>
        <v>arubb</v>
      </c>
      <c r="B131" s="8" t="s">
        <v>72</v>
      </c>
      <c r="C131" s="8" t="str">
        <f t="shared" si="26"/>
        <v>sim1</v>
      </c>
      <c r="D131" s="172">
        <v>-1.25</v>
      </c>
      <c r="E131" s="172">
        <v>0.8</v>
      </c>
      <c r="F131" s="172">
        <v>-2.5000000000000001E-2</v>
      </c>
      <c r="G131" s="173">
        <v>5.000000000000001E-3</v>
      </c>
      <c r="H131" s="174">
        <v>1.4999999999999999E-2</v>
      </c>
      <c r="I131" s="174">
        <v>0.45</v>
      </c>
      <c r="J131" s="174">
        <v>0.60000000000000009</v>
      </c>
      <c r="K131" s="174">
        <v>0.30000000000000004</v>
      </c>
      <c r="L131" s="174">
        <v>0.15000000000000002</v>
      </c>
      <c r="M131" s="174">
        <v>0.22499999999999998</v>
      </c>
      <c r="N131" s="174">
        <v>0.30000000000000004</v>
      </c>
      <c r="Y131" s="109">
        <f t="shared" si="21"/>
        <v>0.25</v>
      </c>
      <c r="Z131" s="126">
        <v>0.5</v>
      </c>
      <c r="AA131" s="144"/>
      <c r="AB131" s="144"/>
      <c r="AC131" s="133">
        <v>-0.1</v>
      </c>
      <c r="AD131" s="133">
        <v>-0.05</v>
      </c>
      <c r="AE131" s="133">
        <v>0.05</v>
      </c>
      <c r="AF131" s="133">
        <v>0.05</v>
      </c>
      <c r="AG131" s="133">
        <v>0.05</v>
      </c>
      <c r="AH131" s="133">
        <v>0.05</v>
      </c>
      <c r="AI131" s="133">
        <v>0.2</v>
      </c>
      <c r="AJ131" s="133">
        <v>0.1</v>
      </c>
      <c r="AK131" s="133">
        <v>0.15</v>
      </c>
      <c r="AL131" s="133">
        <v>0.2</v>
      </c>
      <c r="AM131" s="144"/>
      <c r="AN131" s="144"/>
      <c r="AO131" s="144"/>
      <c r="AP131" s="144"/>
      <c r="AQ131" s="144"/>
      <c r="AR131" s="144"/>
      <c r="AS131" s="144"/>
      <c r="AT131" s="144"/>
      <c r="AU131" s="144"/>
      <c r="AV131" s="144"/>
      <c r="AW131" s="144"/>
      <c r="AX131" s="144"/>
      <c r="AY131" s="144"/>
      <c r="AZ131" s="144"/>
      <c r="BA131" s="144"/>
      <c r="BB131" s="144"/>
      <c r="BC131" s="144"/>
      <c r="BD131" s="144"/>
      <c r="BE131" s="144"/>
      <c r="BF131" s="144"/>
      <c r="BG131" s="144"/>
      <c r="BH131" s="144"/>
      <c r="BI131" s="144"/>
      <c r="BJ131" s="144"/>
      <c r="BK131" s="144"/>
      <c r="BL131" s="144"/>
      <c r="BM131" s="144"/>
      <c r="BN131" s="144"/>
      <c r="BO131" s="144"/>
      <c r="BP131" s="144"/>
      <c r="BQ131" s="144"/>
      <c r="BR131" s="144"/>
      <c r="BS131" s="144"/>
      <c r="BT131" s="144"/>
      <c r="BU131" s="144"/>
      <c r="BV131" s="144"/>
      <c r="BW131" s="144"/>
      <c r="BX131" s="144"/>
      <c r="BY131" s="144"/>
    </row>
    <row r="132" spans="1:77" x14ac:dyDescent="0.25">
      <c r="A132" s="161" t="str">
        <f t="shared" si="25"/>
        <v>aplas</v>
      </c>
      <c r="B132" s="8" t="s">
        <v>72</v>
      </c>
      <c r="C132" s="8" t="str">
        <f t="shared" si="26"/>
        <v>sim1</v>
      </c>
      <c r="D132" s="59">
        <v>-1.25</v>
      </c>
      <c r="E132" s="59">
        <v>0.8</v>
      </c>
      <c r="F132" s="59">
        <v>-2.5000000000000001E-2</v>
      </c>
      <c r="G132" s="168">
        <v>5.000000000000001E-3</v>
      </c>
      <c r="H132" s="169">
        <v>1.4999999999999999E-2</v>
      </c>
      <c r="I132" s="169">
        <v>0.45</v>
      </c>
      <c r="J132" s="169">
        <v>0.60000000000000009</v>
      </c>
      <c r="K132" s="169">
        <v>0.30000000000000004</v>
      </c>
      <c r="L132" s="169">
        <v>0.15000000000000002</v>
      </c>
      <c r="M132" s="169">
        <v>0.22499999999999998</v>
      </c>
      <c r="N132" s="169">
        <v>0.30000000000000004</v>
      </c>
      <c r="Y132" s="109">
        <f t="shared" si="21"/>
        <v>-9.5</v>
      </c>
      <c r="Z132" s="126">
        <v>-19</v>
      </c>
      <c r="AA132" s="144"/>
      <c r="AB132" s="144"/>
      <c r="AC132" s="133">
        <v>-0.1</v>
      </c>
      <c r="AD132" s="133">
        <v>-0.05</v>
      </c>
      <c r="AE132" s="133">
        <v>0.05</v>
      </c>
      <c r="AF132" s="133">
        <v>0.05</v>
      </c>
      <c r="AG132" s="133">
        <v>0.05</v>
      </c>
      <c r="AH132" s="133">
        <v>0.05</v>
      </c>
      <c r="AI132" s="133">
        <v>0.2</v>
      </c>
      <c r="AJ132" s="133">
        <v>0.1</v>
      </c>
      <c r="AK132" s="133">
        <v>0.15</v>
      </c>
      <c r="AL132" s="133">
        <v>0.2</v>
      </c>
      <c r="AM132" s="144"/>
      <c r="AN132" s="144"/>
      <c r="AO132" s="144"/>
      <c r="AP132" s="144"/>
      <c r="AQ132" s="144"/>
      <c r="AR132" s="144"/>
      <c r="AS132" s="144"/>
      <c r="AT132" s="144"/>
      <c r="AU132" s="144"/>
      <c r="AV132" s="144"/>
      <c r="AW132" s="144"/>
      <c r="AX132" s="144"/>
      <c r="AY132" s="144"/>
      <c r="AZ132" s="144"/>
      <c r="BA132" s="144"/>
      <c r="BB132" s="144"/>
      <c r="BC132" s="144"/>
      <c r="BD132" s="144"/>
      <c r="BE132" s="144"/>
      <c r="BF132" s="144"/>
      <c r="BG132" s="144"/>
      <c r="BH132" s="144"/>
      <c r="BI132" s="144"/>
      <c r="BJ132" s="144"/>
      <c r="BK132" s="144"/>
      <c r="BL132" s="144"/>
      <c r="BM132" s="144"/>
      <c r="BN132" s="144"/>
      <c r="BO132" s="144"/>
      <c r="BP132" s="144"/>
      <c r="BQ132" s="144"/>
      <c r="BR132" s="144"/>
      <c r="BS132" s="144"/>
      <c r="BT132" s="144"/>
      <c r="BU132" s="144"/>
      <c r="BV132" s="144"/>
      <c r="BW132" s="144"/>
      <c r="BX132" s="144"/>
      <c r="BY132" s="144"/>
    </row>
    <row r="133" spans="1:77" x14ac:dyDescent="0.25">
      <c r="A133" s="161" t="str">
        <f t="shared" si="25"/>
        <v>anmet</v>
      </c>
      <c r="B133" s="8" t="s">
        <v>72</v>
      </c>
      <c r="C133" s="8" t="str">
        <f t="shared" si="26"/>
        <v>sim1</v>
      </c>
      <c r="D133" s="59">
        <v>-5.5</v>
      </c>
      <c r="E133" s="59">
        <v>0.8</v>
      </c>
      <c r="F133" s="59">
        <v>-2.5000000000000001E-2</v>
      </c>
      <c r="G133" s="168">
        <v>5.000000000000001E-3</v>
      </c>
      <c r="H133" s="169">
        <v>1.4999999999999999E-2</v>
      </c>
      <c r="I133" s="169">
        <v>0.45</v>
      </c>
      <c r="J133" s="169">
        <v>0.60000000000000009</v>
      </c>
      <c r="K133" s="169">
        <v>0.30000000000000004</v>
      </c>
      <c r="L133" s="169">
        <v>0.15000000000000002</v>
      </c>
      <c r="M133" s="169">
        <v>0.22499999999999998</v>
      </c>
      <c r="N133" s="169">
        <v>0.30000000000000004</v>
      </c>
      <c r="Y133" s="109" t="str">
        <f t="shared" si="21"/>
        <v>eps</v>
      </c>
      <c r="Z133" s="130" t="s">
        <v>75</v>
      </c>
      <c r="AA133" s="148"/>
      <c r="AB133" s="148"/>
      <c r="AC133" s="162"/>
      <c r="AD133" s="162"/>
      <c r="AE133" s="162"/>
      <c r="AF133" s="162"/>
      <c r="AG133" s="162"/>
      <c r="AH133" s="162"/>
      <c r="AI133" s="162"/>
      <c r="AJ133" s="162"/>
      <c r="AK133" s="162"/>
      <c r="AL133" s="162"/>
      <c r="AM133" s="148"/>
      <c r="AN133" s="148"/>
      <c r="AO133" s="148"/>
      <c r="AP133" s="148"/>
      <c r="AQ133" s="148"/>
      <c r="AR133" s="148"/>
      <c r="AS133" s="148"/>
      <c r="AT133" s="148"/>
      <c r="AU133" s="148"/>
      <c r="AV133" s="148"/>
      <c r="AW133" s="148"/>
      <c r="AX133" s="148"/>
      <c r="AY133" s="148"/>
      <c r="AZ133" s="148"/>
      <c r="BA133" s="148"/>
      <c r="BB133" s="148"/>
      <c r="BC133" s="148"/>
      <c r="BD133" s="148"/>
      <c r="BE133" s="148"/>
      <c r="BF133" s="148"/>
      <c r="BG133" s="148"/>
      <c r="BH133" s="148"/>
      <c r="BI133" s="148"/>
      <c r="BJ133" s="148"/>
      <c r="BK133" s="148"/>
      <c r="BL133" s="148"/>
      <c r="BM133" s="148"/>
      <c r="BN133" s="148"/>
      <c r="BO133" s="148"/>
      <c r="BP133" s="148"/>
      <c r="BQ133" s="148"/>
      <c r="BR133" s="148"/>
      <c r="BS133" s="148"/>
      <c r="BT133" s="148"/>
      <c r="BU133" s="148"/>
      <c r="BV133" s="148"/>
      <c r="BW133" s="148"/>
      <c r="BX133" s="148"/>
      <c r="BY133" s="148"/>
    </row>
    <row r="134" spans="1:77" x14ac:dyDescent="0.25">
      <c r="A134" s="161" t="str">
        <f t="shared" si="25"/>
        <v>airon</v>
      </c>
      <c r="B134" s="8" t="s">
        <v>72</v>
      </c>
      <c r="C134" s="8" t="str">
        <f t="shared" si="26"/>
        <v>sim1</v>
      </c>
      <c r="D134" s="172">
        <v>-10</v>
      </c>
      <c r="E134" s="172">
        <v>0.8</v>
      </c>
      <c r="F134" s="172">
        <v>-2.5000000000000001E-2</v>
      </c>
      <c r="G134" s="173">
        <v>5.000000000000001E-3</v>
      </c>
      <c r="H134" s="174">
        <v>1.4999999999999999E-2</v>
      </c>
      <c r="I134" s="174">
        <v>0.45</v>
      </c>
      <c r="J134" s="174">
        <v>0.60000000000000009</v>
      </c>
      <c r="K134" s="174">
        <v>0.30000000000000004</v>
      </c>
      <c r="L134" s="174">
        <v>0.15000000000000002</v>
      </c>
      <c r="M134" s="174">
        <v>0.22499999999999998</v>
      </c>
      <c r="N134" s="174">
        <v>0.30000000000000004</v>
      </c>
      <c r="Y134" s="109"/>
      <c r="Z134" s="130"/>
      <c r="AA134" s="148"/>
      <c r="AB134" s="148"/>
      <c r="AC134" s="162"/>
      <c r="AD134" s="162"/>
      <c r="AE134" s="162"/>
      <c r="AF134" s="162"/>
      <c r="AG134" s="162"/>
      <c r="AH134" s="162"/>
      <c r="AI134" s="162"/>
      <c r="AJ134" s="162"/>
      <c r="AK134" s="162"/>
      <c r="AL134" s="162"/>
      <c r="AM134" s="148"/>
      <c r="AN134" s="148"/>
      <c r="AO134" s="148"/>
      <c r="AP134" s="148"/>
      <c r="AQ134" s="148"/>
      <c r="AR134" s="148"/>
      <c r="AS134" s="148"/>
      <c r="AT134" s="148"/>
      <c r="AU134" s="148"/>
      <c r="AV134" s="148"/>
      <c r="AW134" s="148"/>
      <c r="AX134" s="148"/>
      <c r="AY134" s="148"/>
      <c r="AZ134" s="148"/>
      <c r="BA134" s="148"/>
      <c r="BB134" s="148"/>
      <c r="BC134" s="148"/>
      <c r="BD134" s="148"/>
      <c r="BE134" s="148"/>
      <c r="BF134" s="148"/>
      <c r="BG134" s="148"/>
      <c r="BH134" s="148"/>
      <c r="BI134" s="148"/>
      <c r="BJ134" s="148"/>
      <c r="BK134" s="148"/>
      <c r="BL134" s="148"/>
      <c r="BM134" s="148"/>
      <c r="BN134" s="148"/>
      <c r="BO134" s="148"/>
      <c r="BP134" s="148"/>
      <c r="BQ134" s="148"/>
      <c r="BR134" s="148"/>
      <c r="BS134" s="148"/>
      <c r="BT134" s="148"/>
      <c r="BU134" s="148"/>
      <c r="BV134" s="148"/>
      <c r="BW134" s="148"/>
      <c r="BX134" s="148"/>
      <c r="BY134" s="148"/>
    </row>
    <row r="135" spans="1:77" x14ac:dyDescent="0.25">
      <c r="A135" s="161" t="str">
        <f t="shared" si="25"/>
        <v>anfrm</v>
      </c>
      <c r="B135" s="8" t="s">
        <v>72</v>
      </c>
      <c r="C135" s="8" t="str">
        <f t="shared" si="26"/>
        <v>sim1</v>
      </c>
      <c r="D135" s="59">
        <v>-10</v>
      </c>
      <c r="E135" s="59">
        <v>0.8</v>
      </c>
      <c r="F135" s="59">
        <v>-2.5000000000000001E-2</v>
      </c>
      <c r="G135" s="168">
        <v>5.000000000000001E-3</v>
      </c>
      <c r="H135" s="169">
        <v>1.4999999999999999E-2</v>
      </c>
      <c r="I135" s="169">
        <v>0.45</v>
      </c>
      <c r="J135" s="169">
        <v>0.60000000000000009</v>
      </c>
      <c r="K135" s="169">
        <v>0.30000000000000004</v>
      </c>
      <c r="L135" s="169">
        <v>0.15000000000000002</v>
      </c>
      <c r="M135" s="169">
        <v>0.22499999999999998</v>
      </c>
      <c r="N135" s="169">
        <v>0.30000000000000004</v>
      </c>
      <c r="Y135" s="109"/>
      <c r="Z135" s="130"/>
      <c r="AA135" s="148"/>
      <c r="AB135" s="148"/>
      <c r="AC135" s="162"/>
      <c r="AD135" s="162"/>
      <c r="AE135" s="162"/>
      <c r="AF135" s="162"/>
      <c r="AG135" s="162"/>
      <c r="AH135" s="162"/>
      <c r="AI135" s="162"/>
      <c r="AJ135" s="162"/>
      <c r="AK135" s="162"/>
      <c r="AL135" s="162"/>
      <c r="AM135" s="148"/>
      <c r="AN135" s="148"/>
      <c r="AO135" s="148"/>
      <c r="AP135" s="148"/>
      <c r="AQ135" s="148"/>
      <c r="AR135" s="148"/>
      <c r="AS135" s="148"/>
      <c r="AT135" s="148"/>
      <c r="AU135" s="148"/>
      <c r="AV135" s="148"/>
      <c r="AW135" s="148"/>
      <c r="AX135" s="148"/>
      <c r="AY135" s="148"/>
      <c r="AZ135" s="148"/>
      <c r="BA135" s="148"/>
      <c r="BB135" s="148"/>
      <c r="BC135" s="148"/>
      <c r="BD135" s="148"/>
      <c r="BE135" s="148"/>
      <c r="BF135" s="148"/>
      <c r="BG135" s="148"/>
      <c r="BH135" s="148"/>
      <c r="BI135" s="148"/>
      <c r="BJ135" s="148"/>
      <c r="BK135" s="148"/>
      <c r="BL135" s="148"/>
      <c r="BM135" s="148"/>
      <c r="BN135" s="148"/>
      <c r="BO135" s="148"/>
      <c r="BP135" s="148"/>
      <c r="BQ135" s="148"/>
      <c r="BR135" s="148"/>
      <c r="BS135" s="148"/>
      <c r="BT135" s="148"/>
      <c r="BU135" s="148"/>
      <c r="BV135" s="148"/>
      <c r="BW135" s="148"/>
      <c r="BX135" s="148"/>
      <c r="BY135" s="148"/>
    </row>
    <row r="136" spans="1:77" x14ac:dyDescent="0.25">
      <c r="A136" s="161" t="str">
        <f t="shared" si="25"/>
        <v>ametp</v>
      </c>
      <c r="B136" s="8" t="s">
        <v>72</v>
      </c>
      <c r="C136" s="8" t="str">
        <f t="shared" si="26"/>
        <v>sim1</v>
      </c>
      <c r="D136" s="59">
        <v>-10</v>
      </c>
      <c r="E136" s="59">
        <v>0.8</v>
      </c>
      <c r="F136" s="59">
        <v>-2.5000000000000001E-2</v>
      </c>
      <c r="G136" s="168">
        <v>5.000000000000001E-3</v>
      </c>
      <c r="H136" s="169">
        <v>1.4999999999999999E-2</v>
      </c>
      <c r="I136" s="169">
        <v>0.45</v>
      </c>
      <c r="J136" s="169">
        <v>0.60000000000000009</v>
      </c>
      <c r="K136" s="169">
        <v>0.30000000000000004</v>
      </c>
      <c r="L136" s="169">
        <v>0.15000000000000002</v>
      </c>
      <c r="M136" s="169">
        <v>0.22499999999999998</v>
      </c>
      <c r="N136" s="169">
        <v>0.30000000000000004</v>
      </c>
      <c r="Y136" s="109"/>
      <c r="Z136" s="130"/>
      <c r="AA136" s="148"/>
      <c r="AB136" s="148"/>
      <c r="AC136" s="162"/>
      <c r="AD136" s="162"/>
      <c r="AE136" s="162"/>
      <c r="AF136" s="162"/>
      <c r="AG136" s="162"/>
      <c r="AH136" s="162"/>
      <c r="AI136" s="162"/>
      <c r="AJ136" s="162"/>
      <c r="AK136" s="162"/>
      <c r="AL136" s="162"/>
      <c r="AM136" s="148"/>
      <c r="AN136" s="148"/>
      <c r="AO136" s="148"/>
      <c r="AP136" s="148"/>
      <c r="AQ136" s="148"/>
      <c r="AR136" s="148"/>
      <c r="AS136" s="148"/>
      <c r="AT136" s="148"/>
      <c r="AU136" s="148"/>
      <c r="AV136" s="148"/>
      <c r="AW136" s="148"/>
      <c r="AX136" s="148"/>
      <c r="AY136" s="148"/>
      <c r="AZ136" s="148"/>
      <c r="BA136" s="148"/>
      <c r="BB136" s="148"/>
      <c r="BC136" s="148"/>
      <c r="BD136" s="148"/>
      <c r="BE136" s="148"/>
      <c r="BF136" s="148"/>
      <c r="BG136" s="148"/>
      <c r="BH136" s="148"/>
      <c r="BI136" s="148"/>
      <c r="BJ136" s="148"/>
      <c r="BK136" s="148"/>
      <c r="BL136" s="148"/>
      <c r="BM136" s="148"/>
      <c r="BN136" s="148"/>
      <c r="BO136" s="148"/>
      <c r="BP136" s="148"/>
      <c r="BQ136" s="148"/>
      <c r="BR136" s="148"/>
      <c r="BS136" s="148"/>
      <c r="BT136" s="148"/>
      <c r="BU136" s="148"/>
      <c r="BV136" s="148"/>
      <c r="BW136" s="148"/>
      <c r="BX136" s="148"/>
      <c r="BY136" s="148"/>
    </row>
    <row r="137" spans="1:77" x14ac:dyDescent="0.25">
      <c r="A137" s="161" t="str">
        <f t="shared" si="25"/>
        <v>amach</v>
      </c>
      <c r="B137" s="8" t="s">
        <v>72</v>
      </c>
      <c r="C137" s="8" t="str">
        <f t="shared" si="26"/>
        <v>sim1</v>
      </c>
      <c r="D137" s="59">
        <v>-10</v>
      </c>
      <c r="E137" s="59">
        <v>0.8</v>
      </c>
      <c r="F137" s="59">
        <v>-2.5000000000000001E-2</v>
      </c>
      <c r="G137" s="168">
        <v>5.000000000000001E-3</v>
      </c>
      <c r="H137" s="169">
        <v>1.4999999999999999E-2</v>
      </c>
      <c r="I137" s="169">
        <v>0.45</v>
      </c>
      <c r="J137" s="169">
        <v>0.60000000000000009</v>
      </c>
      <c r="K137" s="169">
        <v>0.30000000000000004</v>
      </c>
      <c r="L137" s="169">
        <v>0.15000000000000002</v>
      </c>
      <c r="M137" s="169">
        <v>0.22499999999999998</v>
      </c>
      <c r="N137" s="169">
        <v>0.30000000000000004</v>
      </c>
      <c r="Y137" s="109"/>
      <c r="Z137" s="130"/>
      <c r="AA137" s="148"/>
      <c r="AB137" s="148"/>
      <c r="AC137" s="162"/>
      <c r="AD137" s="162"/>
      <c r="AE137" s="162"/>
      <c r="AF137" s="162"/>
      <c r="AG137" s="162"/>
      <c r="AH137" s="162"/>
      <c r="AI137" s="162"/>
      <c r="AJ137" s="162"/>
      <c r="AK137" s="162"/>
      <c r="AL137" s="162"/>
      <c r="AM137" s="148"/>
      <c r="AN137" s="148"/>
      <c r="AO137" s="148"/>
      <c r="AP137" s="148"/>
      <c r="AQ137" s="148"/>
      <c r="AR137" s="148"/>
      <c r="AS137" s="148"/>
      <c r="AT137" s="148"/>
      <c r="AU137" s="148"/>
      <c r="AV137" s="148"/>
      <c r="AW137" s="148"/>
      <c r="AX137" s="148"/>
      <c r="AY137" s="148"/>
      <c r="AZ137" s="148"/>
      <c r="BA137" s="148"/>
      <c r="BB137" s="148"/>
      <c r="BC137" s="148"/>
      <c r="BD137" s="148"/>
      <c r="BE137" s="148"/>
      <c r="BF137" s="148"/>
      <c r="BG137" s="148"/>
      <c r="BH137" s="148"/>
      <c r="BI137" s="148"/>
      <c r="BJ137" s="148"/>
      <c r="BK137" s="148"/>
      <c r="BL137" s="148"/>
      <c r="BM137" s="148"/>
      <c r="BN137" s="148"/>
      <c r="BO137" s="148"/>
      <c r="BP137" s="148"/>
      <c r="BQ137" s="148"/>
      <c r="BR137" s="148"/>
      <c r="BS137" s="148"/>
      <c r="BT137" s="148"/>
      <c r="BU137" s="148"/>
      <c r="BV137" s="148"/>
      <c r="BW137" s="148"/>
      <c r="BX137" s="148"/>
      <c r="BY137" s="148"/>
    </row>
    <row r="138" spans="1:77" x14ac:dyDescent="0.25">
      <c r="A138" s="161" t="str">
        <f t="shared" ref="A138:A139" si="27">A61</f>
        <v>afcel</v>
      </c>
      <c r="B138" s="8" t="s">
        <v>72</v>
      </c>
      <c r="C138" s="8" t="str">
        <f t="shared" ref="C138:C139" si="28">C137</f>
        <v>sim1</v>
      </c>
      <c r="D138" s="59">
        <v>-10</v>
      </c>
      <c r="E138" s="59">
        <v>0.8</v>
      </c>
      <c r="F138" s="59">
        <v>-2.5000000000000001E-2</v>
      </c>
      <c r="G138" s="59">
        <v>5.000000000000001E-3</v>
      </c>
      <c r="H138" s="170">
        <v>1.4999999999999999E-2</v>
      </c>
      <c r="I138" s="170">
        <v>0.45</v>
      </c>
      <c r="J138" s="170">
        <v>0.60000000000000009</v>
      </c>
      <c r="K138" s="170">
        <v>0.30000000000000004</v>
      </c>
      <c r="L138" s="170">
        <v>0.15000000000000002</v>
      </c>
      <c r="M138" s="170">
        <v>0.22499999999999998</v>
      </c>
      <c r="N138" s="170">
        <v>0.30000000000000004</v>
      </c>
      <c r="Y138" s="109"/>
      <c r="Z138" s="130"/>
      <c r="AA138" s="148"/>
      <c r="AB138" s="148"/>
      <c r="AC138" s="162"/>
      <c r="AD138" s="162"/>
      <c r="AE138" s="162"/>
      <c r="AF138" s="162"/>
      <c r="AG138" s="162"/>
      <c r="AH138" s="162"/>
      <c r="AI138" s="162"/>
      <c r="AJ138" s="162"/>
      <c r="AK138" s="162"/>
      <c r="AL138" s="162"/>
      <c r="AM138" s="148"/>
      <c r="AN138" s="148"/>
      <c r="AO138" s="148"/>
      <c r="AP138" s="148"/>
      <c r="AQ138" s="148"/>
      <c r="AR138" s="148"/>
      <c r="AS138" s="148"/>
      <c r="AT138" s="148"/>
      <c r="AU138" s="148"/>
      <c r="AV138" s="148"/>
      <c r="AW138" s="148"/>
      <c r="AX138" s="148"/>
      <c r="AY138" s="148"/>
      <c r="AZ138" s="148"/>
      <c r="BA138" s="148"/>
      <c r="BB138" s="148"/>
      <c r="BC138" s="148"/>
      <c r="BD138" s="148"/>
      <c r="BE138" s="148"/>
      <c r="BF138" s="148"/>
      <c r="BG138" s="148"/>
      <c r="BH138" s="148"/>
      <c r="BI138" s="148"/>
      <c r="BJ138" s="148"/>
      <c r="BK138" s="148"/>
      <c r="BL138" s="148"/>
      <c r="BM138" s="148"/>
      <c r="BN138" s="148"/>
      <c r="BO138" s="148"/>
      <c r="BP138" s="148"/>
      <c r="BQ138" s="148"/>
      <c r="BR138" s="148"/>
      <c r="BS138" s="148"/>
      <c r="BT138" s="148"/>
      <c r="BU138" s="148"/>
      <c r="BV138" s="148"/>
      <c r="BW138" s="148"/>
      <c r="BX138" s="148"/>
      <c r="BY138" s="148"/>
    </row>
    <row r="139" spans="1:77" x14ac:dyDescent="0.25">
      <c r="A139" s="161" t="str">
        <f t="shared" si="27"/>
        <v>aelct</v>
      </c>
      <c r="B139" s="8" t="s">
        <v>72</v>
      </c>
      <c r="C139" s="8" t="str">
        <f t="shared" si="28"/>
        <v>sim1</v>
      </c>
      <c r="D139" s="59">
        <v>-10</v>
      </c>
      <c r="E139" s="59">
        <v>0.8</v>
      </c>
      <c r="F139" s="59">
        <v>-2.5000000000000001E-2</v>
      </c>
      <c r="G139" s="59">
        <v>5.000000000000001E-3</v>
      </c>
      <c r="H139" s="170">
        <v>1.4999999999999999E-2</v>
      </c>
      <c r="I139" s="170">
        <v>0.45</v>
      </c>
      <c r="J139" s="170">
        <v>0.60000000000000009</v>
      </c>
      <c r="K139" s="170">
        <v>0.30000000000000004</v>
      </c>
      <c r="L139" s="170">
        <v>0.15000000000000002</v>
      </c>
      <c r="M139" s="170">
        <v>0.22499999999999998</v>
      </c>
      <c r="N139" s="170">
        <v>0.30000000000000004</v>
      </c>
      <c r="Y139" s="109"/>
      <c r="Z139" s="130"/>
      <c r="AA139" s="148"/>
      <c r="AB139" s="148"/>
      <c r="AC139" s="162"/>
      <c r="AD139" s="162"/>
      <c r="AE139" s="162"/>
      <c r="AF139" s="162"/>
      <c r="AG139" s="162"/>
      <c r="AH139" s="162"/>
      <c r="AI139" s="162"/>
      <c r="AJ139" s="162"/>
      <c r="AK139" s="162"/>
      <c r="AL139" s="162"/>
      <c r="AM139" s="148"/>
      <c r="AN139" s="148"/>
      <c r="AO139" s="148"/>
      <c r="AP139" s="148"/>
      <c r="AQ139" s="148"/>
      <c r="AR139" s="148"/>
      <c r="AS139" s="148"/>
      <c r="AT139" s="148"/>
      <c r="AU139" s="148"/>
      <c r="AV139" s="148"/>
      <c r="AW139" s="148"/>
      <c r="AX139" s="148"/>
      <c r="AY139" s="148"/>
      <c r="AZ139" s="148"/>
      <c r="BA139" s="148"/>
      <c r="BB139" s="148"/>
      <c r="BC139" s="148"/>
      <c r="BD139" s="148"/>
      <c r="BE139" s="148"/>
      <c r="BF139" s="148"/>
      <c r="BG139" s="148"/>
      <c r="BH139" s="148"/>
      <c r="BI139" s="148"/>
      <c r="BJ139" s="148"/>
      <c r="BK139" s="148"/>
      <c r="BL139" s="148"/>
      <c r="BM139" s="148"/>
      <c r="BN139" s="148"/>
      <c r="BO139" s="148"/>
      <c r="BP139" s="148"/>
      <c r="BQ139" s="148"/>
      <c r="BR139" s="148"/>
      <c r="BS139" s="148"/>
      <c r="BT139" s="148"/>
      <c r="BU139" s="148"/>
      <c r="BV139" s="148"/>
      <c r="BW139" s="148"/>
      <c r="BX139" s="148"/>
      <c r="BY139" s="148"/>
    </row>
    <row r="140" spans="1:77" x14ac:dyDescent="0.25">
      <c r="A140" s="161" t="str">
        <f t="shared" ref="A140:A171" si="29">A63</f>
        <v>aemch</v>
      </c>
      <c r="B140" s="8" t="str">
        <f>B137</f>
        <v>nat</v>
      </c>
      <c r="C140" s="8" t="str">
        <f>C137</f>
        <v>sim1</v>
      </c>
      <c r="D140" s="59">
        <v>-10</v>
      </c>
      <c r="E140" s="59">
        <v>0.8</v>
      </c>
      <c r="F140" s="59">
        <v>-2.5000000000000001E-2</v>
      </c>
      <c r="G140" s="59">
        <v>5.000000000000001E-3</v>
      </c>
      <c r="H140" s="170">
        <v>1.4999999999999999E-2</v>
      </c>
      <c r="I140" s="170">
        <v>0.45</v>
      </c>
      <c r="J140" s="170">
        <v>0.60000000000000009</v>
      </c>
      <c r="K140" s="170">
        <v>0.30000000000000004</v>
      </c>
      <c r="L140" s="170">
        <v>0.15000000000000002</v>
      </c>
      <c r="M140" s="170">
        <v>0.22499999999999998</v>
      </c>
      <c r="N140" s="170">
        <v>0.30000000000000004</v>
      </c>
      <c r="Y140" s="109"/>
      <c r="Z140" s="130"/>
      <c r="AA140" s="148"/>
      <c r="AB140" s="148"/>
      <c r="AC140" s="162"/>
      <c r="AD140" s="162"/>
      <c r="AE140" s="162"/>
      <c r="AF140" s="162"/>
      <c r="AG140" s="162"/>
      <c r="AH140" s="162"/>
      <c r="AI140" s="162"/>
      <c r="AJ140" s="162"/>
      <c r="AK140" s="162"/>
      <c r="AL140" s="162"/>
      <c r="AM140" s="148"/>
      <c r="AN140" s="148"/>
      <c r="AO140" s="148"/>
      <c r="AP140" s="148"/>
      <c r="AQ140" s="148"/>
      <c r="AR140" s="148"/>
      <c r="AS140" s="148"/>
      <c r="AT140" s="148"/>
      <c r="AU140" s="148"/>
      <c r="AV140" s="148"/>
      <c r="AW140" s="148"/>
      <c r="AX140" s="148"/>
      <c r="AY140" s="148"/>
      <c r="AZ140" s="148"/>
      <c r="BA140" s="148"/>
      <c r="BB140" s="148"/>
      <c r="BC140" s="148"/>
      <c r="BD140" s="148"/>
      <c r="BE140" s="148"/>
      <c r="BF140" s="148"/>
      <c r="BG140" s="148"/>
      <c r="BH140" s="148"/>
      <c r="BI140" s="148"/>
      <c r="BJ140" s="148"/>
      <c r="BK140" s="148"/>
      <c r="BL140" s="148"/>
      <c r="BM140" s="148"/>
      <c r="BN140" s="148"/>
      <c r="BO140" s="148"/>
      <c r="BP140" s="148"/>
      <c r="BQ140" s="148"/>
      <c r="BR140" s="148"/>
      <c r="BS140" s="148"/>
      <c r="BT140" s="148"/>
      <c r="BU140" s="148"/>
      <c r="BV140" s="148"/>
      <c r="BW140" s="148"/>
      <c r="BX140" s="148"/>
      <c r="BY140" s="148"/>
    </row>
    <row r="141" spans="1:77" x14ac:dyDescent="0.25">
      <c r="A141" s="161" t="str">
        <f t="shared" si="29"/>
        <v>asequ</v>
      </c>
      <c r="B141" s="8" t="str">
        <f t="shared" ref="B141:B161" si="30">B140</f>
        <v>nat</v>
      </c>
      <c r="C141" s="8" t="str">
        <f t="shared" ref="C141:C161" si="31">C140</f>
        <v>sim1</v>
      </c>
      <c r="D141" s="59">
        <v>-10</v>
      </c>
      <c r="E141" s="59">
        <v>0.8</v>
      </c>
      <c r="F141" s="59">
        <v>-2.5000000000000001E-2</v>
      </c>
      <c r="G141" s="168">
        <v>5.000000000000001E-3</v>
      </c>
      <c r="H141" s="169">
        <v>1.4999999999999999E-2</v>
      </c>
      <c r="I141" s="169">
        <v>0.45</v>
      </c>
      <c r="J141" s="169">
        <v>0.60000000000000009</v>
      </c>
      <c r="K141" s="169">
        <v>0.30000000000000004</v>
      </c>
      <c r="L141" s="169">
        <v>0.15000000000000002</v>
      </c>
      <c r="M141" s="169">
        <v>0.22499999999999998</v>
      </c>
      <c r="N141" s="169">
        <v>0.30000000000000004</v>
      </c>
      <c r="Y141" s="109"/>
      <c r="Z141" s="130"/>
      <c r="AA141" s="148"/>
      <c r="AB141" s="148"/>
      <c r="AC141" s="162"/>
      <c r="AD141" s="162"/>
      <c r="AE141" s="162"/>
      <c r="AF141" s="162"/>
      <c r="AG141" s="162"/>
      <c r="AH141" s="162"/>
      <c r="AI141" s="162"/>
      <c r="AJ141" s="162"/>
      <c r="AK141" s="162"/>
      <c r="AL141" s="162"/>
      <c r="AM141" s="148"/>
      <c r="AN141" s="148"/>
      <c r="AO141" s="148"/>
      <c r="AP141" s="148"/>
      <c r="AQ141" s="148"/>
      <c r="AR141" s="148"/>
      <c r="AS141" s="148"/>
      <c r="AT141" s="148"/>
      <c r="AU141" s="148"/>
      <c r="AV141" s="148"/>
      <c r="AW141" s="148"/>
      <c r="AX141" s="148"/>
      <c r="AY141" s="148"/>
      <c r="AZ141" s="148"/>
      <c r="BA141" s="148"/>
      <c r="BB141" s="148"/>
      <c r="BC141" s="148"/>
      <c r="BD141" s="148"/>
      <c r="BE141" s="148"/>
      <c r="BF141" s="148"/>
      <c r="BG141" s="148"/>
      <c r="BH141" s="148"/>
      <c r="BI141" s="148"/>
      <c r="BJ141" s="148"/>
      <c r="BK141" s="148"/>
      <c r="BL141" s="148"/>
      <c r="BM141" s="148"/>
      <c r="BN141" s="148"/>
      <c r="BO141" s="148"/>
      <c r="BP141" s="148"/>
      <c r="BQ141" s="148"/>
      <c r="BR141" s="148"/>
      <c r="BS141" s="148"/>
      <c r="BT141" s="148"/>
      <c r="BU141" s="148"/>
      <c r="BV141" s="148"/>
      <c r="BW141" s="148"/>
      <c r="BX141" s="148"/>
      <c r="BY141" s="148"/>
    </row>
    <row r="142" spans="1:77" x14ac:dyDescent="0.25">
      <c r="A142" s="161" t="str">
        <f t="shared" si="29"/>
        <v>avehi</v>
      </c>
      <c r="B142" s="8" t="str">
        <f t="shared" si="30"/>
        <v>nat</v>
      </c>
      <c r="C142" s="8" t="str">
        <f t="shared" si="31"/>
        <v>sim1</v>
      </c>
      <c r="D142" s="59">
        <v>-10</v>
      </c>
      <c r="E142" s="59">
        <v>0.8</v>
      </c>
      <c r="F142" s="59">
        <v>-2.5000000000000001E-2</v>
      </c>
      <c r="G142" s="168">
        <v>5.000000000000001E-3</v>
      </c>
      <c r="H142" s="169">
        <v>1.4999999999999999E-2</v>
      </c>
      <c r="I142" s="169">
        <v>0.45</v>
      </c>
      <c r="J142" s="169">
        <v>0.60000000000000009</v>
      </c>
      <c r="K142" s="169">
        <v>0.30000000000000004</v>
      </c>
      <c r="L142" s="169">
        <v>0.15000000000000002</v>
      </c>
      <c r="M142" s="169">
        <v>0.22499999999999998</v>
      </c>
      <c r="N142" s="169">
        <v>0.30000000000000004</v>
      </c>
      <c r="Y142" s="109"/>
      <c r="Z142" s="130"/>
      <c r="AA142" s="148"/>
      <c r="AB142" s="148"/>
      <c r="AC142" s="162"/>
      <c r="AD142" s="162"/>
      <c r="AE142" s="162"/>
      <c r="AF142" s="162"/>
      <c r="AG142" s="162"/>
      <c r="AH142" s="162"/>
      <c r="AI142" s="162"/>
      <c r="AJ142" s="162"/>
      <c r="AK142" s="162"/>
      <c r="AL142" s="162"/>
      <c r="AM142" s="148"/>
      <c r="AN142" s="148"/>
      <c r="AO142" s="148"/>
      <c r="AP142" s="148"/>
      <c r="AQ142" s="148"/>
      <c r="AR142" s="148"/>
      <c r="AS142" s="148"/>
      <c r="AT142" s="148"/>
      <c r="AU142" s="148"/>
      <c r="AV142" s="148"/>
      <c r="AW142" s="148"/>
      <c r="AX142" s="148"/>
      <c r="AY142" s="148"/>
      <c r="AZ142" s="148"/>
      <c r="BA142" s="148"/>
      <c r="BB142" s="148"/>
      <c r="BC142" s="148"/>
      <c r="BD142" s="148"/>
      <c r="BE142" s="148"/>
      <c r="BF142" s="148"/>
      <c r="BG142" s="148"/>
      <c r="BH142" s="148"/>
      <c r="BI142" s="148"/>
      <c r="BJ142" s="148"/>
      <c r="BK142" s="148"/>
      <c r="BL142" s="148"/>
      <c r="BM142" s="148"/>
      <c r="BN142" s="148"/>
      <c r="BO142" s="148"/>
      <c r="BP142" s="148"/>
      <c r="BQ142" s="148"/>
      <c r="BR142" s="148"/>
      <c r="BS142" s="148"/>
      <c r="BT142" s="148"/>
      <c r="BU142" s="148"/>
      <c r="BV142" s="148"/>
      <c r="BW142" s="148"/>
      <c r="BX142" s="148"/>
      <c r="BY142" s="148"/>
    </row>
    <row r="143" spans="1:77" x14ac:dyDescent="0.25">
      <c r="A143" s="161" t="str">
        <f t="shared" si="29"/>
        <v>atequ</v>
      </c>
      <c r="B143" s="8" t="str">
        <f t="shared" si="30"/>
        <v>nat</v>
      </c>
      <c r="C143" s="8" t="str">
        <f t="shared" si="31"/>
        <v>sim1</v>
      </c>
      <c r="D143" s="59">
        <v>-10</v>
      </c>
      <c r="E143" s="59">
        <v>0.8</v>
      </c>
      <c r="F143" s="59">
        <v>-2.5000000000000001E-2</v>
      </c>
      <c r="G143" s="168">
        <v>5.000000000000001E-3</v>
      </c>
      <c r="H143" s="169">
        <v>1.4999999999999999E-2</v>
      </c>
      <c r="I143" s="169">
        <v>0.45</v>
      </c>
      <c r="J143" s="169">
        <v>0.60000000000000009</v>
      </c>
      <c r="K143" s="169">
        <v>0.30000000000000004</v>
      </c>
      <c r="L143" s="169">
        <v>0.15000000000000002</v>
      </c>
      <c r="M143" s="169">
        <v>0.22499999999999998</v>
      </c>
      <c r="N143" s="169">
        <v>0.30000000000000004</v>
      </c>
      <c r="Y143" s="109"/>
      <c r="Z143" s="130"/>
      <c r="AA143" s="148"/>
      <c r="AB143" s="148"/>
      <c r="AC143" s="162"/>
      <c r="AD143" s="162"/>
      <c r="AE143" s="162"/>
      <c r="AF143" s="162"/>
      <c r="AG143" s="162"/>
      <c r="AH143" s="162"/>
      <c r="AI143" s="162"/>
      <c r="AJ143" s="162"/>
      <c r="AK143" s="162"/>
      <c r="AL143" s="162"/>
      <c r="AM143" s="148"/>
      <c r="AN143" s="148"/>
      <c r="AO143" s="148"/>
      <c r="AP143" s="148"/>
      <c r="AQ143" s="148"/>
      <c r="AR143" s="148"/>
      <c r="AS143" s="148"/>
      <c r="AT143" s="148"/>
      <c r="AU143" s="148"/>
      <c r="AV143" s="148"/>
      <c r="AW143" s="148"/>
      <c r="AX143" s="148"/>
      <c r="AY143" s="148"/>
      <c r="AZ143" s="148"/>
      <c r="BA143" s="148"/>
      <c r="BB143" s="148"/>
      <c r="BC143" s="148"/>
      <c r="BD143" s="148"/>
      <c r="BE143" s="148"/>
      <c r="BF143" s="148"/>
      <c r="BG143" s="148"/>
      <c r="BH143" s="148"/>
      <c r="BI143" s="148"/>
      <c r="BJ143" s="148"/>
      <c r="BK143" s="148"/>
      <c r="BL143" s="148"/>
      <c r="BM143" s="148"/>
      <c r="BN143" s="148"/>
      <c r="BO143" s="148"/>
      <c r="BP143" s="148"/>
      <c r="BQ143" s="148"/>
      <c r="BR143" s="148"/>
      <c r="BS143" s="148"/>
      <c r="BT143" s="148"/>
      <c r="BU143" s="148"/>
      <c r="BV143" s="148"/>
      <c r="BW143" s="148"/>
      <c r="BX143" s="148"/>
      <c r="BY143" s="148"/>
    </row>
    <row r="144" spans="1:77" x14ac:dyDescent="0.25">
      <c r="A144" s="161" t="str">
        <f t="shared" si="29"/>
        <v>afurn</v>
      </c>
      <c r="B144" s="8" t="str">
        <f t="shared" si="30"/>
        <v>nat</v>
      </c>
      <c r="C144" s="8" t="str">
        <f t="shared" si="31"/>
        <v>sim1</v>
      </c>
      <c r="D144" s="59">
        <v>-10</v>
      </c>
      <c r="E144" s="59">
        <v>0.8</v>
      </c>
      <c r="F144" s="59">
        <v>-2.5000000000000001E-2</v>
      </c>
      <c r="G144" s="168">
        <v>5.000000000000001E-3</v>
      </c>
      <c r="H144" s="169">
        <v>1.4999999999999999E-2</v>
      </c>
      <c r="I144" s="169">
        <v>0.45</v>
      </c>
      <c r="J144" s="169">
        <v>0.60000000000000009</v>
      </c>
      <c r="K144" s="169">
        <v>0.30000000000000004</v>
      </c>
      <c r="L144" s="169">
        <v>0.15000000000000002</v>
      </c>
      <c r="M144" s="169">
        <v>0.22499999999999998</v>
      </c>
      <c r="N144" s="169">
        <v>0.30000000000000004</v>
      </c>
      <c r="Y144" s="109"/>
      <c r="Z144" s="130"/>
      <c r="AA144" s="148"/>
      <c r="AB144" s="148"/>
      <c r="AC144" s="162"/>
      <c r="AD144" s="162"/>
      <c r="AE144" s="162"/>
      <c r="AF144" s="162"/>
      <c r="AG144" s="162"/>
      <c r="AH144" s="162"/>
      <c r="AI144" s="162"/>
      <c r="AJ144" s="162"/>
      <c r="AK144" s="162"/>
      <c r="AL144" s="162"/>
      <c r="AM144" s="148"/>
      <c r="AN144" s="148"/>
      <c r="AO144" s="148"/>
      <c r="AP144" s="148"/>
      <c r="AQ144" s="148"/>
      <c r="AR144" s="148"/>
      <c r="AS144" s="148"/>
      <c r="AT144" s="148"/>
      <c r="AU144" s="148"/>
      <c r="AV144" s="148"/>
      <c r="AW144" s="148"/>
      <c r="AX144" s="148"/>
      <c r="AY144" s="148"/>
      <c r="AZ144" s="148"/>
      <c r="BA144" s="148"/>
      <c r="BB144" s="148"/>
      <c r="BC144" s="148"/>
      <c r="BD144" s="148"/>
      <c r="BE144" s="148"/>
      <c r="BF144" s="148"/>
      <c r="BG144" s="148"/>
      <c r="BH144" s="148"/>
      <c r="BI144" s="148"/>
      <c r="BJ144" s="148"/>
      <c r="BK144" s="148"/>
      <c r="BL144" s="148"/>
      <c r="BM144" s="148"/>
      <c r="BN144" s="148"/>
      <c r="BO144" s="148"/>
      <c r="BP144" s="148"/>
      <c r="BQ144" s="148"/>
      <c r="BR144" s="148"/>
      <c r="BS144" s="148"/>
      <c r="BT144" s="148"/>
      <c r="BU144" s="148"/>
      <c r="BV144" s="148"/>
      <c r="BW144" s="148"/>
      <c r="BX144" s="148"/>
      <c r="BY144" s="148"/>
    </row>
    <row r="145" spans="1:79" x14ac:dyDescent="0.25">
      <c r="A145" s="161" t="str">
        <f t="shared" si="29"/>
        <v>aoman</v>
      </c>
      <c r="B145" s="8" t="str">
        <f t="shared" si="30"/>
        <v>nat</v>
      </c>
      <c r="C145" s="8" t="str">
        <f t="shared" si="31"/>
        <v>sim1</v>
      </c>
      <c r="D145" s="59">
        <v>-10</v>
      </c>
      <c r="E145" s="59">
        <v>0.8</v>
      </c>
      <c r="F145" s="59">
        <v>-2.5000000000000001E-2</v>
      </c>
      <c r="G145" s="168">
        <v>5.000000000000001E-3</v>
      </c>
      <c r="H145" s="169">
        <v>1.4999999999999999E-2</v>
      </c>
      <c r="I145" s="169">
        <v>0.45</v>
      </c>
      <c r="J145" s="169">
        <v>0.60000000000000009</v>
      </c>
      <c r="K145" s="169">
        <v>0.30000000000000004</v>
      </c>
      <c r="L145" s="169">
        <v>0.15000000000000002</v>
      </c>
      <c r="M145" s="169">
        <v>0.22499999999999998</v>
      </c>
      <c r="N145" s="169">
        <v>0.30000000000000004</v>
      </c>
      <c r="Y145" s="109"/>
      <c r="Z145" s="130"/>
      <c r="AA145" s="148"/>
      <c r="AB145" s="148"/>
      <c r="AC145" s="162"/>
      <c r="AD145" s="162"/>
      <c r="AE145" s="162"/>
      <c r="AF145" s="162"/>
      <c r="AG145" s="162"/>
      <c r="AH145" s="162"/>
      <c r="AI145" s="162"/>
      <c r="AJ145" s="162"/>
      <c r="AK145" s="162"/>
      <c r="AL145" s="162"/>
      <c r="AM145" s="148"/>
      <c r="AN145" s="148"/>
      <c r="AO145" s="148"/>
      <c r="AP145" s="148"/>
      <c r="AQ145" s="148"/>
      <c r="AR145" s="148"/>
      <c r="AS145" s="148"/>
      <c r="AT145" s="148"/>
      <c r="AU145" s="148"/>
      <c r="AV145" s="148"/>
      <c r="AW145" s="148"/>
      <c r="AX145" s="148"/>
      <c r="AY145" s="148"/>
      <c r="AZ145" s="148"/>
      <c r="BA145" s="148"/>
      <c r="BB145" s="148"/>
      <c r="BC145" s="148"/>
      <c r="BD145" s="148"/>
      <c r="BE145" s="148"/>
      <c r="BF145" s="148"/>
      <c r="BG145" s="148"/>
      <c r="BH145" s="148"/>
      <c r="BI145" s="148"/>
      <c r="BJ145" s="148"/>
      <c r="BK145" s="148"/>
      <c r="BL145" s="148"/>
      <c r="BM145" s="148"/>
      <c r="BN145" s="148"/>
      <c r="BO145" s="148"/>
      <c r="BP145" s="148"/>
      <c r="BQ145" s="148"/>
      <c r="BR145" s="148"/>
      <c r="BS145" s="148"/>
      <c r="BT145" s="148"/>
      <c r="BU145" s="148"/>
      <c r="BV145" s="148"/>
      <c r="BW145" s="148"/>
      <c r="BX145" s="148"/>
      <c r="BY145" s="148"/>
    </row>
    <row r="146" spans="1:79" x14ac:dyDescent="0.25">
      <c r="A146" s="161" t="str">
        <f t="shared" si="29"/>
        <v>aelec</v>
      </c>
      <c r="B146" s="8" t="str">
        <f t="shared" si="30"/>
        <v>nat</v>
      </c>
      <c r="C146" s="8" t="str">
        <f t="shared" si="31"/>
        <v>sim1</v>
      </c>
      <c r="D146" s="59" t="s">
        <v>75</v>
      </c>
      <c r="E146" s="59" t="s">
        <v>75</v>
      </c>
      <c r="F146" s="59" t="s">
        <v>75</v>
      </c>
      <c r="G146" s="168" t="s">
        <v>75</v>
      </c>
      <c r="H146" s="169" t="s">
        <v>75</v>
      </c>
      <c r="I146" s="169" t="s">
        <v>75</v>
      </c>
      <c r="J146" s="169" t="s">
        <v>75</v>
      </c>
      <c r="K146" s="169" t="s">
        <v>75</v>
      </c>
      <c r="L146" s="169" t="s">
        <v>75</v>
      </c>
      <c r="M146" s="169" t="s">
        <v>75</v>
      </c>
      <c r="N146" s="169" t="s">
        <v>75</v>
      </c>
      <c r="Y146" s="109"/>
      <c r="Z146" s="130"/>
      <c r="AA146" s="148"/>
      <c r="AB146" s="148"/>
      <c r="AC146" s="162"/>
      <c r="AD146" s="162"/>
      <c r="AE146" s="162"/>
      <c r="AF146" s="162"/>
      <c r="AG146" s="162"/>
      <c r="AH146" s="162"/>
      <c r="AI146" s="162"/>
      <c r="AJ146" s="162"/>
      <c r="AK146" s="162"/>
      <c r="AL146" s="162"/>
      <c r="AM146" s="148"/>
      <c r="AN146" s="148"/>
      <c r="AO146" s="148"/>
      <c r="AP146" s="148"/>
      <c r="AQ146" s="148"/>
      <c r="AR146" s="148"/>
      <c r="AS146" s="148"/>
      <c r="AT146" s="148"/>
      <c r="AU146" s="148"/>
      <c r="AV146" s="148"/>
      <c r="AW146" s="148"/>
      <c r="AX146" s="148"/>
      <c r="AY146" s="148"/>
      <c r="AZ146" s="148"/>
      <c r="BA146" s="148"/>
      <c r="BB146" s="148"/>
      <c r="BC146" s="148"/>
      <c r="BD146" s="148"/>
      <c r="BE146" s="148"/>
      <c r="BF146" s="148"/>
      <c r="BG146" s="148"/>
      <c r="BH146" s="148"/>
      <c r="BI146" s="148"/>
      <c r="BJ146" s="148"/>
      <c r="BK146" s="148"/>
      <c r="BL146" s="148"/>
      <c r="BM146" s="148"/>
      <c r="BN146" s="148"/>
      <c r="BO146" s="148"/>
      <c r="BP146" s="148"/>
      <c r="BQ146" s="148"/>
      <c r="BR146" s="148"/>
      <c r="BS146" s="148"/>
      <c r="BT146" s="148"/>
      <c r="BU146" s="148"/>
      <c r="BV146" s="148"/>
      <c r="BW146" s="148"/>
      <c r="BX146" s="148"/>
      <c r="BY146" s="148"/>
    </row>
    <row r="147" spans="1:79" x14ac:dyDescent="0.25">
      <c r="A147" s="161" t="str">
        <f t="shared" si="29"/>
        <v>awatr</v>
      </c>
      <c r="B147" s="8" t="str">
        <f t="shared" si="30"/>
        <v>nat</v>
      </c>
      <c r="C147" s="8" t="str">
        <f t="shared" si="31"/>
        <v>sim1</v>
      </c>
      <c r="D147" s="59">
        <v>0.1</v>
      </c>
      <c r="E147" s="59">
        <v>0.8</v>
      </c>
      <c r="F147" s="59">
        <v>-2.5000000000000001E-2</v>
      </c>
      <c r="G147" s="168">
        <v>5.000000000000001E-3</v>
      </c>
      <c r="H147" s="169">
        <v>1.4999999999999999E-2</v>
      </c>
      <c r="I147" s="169">
        <v>0.45</v>
      </c>
      <c r="J147" s="169">
        <v>0.60000000000000009</v>
      </c>
      <c r="K147" s="169">
        <v>0.30000000000000004</v>
      </c>
      <c r="L147" s="169">
        <v>0.15000000000000002</v>
      </c>
      <c r="M147" s="169">
        <v>0.22499999999999998</v>
      </c>
      <c r="N147" s="169">
        <v>0.30000000000000004</v>
      </c>
      <c r="Y147" s="109"/>
      <c r="Z147" s="130"/>
      <c r="AA147" s="148"/>
      <c r="AB147" s="148"/>
      <c r="AC147" s="162"/>
      <c r="AD147" s="162"/>
      <c r="AE147" s="162"/>
      <c r="AF147" s="162"/>
      <c r="AG147" s="162"/>
      <c r="AH147" s="162"/>
      <c r="AI147" s="162"/>
      <c r="AJ147" s="162"/>
      <c r="AK147" s="162"/>
      <c r="AL147" s="162"/>
      <c r="AM147" s="148"/>
      <c r="AN147" s="148"/>
      <c r="AO147" s="148"/>
      <c r="AP147" s="148"/>
      <c r="AQ147" s="148"/>
      <c r="AR147" s="148"/>
      <c r="AS147" s="148"/>
      <c r="AT147" s="148"/>
      <c r="AU147" s="148"/>
      <c r="AV147" s="148"/>
      <c r="AW147" s="148"/>
      <c r="AX147" s="148"/>
      <c r="AY147" s="148"/>
      <c r="AZ147" s="148"/>
      <c r="BA147" s="148"/>
      <c r="BB147" s="148"/>
      <c r="BC147" s="148"/>
      <c r="BD147" s="148"/>
      <c r="BE147" s="148"/>
      <c r="BF147" s="148"/>
      <c r="BG147" s="148"/>
      <c r="BH147" s="148"/>
      <c r="BI147" s="148"/>
      <c r="BJ147" s="148"/>
      <c r="BK147" s="148"/>
      <c r="BL147" s="148"/>
      <c r="BM147" s="148"/>
      <c r="BN147" s="148"/>
      <c r="BO147" s="148"/>
      <c r="BP147" s="148"/>
      <c r="BQ147" s="148"/>
      <c r="BR147" s="148"/>
      <c r="BS147" s="148"/>
      <c r="BT147" s="148"/>
      <c r="BU147" s="148"/>
      <c r="BV147" s="148"/>
      <c r="BW147" s="148"/>
      <c r="BX147" s="148"/>
      <c r="BY147" s="148"/>
    </row>
    <row r="148" spans="1:79" x14ac:dyDescent="0.25">
      <c r="A148" s="161" t="str">
        <f t="shared" si="29"/>
        <v>acons</v>
      </c>
      <c r="B148" s="8" t="str">
        <f t="shared" si="30"/>
        <v>nat</v>
      </c>
      <c r="C148" s="8" t="str">
        <f t="shared" si="31"/>
        <v>sim1</v>
      </c>
      <c r="D148" s="59">
        <v>-9.5</v>
      </c>
      <c r="E148" s="59">
        <v>0.8</v>
      </c>
      <c r="F148" s="59">
        <v>-2.5000000000000001E-2</v>
      </c>
      <c r="G148" s="168">
        <v>5.000000000000001E-3</v>
      </c>
      <c r="H148" s="169">
        <v>1.4999999999999999E-2</v>
      </c>
      <c r="I148" s="169">
        <v>0.45</v>
      </c>
      <c r="J148" s="169">
        <v>0.60000000000000009</v>
      </c>
      <c r="K148" s="169">
        <v>0.30000000000000004</v>
      </c>
      <c r="L148" s="169">
        <v>0.15000000000000002</v>
      </c>
      <c r="M148" s="169">
        <v>0.22499999999999998</v>
      </c>
      <c r="N148" s="169">
        <v>0.30000000000000004</v>
      </c>
      <c r="Y148" s="109"/>
      <c r="Z148" s="130"/>
      <c r="AA148" s="148"/>
      <c r="AB148" s="148"/>
      <c r="AC148" s="162"/>
      <c r="AD148" s="162"/>
      <c r="AE148" s="162"/>
      <c r="AF148" s="162"/>
      <c r="AG148" s="162"/>
      <c r="AH148" s="162"/>
      <c r="AI148" s="162"/>
      <c r="AJ148" s="162"/>
      <c r="AK148" s="162"/>
      <c r="AL148" s="162"/>
      <c r="AM148" s="148"/>
      <c r="AN148" s="148"/>
      <c r="AO148" s="148"/>
      <c r="AP148" s="148"/>
      <c r="AQ148" s="148"/>
      <c r="AR148" s="148"/>
      <c r="AS148" s="148"/>
      <c r="AT148" s="148"/>
      <c r="AU148" s="148"/>
      <c r="AV148" s="148"/>
      <c r="AW148" s="148"/>
      <c r="AX148" s="148"/>
      <c r="AY148" s="148"/>
      <c r="AZ148" s="148"/>
      <c r="BA148" s="148"/>
      <c r="BB148" s="148"/>
      <c r="BC148" s="148"/>
      <c r="BD148" s="148"/>
      <c r="BE148" s="148"/>
      <c r="BF148" s="148"/>
      <c r="BG148" s="148"/>
      <c r="BH148" s="148"/>
      <c r="BI148" s="148"/>
      <c r="BJ148" s="148"/>
      <c r="BK148" s="148"/>
      <c r="BL148" s="148"/>
      <c r="BM148" s="148"/>
      <c r="BN148" s="148"/>
      <c r="BO148" s="148"/>
      <c r="BP148" s="148"/>
      <c r="BQ148" s="148"/>
      <c r="BR148" s="148"/>
      <c r="BS148" s="148"/>
      <c r="BT148" s="148"/>
      <c r="BU148" s="148"/>
      <c r="BV148" s="148"/>
      <c r="BW148" s="148"/>
      <c r="BX148" s="148"/>
      <c r="BY148" s="148"/>
    </row>
    <row r="149" spans="1:79" x14ac:dyDescent="0.25">
      <c r="A149" s="161" t="str">
        <f t="shared" si="29"/>
        <v>atrad</v>
      </c>
      <c r="B149" s="8" t="str">
        <f t="shared" si="30"/>
        <v>nat</v>
      </c>
      <c r="C149" s="8" t="str">
        <f t="shared" si="31"/>
        <v>sim1</v>
      </c>
      <c r="D149" s="59">
        <v>-5</v>
      </c>
      <c r="E149" s="59">
        <v>0.8</v>
      </c>
      <c r="F149" s="59">
        <v>-2.5000000000000001E-2</v>
      </c>
      <c r="G149" s="168">
        <v>5.000000000000001E-3</v>
      </c>
      <c r="H149" s="169">
        <v>1.4999999999999999E-2</v>
      </c>
      <c r="I149" s="169">
        <v>1.35</v>
      </c>
      <c r="J149" s="169">
        <v>1.8000000000000003</v>
      </c>
      <c r="K149" s="169">
        <v>0.90000000000000013</v>
      </c>
      <c r="L149" s="169">
        <v>0.30000000000000004</v>
      </c>
      <c r="M149" s="169">
        <v>0.44999999999999996</v>
      </c>
      <c r="N149" s="169">
        <v>0.60000000000000009</v>
      </c>
      <c r="Y149" s="109"/>
      <c r="Z149" s="130"/>
      <c r="AA149" s="148"/>
      <c r="AB149" s="148"/>
      <c r="AC149" s="162"/>
      <c r="AD149" s="162"/>
      <c r="AE149" s="162"/>
      <c r="AF149" s="162"/>
      <c r="AG149" s="162"/>
      <c r="AH149" s="162"/>
      <c r="AI149" s="162"/>
      <c r="AJ149" s="162"/>
      <c r="AK149" s="162"/>
      <c r="AL149" s="162"/>
      <c r="AM149" s="148"/>
      <c r="AN149" s="148"/>
      <c r="AO149" s="148"/>
      <c r="AP149" s="148"/>
      <c r="AQ149" s="148"/>
      <c r="AR149" s="148"/>
      <c r="AS149" s="148"/>
      <c r="AT149" s="148"/>
      <c r="AU149" s="148"/>
      <c r="AV149" s="148"/>
      <c r="AW149" s="148"/>
      <c r="AX149" s="148"/>
      <c r="AY149" s="148"/>
      <c r="AZ149" s="148"/>
      <c r="BA149" s="148"/>
      <c r="BB149" s="148"/>
      <c r="BC149" s="148"/>
      <c r="BD149" s="148"/>
      <c r="BE149" s="148"/>
      <c r="BF149" s="148"/>
      <c r="BG149" s="148"/>
      <c r="BH149" s="148"/>
      <c r="BI149" s="148"/>
      <c r="BJ149" s="148"/>
      <c r="BK149" s="148"/>
      <c r="BL149" s="148"/>
      <c r="BM149" s="148"/>
      <c r="BN149" s="148"/>
      <c r="BO149" s="148"/>
      <c r="BP149" s="148"/>
      <c r="BQ149" s="148"/>
      <c r="BR149" s="148"/>
      <c r="BS149" s="148"/>
      <c r="BT149" s="148"/>
      <c r="BU149" s="148"/>
      <c r="BV149" s="148"/>
      <c r="BW149" s="148"/>
      <c r="BX149" s="148"/>
      <c r="BY149" s="148"/>
    </row>
    <row r="150" spans="1:79" x14ac:dyDescent="0.25">
      <c r="A150" s="161" t="str">
        <f t="shared" si="29"/>
        <v>ahotl</v>
      </c>
      <c r="B150" s="8" t="str">
        <f t="shared" si="30"/>
        <v>nat</v>
      </c>
      <c r="C150" s="8" t="str">
        <f t="shared" si="31"/>
        <v>sim1</v>
      </c>
      <c r="D150" s="59">
        <v>-5</v>
      </c>
      <c r="E150" s="59">
        <v>0.8</v>
      </c>
      <c r="F150" s="59">
        <v>-2.5000000000000001E-2</v>
      </c>
      <c r="G150" s="168">
        <v>5.000000000000001E-3</v>
      </c>
      <c r="H150" s="169">
        <v>1.4999999999999999E-2</v>
      </c>
      <c r="I150" s="169">
        <v>1.35</v>
      </c>
      <c r="J150" s="169">
        <v>1.8000000000000003</v>
      </c>
      <c r="K150" s="169">
        <v>0.90000000000000013</v>
      </c>
      <c r="L150" s="169">
        <v>0.30000000000000004</v>
      </c>
      <c r="M150" s="169">
        <v>0.44999999999999996</v>
      </c>
      <c r="N150" s="169">
        <v>0.60000000000000009</v>
      </c>
      <c r="Y150" s="109"/>
      <c r="Z150" s="130"/>
      <c r="AA150" s="148"/>
      <c r="AB150" s="148"/>
      <c r="AC150" s="162"/>
      <c r="AD150" s="162"/>
      <c r="AE150" s="162"/>
      <c r="AF150" s="162"/>
      <c r="AG150" s="162"/>
      <c r="AH150" s="162"/>
      <c r="AI150" s="162"/>
      <c r="AJ150" s="162"/>
      <c r="AK150" s="162"/>
      <c r="AL150" s="162"/>
      <c r="AM150" s="148"/>
      <c r="AN150" s="148"/>
      <c r="AO150" s="148"/>
      <c r="AP150" s="148"/>
      <c r="AQ150" s="148"/>
      <c r="AR150" s="148"/>
      <c r="AS150" s="148"/>
      <c r="AT150" s="148"/>
      <c r="AU150" s="148"/>
      <c r="AV150" s="148"/>
      <c r="AW150" s="148"/>
      <c r="AX150" s="148"/>
      <c r="AY150" s="148"/>
      <c r="AZ150" s="148"/>
      <c r="BA150" s="148"/>
      <c r="BB150" s="148"/>
      <c r="BC150" s="148"/>
      <c r="BD150" s="148"/>
      <c r="BE150" s="148"/>
      <c r="BF150" s="148"/>
      <c r="BG150" s="148"/>
      <c r="BH150" s="148"/>
      <c r="BI150" s="148"/>
      <c r="BJ150" s="148"/>
      <c r="BK150" s="148"/>
      <c r="BL150" s="148"/>
      <c r="BM150" s="148"/>
      <c r="BN150" s="148"/>
      <c r="BO150" s="148"/>
      <c r="BP150" s="148"/>
      <c r="BQ150" s="148"/>
      <c r="BR150" s="148"/>
      <c r="BS150" s="148"/>
      <c r="BT150" s="148"/>
      <c r="BU150" s="148"/>
      <c r="BV150" s="148"/>
      <c r="BW150" s="148"/>
      <c r="BX150" s="148"/>
      <c r="BY150" s="148"/>
    </row>
    <row r="151" spans="1:79" x14ac:dyDescent="0.25">
      <c r="A151" s="161" t="str">
        <f t="shared" si="29"/>
        <v>altrp-p</v>
      </c>
      <c r="B151" s="8" t="str">
        <f t="shared" si="30"/>
        <v>nat</v>
      </c>
      <c r="C151" s="8" t="str">
        <f t="shared" si="31"/>
        <v>sim1</v>
      </c>
      <c r="D151" s="59">
        <v>-4.5</v>
      </c>
      <c r="E151" s="59">
        <v>0.8</v>
      </c>
      <c r="F151" s="59">
        <v>-2.5000000000000001E-2</v>
      </c>
      <c r="G151" s="168">
        <v>5.000000000000001E-3</v>
      </c>
      <c r="H151" s="169">
        <v>1.4999999999999999E-2</v>
      </c>
      <c r="I151" s="169">
        <v>1.35</v>
      </c>
      <c r="J151" s="169">
        <v>1.8000000000000003</v>
      </c>
      <c r="K151" s="169">
        <v>0.90000000000000013</v>
      </c>
      <c r="L151" s="169">
        <v>0.30000000000000004</v>
      </c>
      <c r="M151" s="169">
        <v>0.44999999999999996</v>
      </c>
      <c r="N151" s="169">
        <v>0.60000000000000009</v>
      </c>
      <c r="Y151" s="109"/>
      <c r="Z151" s="130"/>
      <c r="AA151" s="148"/>
      <c r="AB151" s="148"/>
      <c r="AC151" s="162"/>
      <c r="AD151" s="162"/>
      <c r="AE151" s="162"/>
      <c r="AF151" s="162"/>
      <c r="AG151" s="162"/>
      <c r="AH151" s="162"/>
      <c r="AI151" s="162"/>
      <c r="AJ151" s="162"/>
      <c r="AK151" s="162"/>
      <c r="AL151" s="162"/>
      <c r="AM151" s="148"/>
      <c r="AN151" s="148"/>
      <c r="AO151" s="148"/>
      <c r="AP151" s="148"/>
      <c r="AQ151" s="148"/>
      <c r="AR151" s="148"/>
      <c r="AS151" s="148"/>
      <c r="AT151" s="148"/>
      <c r="AU151" s="148"/>
      <c r="AV151" s="148"/>
      <c r="AW151" s="148"/>
      <c r="AX151" s="148"/>
      <c r="AY151" s="148"/>
      <c r="AZ151" s="148"/>
      <c r="BA151" s="148"/>
      <c r="BB151" s="148"/>
      <c r="BC151" s="148"/>
      <c r="BD151" s="148"/>
      <c r="BE151" s="148"/>
      <c r="BF151" s="148"/>
      <c r="BG151" s="148"/>
      <c r="BH151" s="148"/>
      <c r="BI151" s="148"/>
      <c r="BJ151" s="148"/>
      <c r="BK151" s="148"/>
      <c r="BL151" s="148"/>
      <c r="BM151" s="148"/>
      <c r="BN151" s="148"/>
      <c r="BO151" s="148"/>
      <c r="BP151" s="148"/>
      <c r="BQ151" s="148"/>
      <c r="BR151" s="148"/>
      <c r="BS151" s="148"/>
      <c r="BT151" s="148"/>
      <c r="BU151" s="148"/>
      <c r="BV151" s="148"/>
      <c r="BW151" s="148"/>
      <c r="BX151" s="148"/>
      <c r="BY151" s="148"/>
    </row>
    <row r="152" spans="1:79" x14ac:dyDescent="0.25">
      <c r="A152" s="161" t="str">
        <f t="shared" si="29"/>
        <v>altrp-f</v>
      </c>
      <c r="B152" s="8" t="str">
        <f t="shared" si="30"/>
        <v>nat</v>
      </c>
      <c r="C152" s="8" t="str">
        <f t="shared" si="31"/>
        <v>sim1</v>
      </c>
      <c r="D152" s="59">
        <v>-4.5</v>
      </c>
      <c r="E152" s="59">
        <v>0.8</v>
      </c>
      <c r="F152" s="59">
        <v>-2.5000000000000001E-2</v>
      </c>
      <c r="G152" s="168">
        <v>5.000000000000001E-3</v>
      </c>
      <c r="H152" s="169">
        <v>1.4999999999999999E-2</v>
      </c>
      <c r="I152" s="169">
        <v>1.35</v>
      </c>
      <c r="J152" s="169">
        <v>1.8000000000000003</v>
      </c>
      <c r="K152" s="169">
        <v>0.90000000000000013</v>
      </c>
      <c r="L152" s="169">
        <v>0.30000000000000004</v>
      </c>
      <c r="M152" s="169">
        <v>0.44999999999999996</v>
      </c>
      <c r="N152" s="169">
        <v>0.60000000000000009</v>
      </c>
      <c r="Y152" s="109"/>
      <c r="Z152" s="130"/>
      <c r="AA152" s="148"/>
      <c r="AB152" s="148"/>
      <c r="AC152" s="162"/>
      <c r="AD152" s="162"/>
      <c r="AE152" s="162"/>
      <c r="AF152" s="162"/>
      <c r="AG152" s="162"/>
      <c r="AH152" s="162"/>
      <c r="AI152" s="162"/>
      <c r="AJ152" s="162"/>
      <c r="AK152" s="162"/>
      <c r="AL152" s="162"/>
      <c r="AM152" s="148"/>
      <c r="AN152" s="148"/>
      <c r="AO152" s="148"/>
      <c r="AP152" s="148"/>
      <c r="AQ152" s="148"/>
      <c r="AR152" s="148"/>
      <c r="AS152" s="148"/>
      <c r="AT152" s="148"/>
      <c r="AU152" s="148"/>
      <c r="AV152" s="148"/>
      <c r="AW152" s="148"/>
      <c r="AX152" s="148"/>
      <c r="AY152" s="148"/>
      <c r="AZ152" s="148"/>
      <c r="BA152" s="148"/>
      <c r="BB152" s="148"/>
      <c r="BC152" s="148"/>
      <c r="BD152" s="148"/>
      <c r="BE152" s="148"/>
      <c r="BF152" s="148"/>
      <c r="BG152" s="148"/>
      <c r="BH152" s="148"/>
      <c r="BI152" s="148"/>
      <c r="BJ152" s="148"/>
      <c r="BK152" s="148"/>
      <c r="BL152" s="148"/>
      <c r="BM152" s="148"/>
      <c r="BN152" s="148"/>
      <c r="BO152" s="148"/>
      <c r="BP152" s="148"/>
      <c r="BQ152" s="148"/>
      <c r="BR152" s="148"/>
      <c r="BS152" s="148"/>
      <c r="BT152" s="148"/>
      <c r="BU152" s="148"/>
      <c r="BV152" s="148"/>
      <c r="BW152" s="148"/>
      <c r="BX152" s="148"/>
      <c r="BY152" s="148"/>
    </row>
    <row r="153" spans="1:79" x14ac:dyDescent="0.25">
      <c r="A153" s="161" t="str">
        <f t="shared" si="29"/>
        <v>aotrp-p</v>
      </c>
      <c r="B153" s="8" t="str">
        <f t="shared" si="30"/>
        <v>nat</v>
      </c>
      <c r="C153" s="8" t="str">
        <f t="shared" si="31"/>
        <v>sim1</v>
      </c>
      <c r="D153" s="59">
        <v>-4.5</v>
      </c>
      <c r="E153" s="59">
        <v>0.8</v>
      </c>
      <c r="F153" s="59">
        <v>-2.5000000000000001E-2</v>
      </c>
      <c r="G153" s="168">
        <v>5.000000000000001E-3</v>
      </c>
      <c r="H153" s="169">
        <v>1.4999999999999999E-2</v>
      </c>
      <c r="I153" s="169">
        <v>1.35</v>
      </c>
      <c r="J153" s="169">
        <v>1.8000000000000003</v>
      </c>
      <c r="K153" s="169">
        <v>0.90000000000000013</v>
      </c>
      <c r="L153" s="169">
        <v>0.30000000000000004</v>
      </c>
      <c r="M153" s="169">
        <v>0.44999999999999996</v>
      </c>
      <c r="N153" s="169">
        <v>0.60000000000000009</v>
      </c>
      <c r="Y153" s="109"/>
      <c r="Z153" s="130"/>
      <c r="AA153" s="148"/>
      <c r="AB153" s="148"/>
      <c r="AC153" s="162"/>
      <c r="AD153" s="162"/>
      <c r="AE153" s="162"/>
      <c r="AF153" s="162"/>
      <c r="AG153" s="162"/>
      <c r="AH153" s="162"/>
      <c r="AI153" s="162"/>
      <c r="AJ153" s="162"/>
      <c r="AK153" s="162"/>
      <c r="AL153" s="162"/>
      <c r="AM153" s="148"/>
      <c r="AN153" s="148"/>
      <c r="AO153" s="148"/>
      <c r="AP153" s="148"/>
      <c r="AQ153" s="148"/>
      <c r="AR153" s="148"/>
      <c r="AS153" s="148"/>
      <c r="AT153" s="148"/>
      <c r="AU153" s="148"/>
      <c r="AV153" s="148"/>
      <c r="AW153" s="148"/>
      <c r="AX153" s="148"/>
      <c r="AY153" s="148"/>
      <c r="AZ153" s="148"/>
      <c r="BA153" s="148"/>
      <c r="BB153" s="148"/>
      <c r="BC153" s="148"/>
      <c r="BD153" s="148"/>
      <c r="BE153" s="148"/>
      <c r="BF153" s="148"/>
      <c r="BG153" s="148"/>
      <c r="BH153" s="148"/>
      <c r="BI153" s="148"/>
      <c r="BJ153" s="148"/>
      <c r="BK153" s="148"/>
      <c r="BL153" s="148"/>
      <c r="BM153" s="148"/>
      <c r="BN153" s="148"/>
      <c r="BO153" s="148"/>
      <c r="BP153" s="148"/>
      <c r="BQ153" s="148"/>
      <c r="BR153" s="148"/>
      <c r="BS153" s="148"/>
      <c r="BT153" s="148"/>
      <c r="BU153" s="148"/>
      <c r="BV153" s="148"/>
      <c r="BW153" s="148"/>
      <c r="BX153" s="148"/>
      <c r="BY153" s="148"/>
    </row>
    <row r="154" spans="1:79" x14ac:dyDescent="0.25">
      <c r="A154" s="161" t="str">
        <f t="shared" si="29"/>
        <v>aotrp-f</v>
      </c>
      <c r="B154" s="8" t="str">
        <f t="shared" si="30"/>
        <v>nat</v>
      </c>
      <c r="C154" s="8" t="str">
        <f t="shared" si="31"/>
        <v>sim1</v>
      </c>
      <c r="D154" s="59">
        <v>-4.5</v>
      </c>
      <c r="E154" s="59">
        <v>0.8</v>
      </c>
      <c r="F154" s="59">
        <v>-2.5000000000000001E-2</v>
      </c>
      <c r="G154" s="168">
        <v>5.000000000000001E-3</v>
      </c>
      <c r="H154" s="169">
        <v>1.4999999999999999E-2</v>
      </c>
      <c r="I154" s="169">
        <v>1.35</v>
      </c>
      <c r="J154" s="169">
        <v>1.8000000000000003</v>
      </c>
      <c r="K154" s="169">
        <v>0.90000000000000013</v>
      </c>
      <c r="L154" s="169">
        <v>0.30000000000000004</v>
      </c>
      <c r="M154" s="169">
        <v>0.44999999999999996</v>
      </c>
      <c r="N154" s="169">
        <v>0.60000000000000009</v>
      </c>
      <c r="Y154" s="109"/>
      <c r="Z154" s="130"/>
      <c r="AA154" s="148"/>
      <c r="AB154" s="148"/>
      <c r="AC154" s="162"/>
      <c r="AD154" s="162"/>
      <c r="AE154" s="162"/>
      <c r="AF154" s="162"/>
      <c r="AG154" s="162"/>
      <c r="AH154" s="162"/>
      <c r="AI154" s="162"/>
      <c r="AJ154" s="162"/>
      <c r="AK154" s="162"/>
      <c r="AL154" s="162"/>
      <c r="AM154" s="148"/>
      <c r="AN154" s="148"/>
      <c r="AO154" s="148"/>
      <c r="AP154" s="148"/>
      <c r="AQ154" s="148"/>
      <c r="AR154" s="148"/>
      <c r="AS154" s="148"/>
      <c r="AT154" s="148"/>
      <c r="AU154" s="148"/>
      <c r="AV154" s="148"/>
      <c r="AW154" s="148"/>
      <c r="AX154" s="148"/>
      <c r="AY154" s="148"/>
      <c r="AZ154" s="148"/>
      <c r="BA154" s="148"/>
      <c r="BB154" s="148"/>
      <c r="BC154" s="148"/>
      <c r="BD154" s="148"/>
      <c r="BE154" s="148"/>
      <c r="BF154" s="148"/>
      <c r="BG154" s="148"/>
      <c r="BH154" s="148"/>
      <c r="BI154" s="148"/>
      <c r="BJ154" s="148"/>
      <c r="BK154" s="148"/>
      <c r="BL154" s="148"/>
      <c r="BM154" s="148"/>
      <c r="BN154" s="148"/>
      <c r="BO154" s="148"/>
      <c r="BP154" s="148"/>
      <c r="BQ154" s="148"/>
      <c r="BR154" s="148"/>
      <c r="BS154" s="148"/>
      <c r="BT154" s="148"/>
      <c r="BU154" s="148"/>
      <c r="BV154" s="148"/>
      <c r="BW154" s="148"/>
      <c r="BX154" s="148"/>
      <c r="BY154" s="148"/>
    </row>
    <row r="155" spans="1:79" x14ac:dyDescent="0.25">
      <c r="A155" s="161" t="str">
        <f t="shared" si="29"/>
        <v>aprtr</v>
      </c>
      <c r="B155" s="8" t="str">
        <f t="shared" si="30"/>
        <v>nat</v>
      </c>
      <c r="C155" s="8" t="str">
        <f t="shared" si="31"/>
        <v>sim1</v>
      </c>
      <c r="D155" s="59" t="s">
        <v>75</v>
      </c>
      <c r="E155" s="59" t="s">
        <v>75</v>
      </c>
      <c r="F155" s="59" t="s">
        <v>75</v>
      </c>
      <c r="G155" s="168" t="s">
        <v>75</v>
      </c>
      <c r="H155" s="169" t="s">
        <v>75</v>
      </c>
      <c r="I155" s="169" t="s">
        <v>75</v>
      </c>
      <c r="J155" s="169" t="s">
        <v>75</v>
      </c>
      <c r="K155" s="169" t="s">
        <v>75</v>
      </c>
      <c r="L155" s="169" t="s">
        <v>75</v>
      </c>
      <c r="M155" s="169" t="s">
        <v>75</v>
      </c>
      <c r="N155" s="169" t="s">
        <v>75</v>
      </c>
      <c r="Y155" s="109"/>
      <c r="Z155" s="130"/>
      <c r="AA155" s="148"/>
      <c r="AB155" s="148"/>
      <c r="AC155" s="162"/>
      <c r="AD155" s="162"/>
      <c r="AE155" s="162"/>
      <c r="AF155" s="162"/>
      <c r="AG155" s="162"/>
      <c r="AH155" s="162"/>
      <c r="AI155" s="162"/>
      <c r="AJ155" s="162"/>
      <c r="AK155" s="162"/>
      <c r="AL155" s="162"/>
      <c r="AM155" s="148"/>
      <c r="AN155" s="148"/>
      <c r="AO155" s="148"/>
      <c r="AP155" s="148"/>
      <c r="AQ155" s="148"/>
      <c r="AR155" s="148"/>
      <c r="AS155" s="148"/>
      <c r="AT155" s="148"/>
      <c r="AU155" s="148"/>
      <c r="AV155" s="148"/>
      <c r="AW155" s="148"/>
      <c r="AX155" s="148"/>
      <c r="AY155" s="148"/>
      <c r="AZ155" s="148"/>
      <c r="BA155" s="148"/>
      <c r="BB155" s="148"/>
      <c r="BC155" s="148"/>
      <c r="BD155" s="148"/>
      <c r="BE155" s="148"/>
      <c r="BF155" s="148"/>
      <c r="BG155" s="148"/>
      <c r="BH155" s="148"/>
      <c r="BI155" s="148"/>
      <c r="BJ155" s="148"/>
      <c r="BK155" s="148"/>
      <c r="BL155" s="148"/>
      <c r="BM155" s="148"/>
      <c r="BN155" s="148"/>
      <c r="BO155" s="148"/>
      <c r="BP155" s="148"/>
      <c r="BQ155" s="148"/>
      <c r="BR155" s="148"/>
      <c r="BS155" s="148"/>
      <c r="BT155" s="148"/>
      <c r="BU155" s="148"/>
      <c r="BV155" s="148"/>
      <c r="BW155" s="148"/>
      <c r="BX155" s="148"/>
      <c r="BY155" s="148"/>
    </row>
    <row r="156" spans="1:79" s="86" customFormat="1" x14ac:dyDescent="0.25">
      <c r="A156" s="161" t="str">
        <f t="shared" si="29"/>
        <v>atrps</v>
      </c>
      <c r="B156" s="8" t="str">
        <f t="shared" si="30"/>
        <v>nat</v>
      </c>
      <c r="C156" s="8" t="str">
        <f t="shared" si="31"/>
        <v>sim1</v>
      </c>
      <c r="D156" s="59">
        <v>-4.5</v>
      </c>
      <c r="E156" s="59">
        <v>0.8</v>
      </c>
      <c r="F156" s="59">
        <v>-2.5000000000000001E-2</v>
      </c>
      <c r="G156" s="168">
        <v>5.000000000000001E-3</v>
      </c>
      <c r="H156" s="169">
        <v>1.4999999999999999E-2</v>
      </c>
      <c r="I156" s="169">
        <v>1.35</v>
      </c>
      <c r="J156" s="169">
        <v>1.8000000000000003</v>
      </c>
      <c r="K156" s="169">
        <v>0.90000000000000013</v>
      </c>
      <c r="L156" s="169">
        <v>0.30000000000000004</v>
      </c>
      <c r="M156" s="169">
        <v>0.44999999999999996</v>
      </c>
      <c r="N156" s="169">
        <v>0.60000000000000009</v>
      </c>
      <c r="Y156" s="151">
        <f t="shared" ref="Y156:Y207" si="32">IF(ISERROR(Z156*$BZ$156),"eps",(Z156*$BZ$156))</f>
        <v>-0.7</v>
      </c>
      <c r="Z156" s="149">
        <v>-1.4</v>
      </c>
      <c r="AA156" s="152"/>
      <c r="AB156" s="152"/>
      <c r="AC156" s="150">
        <v>-0.1</v>
      </c>
      <c r="AD156" s="150">
        <v>-0.05</v>
      </c>
      <c r="AE156" s="150">
        <v>0.05</v>
      </c>
      <c r="AF156" s="150">
        <v>0.05</v>
      </c>
      <c r="AG156" s="150">
        <v>0.05</v>
      </c>
      <c r="AH156" s="150">
        <v>0.05</v>
      </c>
      <c r="AI156" s="150">
        <v>0.2</v>
      </c>
      <c r="AJ156" s="150">
        <v>0.1</v>
      </c>
      <c r="AK156" s="150">
        <v>0.15</v>
      </c>
      <c r="AL156" s="150">
        <v>0.2</v>
      </c>
      <c r="AM156" s="152"/>
      <c r="AN156" s="152"/>
      <c r="AO156" s="152"/>
      <c r="AP156" s="152"/>
      <c r="AQ156" s="152"/>
      <c r="AR156" s="152"/>
      <c r="AS156" s="152"/>
      <c r="AT156" s="152"/>
      <c r="AU156" s="152"/>
      <c r="AV156" s="152"/>
      <c r="AW156" s="152"/>
      <c r="AX156" s="152"/>
      <c r="AY156" s="152"/>
      <c r="AZ156" s="152"/>
      <c r="BA156" s="152"/>
      <c r="BB156" s="152"/>
      <c r="BC156" s="152"/>
      <c r="BD156" s="152"/>
      <c r="BE156" s="152"/>
      <c r="BF156" s="152"/>
      <c r="BG156" s="152"/>
      <c r="BH156" s="152"/>
      <c r="BI156" s="152"/>
      <c r="BJ156" s="152"/>
      <c r="BK156" s="152"/>
      <c r="BL156" s="152"/>
      <c r="BM156" s="152"/>
      <c r="BN156" s="152"/>
      <c r="BO156" s="152"/>
      <c r="BP156" s="152"/>
      <c r="BQ156" s="152"/>
      <c r="BR156" s="152"/>
      <c r="BS156" s="152"/>
      <c r="BT156" s="152"/>
      <c r="BU156" s="152"/>
      <c r="BV156" s="152"/>
      <c r="BW156" s="152"/>
      <c r="BX156" s="152"/>
      <c r="BY156" s="152"/>
      <c r="BZ156" s="86">
        <v>0.5</v>
      </c>
    </row>
    <row r="157" spans="1:79" x14ac:dyDescent="0.25">
      <c r="A157" s="161" t="str">
        <f t="shared" si="29"/>
        <v>acomm</v>
      </c>
      <c r="B157" s="8" t="str">
        <f t="shared" si="30"/>
        <v>nat</v>
      </c>
      <c r="C157" s="8" t="str">
        <f t="shared" si="31"/>
        <v>sim1</v>
      </c>
      <c r="D157" s="59">
        <v>-0.75</v>
      </c>
      <c r="E157" s="59">
        <v>1.36</v>
      </c>
      <c r="F157" s="59">
        <v>-2.5000000000000001E-2</v>
      </c>
      <c r="G157" s="168">
        <v>6.000000000000001E-3</v>
      </c>
      <c r="H157" s="169">
        <v>1.7999999999999999E-2</v>
      </c>
      <c r="I157" s="169">
        <v>1.35</v>
      </c>
      <c r="J157" s="169">
        <v>1.8000000000000003</v>
      </c>
      <c r="K157" s="169">
        <v>0.90000000000000013</v>
      </c>
      <c r="L157" s="169">
        <v>0.30000000000000004</v>
      </c>
      <c r="M157" s="169">
        <v>0.44999999999999996</v>
      </c>
      <c r="N157" s="169">
        <v>0.60000000000000009</v>
      </c>
      <c r="P157" s="57"/>
      <c r="Q157" s="57"/>
      <c r="R157" s="57"/>
      <c r="S157" s="57"/>
      <c r="T157" s="57"/>
      <c r="U157" s="57"/>
      <c r="V157" s="57"/>
      <c r="W157" s="57"/>
      <c r="X157" s="57"/>
      <c r="Y157" s="142">
        <f t="shared" si="32"/>
        <v>-0.7</v>
      </c>
      <c r="Z157" s="127">
        <f>Z156</f>
        <v>-1.4</v>
      </c>
      <c r="AA157" s="145"/>
      <c r="AB157" s="145"/>
      <c r="AC157" s="138"/>
      <c r="AD157" s="138"/>
      <c r="AE157" s="138"/>
      <c r="AF157" s="138"/>
      <c r="AG157" s="138"/>
      <c r="AH157" s="138"/>
      <c r="AI157" s="138"/>
      <c r="AJ157" s="138"/>
      <c r="AK157" s="138"/>
      <c r="AL157" s="138"/>
      <c r="AM157" s="145"/>
      <c r="AN157" s="145"/>
      <c r="AO157" s="145"/>
      <c r="AP157" s="145"/>
      <c r="AQ157" s="145"/>
      <c r="AR157" s="145"/>
      <c r="AS157" s="145"/>
      <c r="AT157" s="145"/>
      <c r="AU157" s="145"/>
      <c r="AV157" s="145"/>
      <c r="AW157" s="145"/>
      <c r="AX157" s="145"/>
      <c r="AY157" s="145"/>
      <c r="AZ157" s="145"/>
      <c r="BA157" s="145"/>
      <c r="BB157" s="145"/>
      <c r="BC157" s="145"/>
      <c r="BD157" s="145"/>
      <c r="BE157" s="145"/>
      <c r="BF157" s="145"/>
      <c r="BG157" s="145"/>
      <c r="BH157" s="145"/>
      <c r="BI157" s="145"/>
      <c r="BJ157" s="145"/>
      <c r="BK157" s="145"/>
      <c r="BL157" s="145"/>
      <c r="BM157" s="145"/>
      <c r="BN157" s="145"/>
      <c r="BO157" s="145"/>
      <c r="BP157" s="145"/>
      <c r="BQ157" s="145"/>
      <c r="BR157" s="145"/>
      <c r="BS157" s="145"/>
      <c r="BT157" s="145"/>
      <c r="BU157" s="145"/>
      <c r="BV157" s="145"/>
      <c r="BW157" s="145"/>
      <c r="BX157" s="145"/>
      <c r="BY157" s="145"/>
      <c r="BZ157" s="57"/>
      <c r="CA157" s="57"/>
    </row>
    <row r="158" spans="1:79" x14ac:dyDescent="0.25">
      <c r="A158" s="161" t="str">
        <f t="shared" si="29"/>
        <v>afsrv</v>
      </c>
      <c r="B158" s="8" t="str">
        <f t="shared" si="30"/>
        <v>nat</v>
      </c>
      <c r="C158" s="8" t="str">
        <f t="shared" si="31"/>
        <v>sim1</v>
      </c>
      <c r="D158" s="59">
        <v>0.05</v>
      </c>
      <c r="E158" s="59">
        <v>0.8</v>
      </c>
      <c r="F158" s="59">
        <v>-2.5000000000000001E-2</v>
      </c>
      <c r="G158" s="168">
        <v>5.000000000000001E-3</v>
      </c>
      <c r="H158" s="169">
        <v>1.4999999999999999E-2</v>
      </c>
      <c r="I158" s="169">
        <v>1.35</v>
      </c>
      <c r="J158" s="169">
        <v>1.8000000000000003</v>
      </c>
      <c r="K158" s="169">
        <v>0.90000000000000013</v>
      </c>
      <c r="L158" s="169">
        <v>0.30000000000000004</v>
      </c>
      <c r="M158" s="169">
        <v>0.44999999999999996</v>
      </c>
      <c r="N158" s="169">
        <v>0.60000000000000009</v>
      </c>
      <c r="P158" s="57"/>
      <c r="Q158" s="57"/>
      <c r="R158" s="57"/>
      <c r="S158" s="57"/>
      <c r="T158" s="57"/>
      <c r="U158" s="57"/>
      <c r="V158" s="57"/>
      <c r="W158" s="57"/>
      <c r="X158" s="57"/>
      <c r="Y158" s="142">
        <f t="shared" si="32"/>
        <v>-0.7</v>
      </c>
      <c r="Z158" s="127">
        <f>Z157</f>
        <v>-1.4</v>
      </c>
      <c r="AA158" s="145"/>
      <c r="AB158" s="145"/>
      <c r="AC158" s="138"/>
      <c r="AD158" s="138"/>
      <c r="AE158" s="138"/>
      <c r="AF158" s="138"/>
      <c r="AG158" s="138"/>
      <c r="AH158" s="138"/>
      <c r="AI158" s="138"/>
      <c r="AJ158" s="138"/>
      <c r="AK158" s="138"/>
      <c r="AL158" s="138"/>
      <c r="AM158" s="145"/>
      <c r="AN158" s="145"/>
      <c r="AO158" s="145"/>
      <c r="AP158" s="145"/>
      <c r="AQ158" s="145"/>
      <c r="AR158" s="145"/>
      <c r="AS158" s="145"/>
      <c r="AT158" s="145"/>
      <c r="AU158" s="145"/>
      <c r="AV158" s="145"/>
      <c r="AW158" s="145"/>
      <c r="AX158" s="145"/>
      <c r="AY158" s="145"/>
      <c r="AZ158" s="145"/>
      <c r="BA158" s="145"/>
      <c r="BB158" s="145"/>
      <c r="BC158" s="145"/>
      <c r="BD158" s="145"/>
      <c r="BE158" s="145"/>
      <c r="BF158" s="145"/>
      <c r="BG158" s="145"/>
      <c r="BH158" s="145"/>
      <c r="BI158" s="145"/>
      <c r="BJ158" s="145"/>
      <c r="BK158" s="145"/>
      <c r="BL158" s="145"/>
      <c r="BM158" s="145"/>
      <c r="BN158" s="145"/>
      <c r="BO158" s="145"/>
      <c r="BP158" s="145"/>
      <c r="BQ158" s="145"/>
      <c r="BR158" s="145"/>
      <c r="BS158" s="145"/>
      <c r="BT158" s="145"/>
      <c r="BU158" s="145"/>
      <c r="BV158" s="145"/>
      <c r="BW158" s="145"/>
      <c r="BX158" s="145"/>
      <c r="BY158" s="145"/>
      <c r="BZ158" s="57"/>
      <c r="CA158" s="57"/>
    </row>
    <row r="159" spans="1:79" x14ac:dyDescent="0.25">
      <c r="A159" s="161" t="str">
        <f t="shared" si="29"/>
        <v>absrv</v>
      </c>
      <c r="B159" s="8" t="str">
        <f t="shared" si="30"/>
        <v>nat</v>
      </c>
      <c r="C159" s="8" t="str">
        <f t="shared" si="31"/>
        <v>sim1</v>
      </c>
      <c r="D159" s="59">
        <v>0.05</v>
      </c>
      <c r="E159" s="59">
        <v>0.8</v>
      </c>
      <c r="F159" s="59">
        <v>-2.5000000000000001E-2</v>
      </c>
      <c r="G159" s="168">
        <v>5.000000000000001E-3</v>
      </c>
      <c r="H159" s="169">
        <v>1.4999999999999999E-2</v>
      </c>
      <c r="I159" s="169">
        <v>1.35</v>
      </c>
      <c r="J159" s="169">
        <v>1.8000000000000003</v>
      </c>
      <c r="K159" s="169">
        <v>0.90000000000000013</v>
      </c>
      <c r="L159" s="169">
        <v>0.30000000000000004</v>
      </c>
      <c r="M159" s="169">
        <v>0.44999999999999996</v>
      </c>
      <c r="N159" s="169">
        <v>0.60000000000000009</v>
      </c>
      <c r="P159" s="57"/>
      <c r="Q159" s="57"/>
      <c r="R159" s="57"/>
      <c r="S159" s="57"/>
      <c r="T159" s="57"/>
      <c r="U159" s="57"/>
      <c r="V159" s="57"/>
      <c r="W159" s="57"/>
      <c r="X159" s="57"/>
      <c r="Y159" s="142" t="str">
        <f t="shared" si="32"/>
        <v>eps</v>
      </c>
      <c r="Z159" s="126" t="s">
        <v>75</v>
      </c>
      <c r="AA159" s="144"/>
      <c r="AB159" s="144"/>
      <c r="AC159" s="137"/>
      <c r="AD159" s="137"/>
      <c r="AE159" s="137"/>
      <c r="AF159" s="137"/>
      <c r="AG159" s="137"/>
      <c r="AH159" s="137"/>
      <c r="AI159" s="137"/>
      <c r="AJ159" s="137"/>
      <c r="AK159" s="137"/>
      <c r="AL159" s="137"/>
      <c r="AM159" s="144"/>
      <c r="AN159" s="144"/>
      <c r="AO159" s="144"/>
      <c r="AP159" s="144"/>
      <c r="AQ159" s="144"/>
      <c r="AR159" s="144"/>
      <c r="AS159" s="144"/>
      <c r="AT159" s="144"/>
      <c r="AU159" s="144"/>
      <c r="AV159" s="144"/>
      <c r="AW159" s="144"/>
      <c r="AX159" s="144"/>
      <c r="AY159" s="144"/>
      <c r="AZ159" s="144"/>
      <c r="BA159" s="144"/>
      <c r="BB159" s="144"/>
      <c r="BC159" s="144"/>
      <c r="BD159" s="144"/>
      <c r="BE159" s="144"/>
      <c r="BF159" s="144"/>
      <c r="BG159" s="144"/>
      <c r="BH159" s="144"/>
      <c r="BI159" s="144"/>
      <c r="BJ159" s="144"/>
      <c r="BK159" s="144"/>
      <c r="BL159" s="144"/>
      <c r="BM159" s="144"/>
      <c r="BN159" s="144"/>
      <c r="BO159" s="144"/>
      <c r="BP159" s="144"/>
      <c r="BQ159" s="144"/>
      <c r="BR159" s="144"/>
      <c r="BS159" s="144"/>
      <c r="BT159" s="144"/>
      <c r="BU159" s="144"/>
      <c r="BV159" s="144"/>
      <c r="BW159" s="144"/>
      <c r="BX159" s="144"/>
      <c r="BY159" s="144"/>
      <c r="BZ159" s="57"/>
      <c r="CA159" s="57"/>
    </row>
    <row r="160" spans="1:79" x14ac:dyDescent="0.25">
      <c r="A160" s="161" t="str">
        <f t="shared" si="29"/>
        <v>agsrv</v>
      </c>
      <c r="B160" s="8" t="str">
        <f t="shared" si="30"/>
        <v>nat</v>
      </c>
      <c r="C160" s="8" t="str">
        <f t="shared" si="31"/>
        <v>sim1</v>
      </c>
      <c r="D160" s="59">
        <v>0.9</v>
      </c>
      <c r="E160" s="59">
        <v>0.8</v>
      </c>
      <c r="F160" s="59">
        <v>-2.5000000000000001E-2</v>
      </c>
      <c r="G160" s="168">
        <v>5.000000000000001E-3</v>
      </c>
      <c r="H160" s="169">
        <v>1.4999999999999999E-2</v>
      </c>
      <c r="I160" s="169">
        <v>0.45</v>
      </c>
      <c r="J160" s="169">
        <v>0.60000000000000009</v>
      </c>
      <c r="K160" s="169">
        <v>0.30000000000000004</v>
      </c>
      <c r="L160" s="169">
        <v>0.15000000000000002</v>
      </c>
      <c r="M160" s="169">
        <v>0.22499999999999998</v>
      </c>
      <c r="N160" s="169">
        <v>0.30000000000000004</v>
      </c>
      <c r="P160" s="57"/>
      <c r="Q160" s="57"/>
      <c r="R160" s="57"/>
      <c r="S160" s="57"/>
      <c r="T160" s="57"/>
      <c r="U160" s="57"/>
      <c r="V160" s="57"/>
      <c r="W160" s="57"/>
      <c r="X160" s="57"/>
      <c r="Y160" s="142" t="str">
        <f t="shared" si="32"/>
        <v>eps</v>
      </c>
      <c r="Z160" s="126" t="s">
        <v>75</v>
      </c>
      <c r="AA160" s="144"/>
      <c r="AB160" s="144"/>
      <c r="AC160" s="137"/>
      <c r="AD160" s="137"/>
      <c r="AE160" s="137"/>
      <c r="AF160" s="137"/>
      <c r="AG160" s="137"/>
      <c r="AH160" s="137"/>
      <c r="AI160" s="137"/>
      <c r="AJ160" s="137"/>
      <c r="AK160" s="137"/>
      <c r="AL160" s="137"/>
      <c r="AM160" s="144"/>
      <c r="AN160" s="144"/>
      <c r="AO160" s="144"/>
      <c r="AP160" s="144"/>
      <c r="AQ160" s="144"/>
      <c r="AR160" s="144"/>
      <c r="AS160" s="144"/>
      <c r="AT160" s="144"/>
      <c r="AU160" s="144"/>
      <c r="AV160" s="144"/>
      <c r="AW160" s="144"/>
      <c r="AX160" s="144"/>
      <c r="AY160" s="144"/>
      <c r="AZ160" s="144"/>
      <c r="BA160" s="144"/>
      <c r="BB160" s="144"/>
      <c r="BC160" s="144"/>
      <c r="BD160" s="144"/>
      <c r="BE160" s="144"/>
      <c r="BF160" s="144"/>
      <c r="BG160" s="144"/>
      <c r="BH160" s="144"/>
      <c r="BI160" s="144"/>
      <c r="BJ160" s="144"/>
      <c r="BK160" s="144"/>
      <c r="BL160" s="144"/>
      <c r="BM160" s="144"/>
      <c r="BN160" s="144"/>
      <c r="BO160" s="144"/>
      <c r="BP160" s="144"/>
      <c r="BQ160" s="144"/>
      <c r="BR160" s="144"/>
      <c r="BS160" s="144"/>
      <c r="BT160" s="144"/>
      <c r="BU160" s="144"/>
      <c r="BV160" s="144"/>
      <c r="BW160" s="144"/>
      <c r="BX160" s="144"/>
      <c r="BY160" s="144"/>
      <c r="BZ160" s="57"/>
      <c r="CA160" s="57"/>
    </row>
    <row r="161" spans="1:79" x14ac:dyDescent="0.25">
      <c r="A161" s="165" t="str">
        <f t="shared" si="29"/>
        <v>aosrv</v>
      </c>
      <c r="B161" s="8" t="str">
        <f t="shared" si="30"/>
        <v>nat</v>
      </c>
      <c r="C161" s="8" t="str">
        <f t="shared" si="31"/>
        <v>sim1</v>
      </c>
      <c r="D161" s="59">
        <v>-10</v>
      </c>
      <c r="E161" s="59">
        <v>0.8</v>
      </c>
      <c r="F161" s="59">
        <v>-2.5000000000000001E-2</v>
      </c>
      <c r="G161" s="168">
        <v>5.000000000000001E-3</v>
      </c>
      <c r="H161" s="169">
        <v>1.4999999999999999E-2</v>
      </c>
      <c r="I161" s="169">
        <v>0.45</v>
      </c>
      <c r="J161" s="169">
        <v>0.60000000000000009</v>
      </c>
      <c r="K161" s="169">
        <v>0.30000000000000004</v>
      </c>
      <c r="L161" s="169">
        <v>0.15000000000000002</v>
      </c>
      <c r="M161" s="169">
        <v>0.22499999999999998</v>
      </c>
      <c r="N161" s="169">
        <v>0.30000000000000004</v>
      </c>
      <c r="P161" s="57"/>
      <c r="Q161" s="57"/>
      <c r="R161" s="57"/>
      <c r="S161" s="57"/>
      <c r="T161" s="57"/>
      <c r="U161" s="57"/>
      <c r="V161" s="57"/>
      <c r="W161" s="57"/>
      <c r="X161" s="57"/>
      <c r="Y161" s="142">
        <f t="shared" si="32"/>
        <v>-6</v>
      </c>
      <c r="Z161" s="126">
        <v>-12</v>
      </c>
      <c r="AA161" s="144"/>
      <c r="AB161" s="144"/>
      <c r="AC161" s="137">
        <v>-0.1</v>
      </c>
      <c r="AD161" s="137">
        <v>-0.05</v>
      </c>
      <c r="AE161" s="137">
        <v>0.05</v>
      </c>
      <c r="AF161" s="137">
        <v>0.05</v>
      </c>
      <c r="AG161" s="137">
        <v>0.05</v>
      </c>
      <c r="AH161" s="137">
        <v>0.05</v>
      </c>
      <c r="AI161" s="137">
        <v>0.2</v>
      </c>
      <c r="AJ161" s="137">
        <v>0.1</v>
      </c>
      <c r="AK161" s="137">
        <v>0.15</v>
      </c>
      <c r="AL161" s="137">
        <v>0.2</v>
      </c>
      <c r="AM161" s="144"/>
      <c r="AN161" s="144"/>
      <c r="AO161" s="144"/>
      <c r="AP161" s="144"/>
      <c r="AQ161" s="144"/>
      <c r="AR161" s="144"/>
      <c r="AS161" s="144"/>
      <c r="AT161" s="144"/>
      <c r="AU161" s="144"/>
      <c r="AV161" s="144"/>
      <c r="AW161" s="144"/>
      <c r="AX161" s="144"/>
      <c r="AY161" s="144"/>
      <c r="AZ161" s="144"/>
      <c r="BA161" s="144"/>
      <c r="BB161" s="144"/>
      <c r="BC161" s="144"/>
      <c r="BD161" s="144"/>
      <c r="BE161" s="144"/>
      <c r="BF161" s="144"/>
      <c r="BG161" s="144"/>
      <c r="BH161" s="144"/>
      <c r="BI161" s="144"/>
      <c r="BJ161" s="144"/>
      <c r="BK161" s="144"/>
      <c r="BL161" s="144"/>
      <c r="BM161" s="144"/>
      <c r="BN161" s="144"/>
      <c r="BO161" s="144"/>
      <c r="BP161" s="144"/>
      <c r="BQ161" s="144"/>
      <c r="BR161" s="144"/>
      <c r="BS161" s="144"/>
      <c r="BT161" s="144"/>
      <c r="BU161" s="144"/>
      <c r="BV161" s="144"/>
      <c r="BW161" s="144"/>
      <c r="BX161" s="144"/>
      <c r="BY161" s="144"/>
      <c r="BZ161" s="57"/>
      <c r="CA161" s="57"/>
    </row>
    <row r="162" spans="1:79" x14ac:dyDescent="0.25">
      <c r="A162" s="166" t="str">
        <f t="shared" si="29"/>
        <v>aawhe</v>
      </c>
      <c r="B162" s="166" t="s">
        <v>72</v>
      </c>
      <c r="C162" s="166" t="s">
        <v>328</v>
      </c>
      <c r="D162" s="180">
        <v>-0.7</v>
      </c>
      <c r="E162" s="180">
        <v>1.2000000000000002</v>
      </c>
      <c r="F162" s="180">
        <v>0.15000000000000002</v>
      </c>
      <c r="G162" s="180">
        <v>0.30000000000000004</v>
      </c>
      <c r="H162" s="181">
        <v>0.60000000000000009</v>
      </c>
      <c r="I162" s="181">
        <v>0.75</v>
      </c>
      <c r="J162" s="181">
        <v>1.05</v>
      </c>
      <c r="K162" s="181">
        <v>0.45000000000000007</v>
      </c>
      <c r="L162" s="181">
        <v>-0.15000000000000002</v>
      </c>
      <c r="M162" s="181">
        <v>-0.15</v>
      </c>
      <c r="N162" s="181">
        <v>-0.2</v>
      </c>
      <c r="P162" s="57"/>
      <c r="Q162" s="57"/>
      <c r="R162" s="57"/>
      <c r="S162" s="57"/>
      <c r="T162" s="57"/>
      <c r="U162" s="57"/>
      <c r="V162" s="57"/>
      <c r="W162" s="57"/>
      <c r="X162" s="57"/>
      <c r="Y162" s="142">
        <f t="shared" si="32"/>
        <v>-6</v>
      </c>
      <c r="Z162" s="127">
        <f>Z161</f>
        <v>-12</v>
      </c>
      <c r="AA162" s="145"/>
      <c r="AB162" s="145"/>
      <c r="AC162" s="138"/>
      <c r="AD162" s="138"/>
      <c r="AE162" s="138"/>
      <c r="AF162" s="138"/>
      <c r="AG162" s="138"/>
      <c r="AH162" s="138"/>
      <c r="AI162" s="138"/>
      <c r="AJ162" s="138"/>
      <c r="AK162" s="138"/>
      <c r="AL162" s="138"/>
      <c r="AM162" s="145"/>
      <c r="AN162" s="145"/>
      <c r="AO162" s="145"/>
      <c r="AP162" s="145"/>
      <c r="AQ162" s="145"/>
      <c r="AR162" s="145"/>
      <c r="AS162" s="145"/>
      <c r="AT162" s="145"/>
      <c r="AU162" s="145"/>
      <c r="AV162" s="145"/>
      <c r="AW162" s="145"/>
      <c r="AX162" s="145"/>
      <c r="AY162" s="145"/>
      <c r="AZ162" s="145"/>
      <c r="BA162" s="145"/>
      <c r="BB162" s="145"/>
      <c r="BC162" s="145"/>
      <c r="BD162" s="145"/>
      <c r="BE162" s="145"/>
      <c r="BF162" s="145"/>
      <c r="BG162" s="145"/>
      <c r="BH162" s="145"/>
      <c r="BI162" s="145"/>
      <c r="BJ162" s="145"/>
      <c r="BK162" s="145"/>
      <c r="BL162" s="145"/>
      <c r="BM162" s="145"/>
      <c r="BN162" s="145"/>
      <c r="BO162" s="145"/>
      <c r="BP162" s="145"/>
      <c r="BQ162" s="145"/>
      <c r="BR162" s="145"/>
      <c r="BS162" s="145"/>
      <c r="BT162" s="145"/>
      <c r="BU162" s="145"/>
      <c r="BV162" s="145"/>
      <c r="BW162" s="145"/>
      <c r="BX162" s="145"/>
      <c r="BY162" s="145"/>
      <c r="BZ162" s="57"/>
      <c r="CA162" s="57"/>
    </row>
    <row r="163" spans="1:79" x14ac:dyDescent="0.25">
      <c r="A163" s="8" t="str">
        <f t="shared" si="29"/>
        <v>aamai</v>
      </c>
      <c r="B163" s="5" t="s">
        <v>72</v>
      </c>
      <c r="C163" s="5" t="str">
        <f t="shared" ref="C163:C196" si="33">C162</f>
        <v>sim2</v>
      </c>
      <c r="D163" s="172">
        <v>-0.7</v>
      </c>
      <c r="E163" s="172">
        <v>1.2000000000000002</v>
      </c>
      <c r="F163" s="172">
        <v>0.15000000000000002</v>
      </c>
      <c r="G163" s="173">
        <v>0.30000000000000004</v>
      </c>
      <c r="H163" s="174">
        <v>0.60000000000000009</v>
      </c>
      <c r="I163" s="174">
        <v>0.75</v>
      </c>
      <c r="J163" s="174">
        <v>1.05</v>
      </c>
      <c r="K163" s="174">
        <v>0.45000000000000007</v>
      </c>
      <c r="L163" s="174">
        <v>-0.15000000000000002</v>
      </c>
      <c r="M163" s="174">
        <v>-0.15</v>
      </c>
      <c r="N163" s="174">
        <v>-0.2</v>
      </c>
      <c r="P163" s="57"/>
      <c r="Q163" s="57"/>
      <c r="R163" s="57"/>
      <c r="S163" s="57"/>
      <c r="T163" s="57"/>
      <c r="U163" s="57"/>
      <c r="V163" s="57"/>
      <c r="W163" s="57"/>
      <c r="X163" s="57"/>
      <c r="Y163" s="142">
        <f t="shared" si="32"/>
        <v>-6</v>
      </c>
      <c r="Z163" s="127">
        <f>Z162</f>
        <v>-12</v>
      </c>
      <c r="AA163" s="145"/>
      <c r="AB163" s="145"/>
      <c r="AC163" s="138"/>
      <c r="AD163" s="138"/>
      <c r="AE163" s="138"/>
      <c r="AF163" s="138"/>
      <c r="AG163" s="138"/>
      <c r="AH163" s="138"/>
      <c r="AI163" s="138"/>
      <c r="AJ163" s="138"/>
      <c r="AK163" s="138"/>
      <c r="AL163" s="138"/>
      <c r="AM163" s="145"/>
      <c r="AN163" s="145"/>
      <c r="AO163" s="145"/>
      <c r="AP163" s="145"/>
      <c r="AQ163" s="145"/>
      <c r="AR163" s="145"/>
      <c r="AS163" s="145"/>
      <c r="AT163" s="145"/>
      <c r="AU163" s="145"/>
      <c r="AV163" s="145"/>
      <c r="AW163" s="145"/>
      <c r="AX163" s="145"/>
      <c r="AY163" s="145"/>
      <c r="AZ163" s="145"/>
      <c r="BA163" s="145"/>
      <c r="BB163" s="145"/>
      <c r="BC163" s="145"/>
      <c r="BD163" s="145"/>
      <c r="BE163" s="145"/>
      <c r="BF163" s="145"/>
      <c r="BG163" s="145"/>
      <c r="BH163" s="145"/>
      <c r="BI163" s="145"/>
      <c r="BJ163" s="145"/>
      <c r="BK163" s="145"/>
      <c r="BL163" s="145"/>
      <c r="BM163" s="145"/>
      <c r="BN163" s="145"/>
      <c r="BO163" s="145"/>
      <c r="BP163" s="145"/>
      <c r="BQ163" s="145"/>
      <c r="BR163" s="145"/>
      <c r="BS163" s="145"/>
      <c r="BT163" s="145"/>
      <c r="BU163" s="145"/>
      <c r="BV163" s="145"/>
      <c r="BW163" s="145"/>
      <c r="BX163" s="145"/>
      <c r="BY163" s="145"/>
      <c r="BZ163" s="57"/>
      <c r="CA163" s="57"/>
    </row>
    <row r="164" spans="1:79" x14ac:dyDescent="0.25">
      <c r="A164" s="8" t="str">
        <f t="shared" si="29"/>
        <v>aaoce</v>
      </c>
      <c r="B164" s="5" t="s">
        <v>72</v>
      </c>
      <c r="C164" s="5" t="str">
        <f t="shared" si="33"/>
        <v>sim2</v>
      </c>
      <c r="D164" s="172">
        <v>-0.7</v>
      </c>
      <c r="E164" s="172">
        <v>1.2000000000000002</v>
      </c>
      <c r="F164" s="172">
        <v>0.15000000000000002</v>
      </c>
      <c r="G164" s="173">
        <v>0.30000000000000004</v>
      </c>
      <c r="H164" s="174">
        <v>0.60000000000000009</v>
      </c>
      <c r="I164" s="174">
        <v>0.75</v>
      </c>
      <c r="J164" s="174">
        <v>1.05</v>
      </c>
      <c r="K164" s="174">
        <v>0.45000000000000007</v>
      </c>
      <c r="L164" s="174">
        <v>-0.15000000000000002</v>
      </c>
      <c r="M164" s="174">
        <v>-0.15</v>
      </c>
      <c r="N164" s="174">
        <v>-0.2</v>
      </c>
      <c r="P164" s="57"/>
      <c r="Q164" s="57"/>
      <c r="R164" s="57"/>
      <c r="S164" s="57"/>
      <c r="T164" s="57"/>
      <c r="U164" s="57"/>
      <c r="V164" s="57"/>
      <c r="W164" s="57"/>
      <c r="X164" s="57"/>
      <c r="Y164" s="142">
        <f t="shared" si="32"/>
        <v>-6</v>
      </c>
      <c r="Z164" s="127">
        <f>Z163</f>
        <v>-12</v>
      </c>
      <c r="AA164" s="145"/>
      <c r="AB164" s="145"/>
      <c r="AC164" s="138"/>
      <c r="AD164" s="138"/>
      <c r="AE164" s="138"/>
      <c r="AF164" s="138"/>
      <c r="AG164" s="138"/>
      <c r="AH164" s="138"/>
      <c r="AI164" s="138"/>
      <c r="AJ164" s="138"/>
      <c r="AK164" s="138"/>
      <c r="AL164" s="138"/>
      <c r="AM164" s="145"/>
      <c r="AN164" s="145"/>
      <c r="AO164" s="145"/>
      <c r="AP164" s="145"/>
      <c r="AQ164" s="145"/>
      <c r="AR164" s="145"/>
      <c r="AS164" s="145"/>
      <c r="AT164" s="145"/>
      <c r="AU164" s="145"/>
      <c r="AV164" s="145"/>
      <c r="AW164" s="145"/>
      <c r="AX164" s="145"/>
      <c r="AY164" s="145"/>
      <c r="AZ164" s="145"/>
      <c r="BA164" s="145"/>
      <c r="BB164" s="145"/>
      <c r="BC164" s="145"/>
      <c r="BD164" s="145"/>
      <c r="BE164" s="145"/>
      <c r="BF164" s="145"/>
      <c r="BG164" s="145"/>
      <c r="BH164" s="145"/>
      <c r="BI164" s="145"/>
      <c r="BJ164" s="145"/>
      <c r="BK164" s="145"/>
      <c r="BL164" s="145"/>
      <c r="BM164" s="145"/>
      <c r="BN164" s="145"/>
      <c r="BO164" s="145"/>
      <c r="BP164" s="145"/>
      <c r="BQ164" s="145"/>
      <c r="BR164" s="145"/>
      <c r="BS164" s="145"/>
      <c r="BT164" s="145"/>
      <c r="BU164" s="145"/>
      <c r="BV164" s="145"/>
      <c r="BW164" s="145"/>
      <c r="BX164" s="145"/>
      <c r="BY164" s="145"/>
      <c r="BZ164" s="57"/>
      <c r="CA164" s="57"/>
    </row>
    <row r="165" spans="1:79" x14ac:dyDescent="0.25">
      <c r="A165" s="8" t="str">
        <f t="shared" si="29"/>
        <v>aaveg</v>
      </c>
      <c r="B165" s="5" t="s">
        <v>72</v>
      </c>
      <c r="C165" s="5" t="str">
        <f t="shared" si="33"/>
        <v>sim2</v>
      </c>
      <c r="D165" s="59">
        <v>-0.7</v>
      </c>
      <c r="E165" s="59">
        <v>1.2000000000000002</v>
      </c>
      <c r="F165" s="59">
        <v>0.15000000000000002</v>
      </c>
      <c r="G165" s="168">
        <v>0.30000000000000004</v>
      </c>
      <c r="H165" s="169">
        <v>0.60000000000000009</v>
      </c>
      <c r="I165" s="169">
        <v>0.75</v>
      </c>
      <c r="J165" s="169">
        <v>1.05</v>
      </c>
      <c r="K165" s="169">
        <v>0.45000000000000007</v>
      </c>
      <c r="L165" s="169">
        <v>-0.15000000000000002</v>
      </c>
      <c r="M165" s="169">
        <v>-0.15</v>
      </c>
      <c r="N165" s="169">
        <v>-0.2</v>
      </c>
      <c r="P165" s="57"/>
      <c r="Q165" s="57"/>
      <c r="R165" s="57"/>
      <c r="S165" s="57"/>
      <c r="T165" s="57"/>
      <c r="U165" s="57"/>
      <c r="V165" s="57"/>
      <c r="W165" s="57"/>
      <c r="X165" s="57"/>
      <c r="Y165" s="142">
        <f t="shared" si="32"/>
        <v>-1.25</v>
      </c>
      <c r="Z165" s="127">
        <f>Z176</f>
        <v>-2.5</v>
      </c>
      <c r="AA165" s="145"/>
      <c r="AB165" s="145"/>
      <c r="AC165" s="137"/>
      <c r="AD165" s="137"/>
      <c r="AE165" s="137"/>
      <c r="AF165" s="137"/>
      <c r="AG165" s="137"/>
      <c r="AH165" s="137"/>
      <c r="AI165" s="137"/>
      <c r="AJ165" s="137"/>
      <c r="AK165" s="137"/>
      <c r="AL165" s="137"/>
      <c r="AM165" s="145"/>
      <c r="AN165" s="145"/>
      <c r="AO165" s="145"/>
      <c r="AP165" s="145"/>
      <c r="AQ165" s="145"/>
      <c r="AR165" s="145"/>
      <c r="AS165" s="145"/>
      <c r="AT165" s="145"/>
      <c r="AU165" s="145"/>
      <c r="AV165" s="145"/>
      <c r="AW165" s="145"/>
      <c r="AX165" s="145"/>
      <c r="AY165" s="145"/>
      <c r="AZ165" s="145"/>
      <c r="BA165" s="145"/>
      <c r="BB165" s="145"/>
      <c r="BC165" s="145"/>
      <c r="BD165" s="145"/>
      <c r="BE165" s="145"/>
      <c r="BF165" s="145"/>
      <c r="BG165" s="145"/>
      <c r="BH165" s="145"/>
      <c r="BI165" s="145"/>
      <c r="BJ165" s="145"/>
      <c r="BK165" s="145"/>
      <c r="BL165" s="145"/>
      <c r="BM165" s="145"/>
      <c r="BN165" s="145"/>
      <c r="BO165" s="145"/>
      <c r="BP165" s="145"/>
      <c r="BQ165" s="145"/>
      <c r="BR165" s="145"/>
      <c r="BS165" s="145"/>
      <c r="BT165" s="145"/>
      <c r="BU165" s="145"/>
      <c r="BV165" s="145"/>
      <c r="BW165" s="145"/>
      <c r="BX165" s="145"/>
      <c r="BY165" s="145"/>
      <c r="BZ165" s="57"/>
      <c r="CA165" s="57"/>
    </row>
    <row r="166" spans="1:79" x14ac:dyDescent="0.25">
      <c r="A166" s="8" t="str">
        <f t="shared" si="29"/>
        <v>aaofr</v>
      </c>
      <c r="B166" s="5" t="s">
        <v>72</v>
      </c>
      <c r="C166" s="5" t="str">
        <f t="shared" si="33"/>
        <v>sim2</v>
      </c>
      <c r="D166" s="59">
        <v>-0.7</v>
      </c>
      <c r="E166" s="59">
        <v>1.2000000000000002</v>
      </c>
      <c r="F166" s="59">
        <v>0.15000000000000002</v>
      </c>
      <c r="G166" s="168">
        <v>0.30000000000000004</v>
      </c>
      <c r="H166" s="169">
        <v>0.60000000000000009</v>
      </c>
      <c r="I166" s="169">
        <v>0.75</v>
      </c>
      <c r="J166" s="169">
        <v>1.05</v>
      </c>
      <c r="K166" s="169">
        <v>0.45000000000000007</v>
      </c>
      <c r="L166" s="169">
        <v>-0.15000000000000002</v>
      </c>
      <c r="M166" s="169">
        <v>-0.15</v>
      </c>
      <c r="N166" s="169">
        <v>-0.2</v>
      </c>
      <c r="P166" s="57"/>
      <c r="Q166" s="57"/>
      <c r="R166" s="57"/>
      <c r="S166" s="57"/>
      <c r="T166" s="57"/>
      <c r="U166" s="57"/>
      <c r="V166" s="57"/>
      <c r="W166" s="57"/>
      <c r="X166" s="57"/>
      <c r="Y166" s="142">
        <f t="shared" si="32"/>
        <v>-1</v>
      </c>
      <c r="Z166" s="126">
        <v>-2</v>
      </c>
      <c r="AA166" s="144"/>
      <c r="AB166" s="144"/>
      <c r="AC166" s="137">
        <v>-0.1</v>
      </c>
      <c r="AD166" s="137">
        <v>-0.05</v>
      </c>
      <c r="AE166" s="137">
        <v>0.05</v>
      </c>
      <c r="AF166" s="137">
        <v>0.05</v>
      </c>
      <c r="AG166" s="137">
        <v>0.05</v>
      </c>
      <c r="AH166" s="137">
        <v>0.05</v>
      </c>
      <c r="AI166" s="137">
        <v>0.2</v>
      </c>
      <c r="AJ166" s="137">
        <v>0.1</v>
      </c>
      <c r="AK166" s="137">
        <v>0.15</v>
      </c>
      <c r="AL166" s="137">
        <v>0.2</v>
      </c>
      <c r="AM166" s="144"/>
      <c r="AN166" s="144"/>
      <c r="AO166" s="144"/>
      <c r="AP166" s="144"/>
      <c r="AQ166" s="144"/>
      <c r="AR166" s="144"/>
      <c r="AS166" s="144"/>
      <c r="AT166" s="144"/>
      <c r="AU166" s="144"/>
      <c r="AV166" s="144"/>
      <c r="AW166" s="144"/>
      <c r="AX166" s="144"/>
      <c r="AY166" s="144"/>
      <c r="AZ166" s="144"/>
      <c r="BA166" s="144"/>
      <c r="BB166" s="144"/>
      <c r="BC166" s="144"/>
      <c r="BD166" s="144"/>
      <c r="BE166" s="144"/>
      <c r="BF166" s="144"/>
      <c r="BG166" s="144"/>
      <c r="BH166" s="144"/>
      <c r="BI166" s="144"/>
      <c r="BJ166" s="144"/>
      <c r="BK166" s="144"/>
      <c r="BL166" s="144"/>
      <c r="BM166" s="144"/>
      <c r="BN166" s="144"/>
      <c r="BO166" s="144"/>
      <c r="BP166" s="144"/>
      <c r="BQ166" s="144"/>
      <c r="BR166" s="144"/>
      <c r="BS166" s="144"/>
      <c r="BT166" s="144"/>
      <c r="BU166" s="144"/>
      <c r="BV166" s="144"/>
      <c r="BW166" s="144"/>
      <c r="BX166" s="144"/>
      <c r="BY166" s="144"/>
      <c r="BZ166" s="57"/>
      <c r="CA166" s="57"/>
    </row>
    <row r="167" spans="1:79" x14ac:dyDescent="0.25">
      <c r="A167" s="8" t="str">
        <f t="shared" si="29"/>
        <v>aagra</v>
      </c>
      <c r="B167" s="5" t="s">
        <v>72</v>
      </c>
      <c r="C167" s="5" t="str">
        <f t="shared" si="33"/>
        <v>sim2</v>
      </c>
      <c r="D167" s="59">
        <v>-0.7</v>
      </c>
      <c r="E167" s="59">
        <v>1.2000000000000002</v>
      </c>
      <c r="F167" s="59">
        <v>0.15000000000000002</v>
      </c>
      <c r="G167" s="168">
        <v>0.30000000000000004</v>
      </c>
      <c r="H167" s="169">
        <v>0.60000000000000009</v>
      </c>
      <c r="I167" s="169">
        <v>0.75</v>
      </c>
      <c r="J167" s="169">
        <v>1.05</v>
      </c>
      <c r="K167" s="169">
        <v>0.45000000000000007</v>
      </c>
      <c r="L167" s="169">
        <v>-0.15000000000000002</v>
      </c>
      <c r="M167" s="169">
        <v>-0.15</v>
      </c>
      <c r="N167" s="169">
        <v>-0.2</v>
      </c>
      <c r="P167" s="57"/>
      <c r="Q167" s="57"/>
      <c r="R167" s="57"/>
      <c r="S167" s="57"/>
      <c r="T167" s="57"/>
      <c r="U167" s="57"/>
      <c r="V167" s="57"/>
      <c r="W167" s="57"/>
      <c r="X167" s="57"/>
      <c r="Y167" s="142">
        <f t="shared" si="32"/>
        <v>-1</v>
      </c>
      <c r="Z167" s="127">
        <f>Z166</f>
        <v>-2</v>
      </c>
      <c r="AA167" s="145"/>
      <c r="AB167" s="145"/>
      <c r="AC167" s="138"/>
      <c r="AD167" s="138"/>
      <c r="AE167" s="138"/>
      <c r="AF167" s="138"/>
      <c r="AG167" s="138"/>
      <c r="AH167" s="138"/>
      <c r="AI167" s="138"/>
      <c r="AJ167" s="138"/>
      <c r="AK167" s="138"/>
      <c r="AL167" s="138"/>
      <c r="AM167" s="145"/>
      <c r="AN167" s="145"/>
      <c r="AO167" s="145"/>
      <c r="AP167" s="145"/>
      <c r="AQ167" s="145"/>
      <c r="AR167" s="145"/>
      <c r="AS167" s="145"/>
      <c r="AT167" s="145"/>
      <c r="AU167" s="145"/>
      <c r="AV167" s="145"/>
      <c r="AW167" s="145"/>
      <c r="AX167" s="145"/>
      <c r="AY167" s="145"/>
      <c r="AZ167" s="145"/>
      <c r="BA167" s="145"/>
      <c r="BB167" s="145"/>
      <c r="BC167" s="145"/>
      <c r="BD167" s="145"/>
      <c r="BE167" s="145"/>
      <c r="BF167" s="145"/>
      <c r="BG167" s="145"/>
      <c r="BH167" s="145"/>
      <c r="BI167" s="145"/>
      <c r="BJ167" s="145"/>
      <c r="BK167" s="145"/>
      <c r="BL167" s="145"/>
      <c r="BM167" s="145"/>
      <c r="BN167" s="145"/>
      <c r="BO167" s="145"/>
      <c r="BP167" s="145"/>
      <c r="BQ167" s="145"/>
      <c r="BR167" s="145"/>
      <c r="BS167" s="145"/>
      <c r="BT167" s="145"/>
      <c r="BU167" s="145"/>
      <c r="BV167" s="145"/>
      <c r="BW167" s="145"/>
      <c r="BX167" s="145"/>
      <c r="BY167" s="145"/>
      <c r="BZ167" s="57"/>
      <c r="CA167" s="57"/>
    </row>
    <row r="168" spans="1:79" x14ac:dyDescent="0.25">
      <c r="A168" s="8" t="str">
        <f t="shared" si="29"/>
        <v>aaoil</v>
      </c>
      <c r="B168" s="5" t="s">
        <v>72</v>
      </c>
      <c r="C168" s="5" t="str">
        <f t="shared" si="33"/>
        <v>sim2</v>
      </c>
      <c r="D168" s="172">
        <v>-0.7</v>
      </c>
      <c r="E168" s="172">
        <v>1.2000000000000002</v>
      </c>
      <c r="F168" s="172">
        <v>0.15000000000000002</v>
      </c>
      <c r="G168" s="173">
        <v>0.30000000000000004</v>
      </c>
      <c r="H168" s="174">
        <v>0.60000000000000009</v>
      </c>
      <c r="I168" s="174">
        <v>0.75</v>
      </c>
      <c r="J168" s="174">
        <v>1.05</v>
      </c>
      <c r="K168" s="174">
        <v>0.45000000000000007</v>
      </c>
      <c r="L168" s="174">
        <v>-0.15000000000000002</v>
      </c>
      <c r="M168" s="174">
        <v>-0.15</v>
      </c>
      <c r="N168" s="174">
        <v>-0.2</v>
      </c>
      <c r="P168" s="57"/>
      <c r="Q168" s="57"/>
      <c r="R168" s="57"/>
      <c r="S168" s="57"/>
      <c r="T168" s="57"/>
      <c r="U168" s="57"/>
      <c r="V168" s="57"/>
      <c r="W168" s="57"/>
      <c r="X168" s="57"/>
      <c r="Y168" s="142">
        <f t="shared" si="32"/>
        <v>-4</v>
      </c>
      <c r="Z168" s="126">
        <v>-8</v>
      </c>
      <c r="AA168" s="144"/>
      <c r="AB168" s="144"/>
      <c r="AC168" s="137">
        <v>-0.1</v>
      </c>
      <c r="AD168" s="137">
        <v>-0.05</v>
      </c>
      <c r="AE168" s="137">
        <v>0.05</v>
      </c>
      <c r="AF168" s="137">
        <v>0.05</v>
      </c>
      <c r="AG168" s="137">
        <v>0.05</v>
      </c>
      <c r="AH168" s="137">
        <v>0.05</v>
      </c>
      <c r="AI168" s="137">
        <v>0.2</v>
      </c>
      <c r="AJ168" s="137">
        <v>0.1</v>
      </c>
      <c r="AK168" s="137">
        <v>0.15</v>
      </c>
      <c r="AL168" s="137">
        <v>0.2</v>
      </c>
      <c r="AM168" s="144"/>
      <c r="AN168" s="144"/>
      <c r="AO168" s="144"/>
      <c r="AP168" s="144"/>
      <c r="AQ168" s="144"/>
      <c r="AR168" s="144"/>
      <c r="AS168" s="144"/>
      <c r="AT168" s="144"/>
      <c r="AU168" s="144"/>
      <c r="AV168" s="144"/>
      <c r="AW168" s="144"/>
      <c r="AX168" s="144"/>
      <c r="AY168" s="144"/>
      <c r="AZ168" s="144"/>
      <c r="BA168" s="144"/>
      <c r="BB168" s="144"/>
      <c r="BC168" s="144"/>
      <c r="BD168" s="144"/>
      <c r="BE168" s="144"/>
      <c r="BF168" s="144"/>
      <c r="BG168" s="144"/>
      <c r="BH168" s="144"/>
      <c r="BI168" s="144"/>
      <c r="BJ168" s="144"/>
      <c r="BK168" s="144"/>
      <c r="BL168" s="144"/>
      <c r="BM168" s="144"/>
      <c r="BN168" s="144"/>
      <c r="BO168" s="144"/>
      <c r="BP168" s="144"/>
      <c r="BQ168" s="144"/>
      <c r="BR168" s="144"/>
      <c r="BS168" s="144"/>
      <c r="BT168" s="144"/>
      <c r="BU168" s="144"/>
      <c r="BV168" s="144"/>
      <c r="BW168" s="144"/>
      <c r="BX168" s="144"/>
      <c r="BY168" s="144"/>
      <c r="BZ168" s="57"/>
      <c r="CA168" s="57"/>
    </row>
    <row r="169" spans="1:79" x14ac:dyDescent="0.25">
      <c r="A169" s="8" t="str">
        <f t="shared" si="29"/>
        <v>aatub</v>
      </c>
      <c r="B169" s="5" t="s">
        <v>72</v>
      </c>
      <c r="C169" s="5" t="str">
        <f t="shared" si="33"/>
        <v>sim2</v>
      </c>
      <c r="D169" s="172">
        <v>-0.7</v>
      </c>
      <c r="E169" s="172">
        <v>1.2000000000000002</v>
      </c>
      <c r="F169" s="172">
        <v>0.15000000000000002</v>
      </c>
      <c r="G169" s="173">
        <v>0.30000000000000004</v>
      </c>
      <c r="H169" s="174">
        <v>0.60000000000000009</v>
      </c>
      <c r="I169" s="174">
        <v>0.75</v>
      </c>
      <c r="J169" s="174">
        <v>1.05</v>
      </c>
      <c r="K169" s="174">
        <v>0.45000000000000007</v>
      </c>
      <c r="L169" s="174">
        <v>-0.15000000000000002</v>
      </c>
      <c r="M169" s="174">
        <v>-0.15</v>
      </c>
      <c r="N169" s="174">
        <v>-0.2</v>
      </c>
      <c r="P169" s="57"/>
      <c r="Q169" s="57"/>
      <c r="R169" s="57"/>
      <c r="S169" s="57"/>
      <c r="T169" s="57"/>
      <c r="U169" s="57"/>
      <c r="V169" s="57"/>
      <c r="W169" s="57"/>
      <c r="X169" s="57"/>
      <c r="Y169" s="142">
        <f t="shared" si="32"/>
        <v>-4</v>
      </c>
      <c r="Z169" s="128">
        <f>Z168</f>
        <v>-8</v>
      </c>
      <c r="AA169" s="146"/>
      <c r="AB169" s="146"/>
      <c r="AC169" s="139"/>
      <c r="AD169" s="139"/>
      <c r="AE169" s="139"/>
      <c r="AF169" s="139"/>
      <c r="AG169" s="139"/>
      <c r="AH169" s="139"/>
      <c r="AI169" s="139"/>
      <c r="AJ169" s="139"/>
      <c r="AK169" s="139"/>
      <c r="AL169" s="139"/>
      <c r="AM169" s="146"/>
      <c r="AN169" s="146"/>
      <c r="AO169" s="146"/>
      <c r="AP169" s="146"/>
      <c r="AQ169" s="146"/>
      <c r="AR169" s="146"/>
      <c r="AS169" s="146"/>
      <c r="AT169" s="146"/>
      <c r="AU169" s="146"/>
      <c r="AV169" s="146"/>
      <c r="AW169" s="146"/>
      <c r="AX169" s="146"/>
      <c r="AY169" s="146"/>
      <c r="AZ169" s="146"/>
      <c r="BA169" s="146"/>
      <c r="BB169" s="146"/>
      <c r="BC169" s="146"/>
      <c r="BD169" s="146"/>
      <c r="BE169" s="146"/>
      <c r="BF169" s="146"/>
      <c r="BG169" s="146"/>
      <c r="BH169" s="146"/>
      <c r="BI169" s="146"/>
      <c r="BJ169" s="146"/>
      <c r="BK169" s="146"/>
      <c r="BL169" s="146"/>
      <c r="BM169" s="146"/>
      <c r="BN169" s="146"/>
      <c r="BO169" s="146"/>
      <c r="BP169" s="146"/>
      <c r="BQ169" s="146"/>
      <c r="BR169" s="146"/>
      <c r="BS169" s="146"/>
      <c r="BT169" s="146"/>
      <c r="BU169" s="146"/>
      <c r="BV169" s="146"/>
      <c r="BW169" s="146"/>
      <c r="BX169" s="146"/>
      <c r="BY169" s="146"/>
      <c r="BZ169" s="57"/>
      <c r="CA169" s="57"/>
    </row>
    <row r="170" spans="1:79" x14ac:dyDescent="0.25">
      <c r="A170" s="8" t="str">
        <f t="shared" si="29"/>
        <v>aapul</v>
      </c>
      <c r="B170" s="5" t="s">
        <v>72</v>
      </c>
      <c r="C170" s="5" t="str">
        <f t="shared" si="33"/>
        <v>sim2</v>
      </c>
      <c r="D170" s="172">
        <v>-0.7</v>
      </c>
      <c r="E170" s="172">
        <v>1.2000000000000002</v>
      </c>
      <c r="F170" s="172">
        <v>0.15000000000000002</v>
      </c>
      <c r="G170" s="173">
        <v>0.30000000000000004</v>
      </c>
      <c r="H170" s="174">
        <v>0.60000000000000009</v>
      </c>
      <c r="I170" s="174">
        <v>0.75</v>
      </c>
      <c r="J170" s="174">
        <v>1.05</v>
      </c>
      <c r="K170" s="174">
        <v>0.45000000000000007</v>
      </c>
      <c r="L170" s="174">
        <v>-0.15000000000000002</v>
      </c>
      <c r="M170" s="174">
        <v>-0.15</v>
      </c>
      <c r="N170" s="174">
        <v>-0.2</v>
      </c>
      <c r="P170" s="57"/>
      <c r="Q170" s="57"/>
      <c r="R170" s="57"/>
      <c r="S170" s="57"/>
      <c r="T170" s="57"/>
      <c r="U170" s="57"/>
      <c r="V170" s="57"/>
      <c r="W170" s="57"/>
      <c r="X170" s="57"/>
      <c r="Y170" s="142">
        <f t="shared" si="32"/>
        <v>-4</v>
      </c>
      <c r="Z170" s="128">
        <f>Z169</f>
        <v>-8</v>
      </c>
      <c r="AA170" s="146"/>
      <c r="AB170" s="146"/>
      <c r="AC170" s="139"/>
      <c r="AD170" s="139"/>
      <c r="AE170" s="139"/>
      <c r="AF170" s="139"/>
      <c r="AG170" s="139"/>
      <c r="AH170" s="139"/>
      <c r="AI170" s="139"/>
      <c r="AJ170" s="139"/>
      <c r="AK170" s="139"/>
      <c r="AL170" s="139"/>
      <c r="AM170" s="146"/>
      <c r="AN170" s="146"/>
      <c r="AO170" s="146"/>
      <c r="AP170" s="146"/>
      <c r="AQ170" s="146"/>
      <c r="AR170" s="146"/>
      <c r="AS170" s="146"/>
      <c r="AT170" s="146"/>
      <c r="AU170" s="146"/>
      <c r="AV170" s="146"/>
      <c r="AW170" s="146"/>
      <c r="AX170" s="146"/>
      <c r="AY170" s="146"/>
      <c r="AZ170" s="146"/>
      <c r="BA170" s="146"/>
      <c r="BB170" s="146"/>
      <c r="BC170" s="146"/>
      <c r="BD170" s="146"/>
      <c r="BE170" s="146"/>
      <c r="BF170" s="146"/>
      <c r="BG170" s="146"/>
      <c r="BH170" s="146"/>
      <c r="BI170" s="146"/>
      <c r="BJ170" s="146"/>
      <c r="BK170" s="146"/>
      <c r="BL170" s="146"/>
      <c r="BM170" s="146"/>
      <c r="BN170" s="146"/>
      <c r="BO170" s="146"/>
      <c r="BP170" s="146"/>
      <c r="BQ170" s="146"/>
      <c r="BR170" s="146"/>
      <c r="BS170" s="146"/>
      <c r="BT170" s="146"/>
      <c r="BU170" s="146"/>
      <c r="BV170" s="146"/>
      <c r="BW170" s="146"/>
      <c r="BX170" s="146"/>
      <c r="BY170" s="146"/>
      <c r="BZ170" s="57"/>
      <c r="CA170" s="57"/>
    </row>
    <row r="171" spans="1:79" x14ac:dyDescent="0.25">
      <c r="A171" s="8" t="str">
        <f t="shared" si="29"/>
        <v>aasug</v>
      </c>
      <c r="B171" s="5" t="s">
        <v>72</v>
      </c>
      <c r="C171" s="5" t="str">
        <f t="shared" si="33"/>
        <v>sim2</v>
      </c>
      <c r="D171" s="59">
        <v>-0.7</v>
      </c>
      <c r="E171" s="59">
        <v>1.2000000000000002</v>
      </c>
      <c r="F171" s="59">
        <v>0.15000000000000002</v>
      </c>
      <c r="G171" s="168">
        <v>0.30000000000000004</v>
      </c>
      <c r="H171" s="169">
        <v>0.60000000000000009</v>
      </c>
      <c r="I171" s="169">
        <v>0.75</v>
      </c>
      <c r="J171" s="169">
        <v>1.05</v>
      </c>
      <c r="K171" s="169">
        <v>0.45000000000000007</v>
      </c>
      <c r="L171" s="169">
        <v>-0.15000000000000002</v>
      </c>
      <c r="M171" s="169">
        <v>-0.15</v>
      </c>
      <c r="N171" s="169">
        <v>-0.2</v>
      </c>
      <c r="P171" s="57"/>
      <c r="Q171" s="57"/>
      <c r="R171" s="57"/>
      <c r="S171" s="57"/>
      <c r="T171" s="57"/>
      <c r="U171" s="57"/>
      <c r="V171" s="57"/>
      <c r="W171" s="57"/>
      <c r="X171" s="57"/>
      <c r="Y171" s="142">
        <f t="shared" si="32"/>
        <v>-4</v>
      </c>
      <c r="Z171" s="128">
        <f>Z170</f>
        <v>-8</v>
      </c>
      <c r="AA171" s="146"/>
      <c r="AB171" s="146"/>
      <c r="AC171" s="139"/>
      <c r="AD171" s="139"/>
      <c r="AE171" s="139"/>
      <c r="AF171" s="139"/>
      <c r="AG171" s="139"/>
      <c r="AH171" s="139"/>
      <c r="AI171" s="139"/>
      <c r="AJ171" s="139"/>
      <c r="AK171" s="139"/>
      <c r="AL171" s="139"/>
      <c r="AM171" s="146"/>
      <c r="AN171" s="146"/>
      <c r="AO171" s="146"/>
      <c r="AP171" s="146"/>
      <c r="AQ171" s="146"/>
      <c r="AR171" s="146"/>
      <c r="AS171" s="146"/>
      <c r="AT171" s="146"/>
      <c r="AU171" s="146"/>
      <c r="AV171" s="146"/>
      <c r="AW171" s="146"/>
      <c r="AX171" s="146"/>
      <c r="AY171" s="146"/>
      <c r="AZ171" s="146"/>
      <c r="BA171" s="146"/>
      <c r="BB171" s="146"/>
      <c r="BC171" s="146"/>
      <c r="BD171" s="146"/>
      <c r="BE171" s="146"/>
      <c r="BF171" s="146"/>
      <c r="BG171" s="146"/>
      <c r="BH171" s="146"/>
      <c r="BI171" s="146"/>
      <c r="BJ171" s="146"/>
      <c r="BK171" s="146"/>
      <c r="BL171" s="146"/>
      <c r="BM171" s="146"/>
      <c r="BN171" s="146"/>
      <c r="BO171" s="146"/>
      <c r="BP171" s="146"/>
      <c r="BQ171" s="146"/>
      <c r="BR171" s="146"/>
      <c r="BS171" s="146"/>
      <c r="BT171" s="146"/>
      <c r="BU171" s="146"/>
      <c r="BV171" s="146"/>
      <c r="BW171" s="146"/>
      <c r="BX171" s="146"/>
      <c r="BY171" s="146"/>
      <c r="BZ171" s="57"/>
      <c r="CA171" s="57"/>
    </row>
    <row r="172" spans="1:79" x14ac:dyDescent="0.25">
      <c r="A172" s="8" t="str">
        <f t="shared" ref="A172:A203" si="34">A95</f>
        <v>aaoth</v>
      </c>
      <c r="B172" s="5" t="s">
        <v>72</v>
      </c>
      <c r="C172" s="5" t="str">
        <f t="shared" si="33"/>
        <v>sim2</v>
      </c>
      <c r="D172" s="59">
        <v>-0.7</v>
      </c>
      <c r="E172" s="59">
        <v>1.2000000000000002</v>
      </c>
      <c r="F172" s="59">
        <v>0.15000000000000002</v>
      </c>
      <c r="G172" s="168">
        <v>0.30000000000000004</v>
      </c>
      <c r="H172" s="169">
        <v>0.60000000000000009</v>
      </c>
      <c r="I172" s="169">
        <v>0.75</v>
      </c>
      <c r="J172" s="169">
        <v>1.05</v>
      </c>
      <c r="K172" s="169">
        <v>0.45000000000000007</v>
      </c>
      <c r="L172" s="169">
        <v>-0.15000000000000002</v>
      </c>
      <c r="M172" s="169">
        <v>-0.15</v>
      </c>
      <c r="N172" s="169">
        <v>-0.2</v>
      </c>
      <c r="P172" s="57"/>
      <c r="Q172" s="57"/>
      <c r="R172" s="57"/>
      <c r="S172" s="57"/>
      <c r="T172" s="57"/>
      <c r="U172" s="57"/>
      <c r="V172" s="57"/>
      <c r="W172" s="57"/>
      <c r="X172" s="57"/>
      <c r="Y172" s="142">
        <f t="shared" si="32"/>
        <v>-4</v>
      </c>
      <c r="Z172" s="128">
        <f>Z171</f>
        <v>-8</v>
      </c>
      <c r="AA172" s="146"/>
      <c r="AB172" s="146"/>
      <c r="AC172" s="139"/>
      <c r="AD172" s="139"/>
      <c r="AE172" s="139"/>
      <c r="AF172" s="139"/>
      <c r="AG172" s="139"/>
      <c r="AH172" s="139"/>
      <c r="AI172" s="139"/>
      <c r="AJ172" s="139"/>
      <c r="AK172" s="139"/>
      <c r="AL172" s="139"/>
      <c r="AM172" s="146"/>
      <c r="AN172" s="146"/>
      <c r="AO172" s="146"/>
      <c r="AP172" s="146"/>
      <c r="AQ172" s="146"/>
      <c r="AR172" s="146"/>
      <c r="AS172" s="146"/>
      <c r="AT172" s="146"/>
      <c r="AU172" s="146"/>
      <c r="AV172" s="146"/>
      <c r="AW172" s="146"/>
      <c r="AX172" s="146"/>
      <c r="AY172" s="146"/>
      <c r="AZ172" s="146"/>
      <c r="BA172" s="146"/>
      <c r="BB172" s="146"/>
      <c r="BC172" s="146"/>
      <c r="BD172" s="146"/>
      <c r="BE172" s="146"/>
      <c r="BF172" s="146"/>
      <c r="BG172" s="146"/>
      <c r="BH172" s="146"/>
      <c r="BI172" s="146"/>
      <c r="BJ172" s="146"/>
      <c r="BK172" s="146"/>
      <c r="BL172" s="146"/>
      <c r="BM172" s="146"/>
      <c r="BN172" s="146"/>
      <c r="BO172" s="146"/>
      <c r="BP172" s="146"/>
      <c r="BQ172" s="146"/>
      <c r="BR172" s="146"/>
      <c r="BS172" s="146"/>
      <c r="BT172" s="146"/>
      <c r="BU172" s="146"/>
      <c r="BV172" s="146"/>
      <c r="BW172" s="146"/>
      <c r="BX172" s="146"/>
      <c r="BY172" s="146"/>
      <c r="BZ172" s="57"/>
      <c r="CA172" s="57"/>
    </row>
    <row r="173" spans="1:79" x14ac:dyDescent="0.25">
      <c r="A173" s="8" t="str">
        <f t="shared" si="34"/>
        <v>alani</v>
      </c>
      <c r="B173" s="5" t="s">
        <v>72</v>
      </c>
      <c r="C173" s="5" t="str">
        <f t="shared" si="33"/>
        <v>sim2</v>
      </c>
      <c r="D173" s="172">
        <v>-0.7</v>
      </c>
      <c r="E173" s="172">
        <v>1.2000000000000002</v>
      </c>
      <c r="F173" s="172">
        <v>0.15000000000000002</v>
      </c>
      <c r="G173" s="173">
        <v>0.30000000000000004</v>
      </c>
      <c r="H173" s="174">
        <v>0.60000000000000009</v>
      </c>
      <c r="I173" s="174">
        <v>0.75</v>
      </c>
      <c r="J173" s="174">
        <v>1.05</v>
      </c>
      <c r="K173" s="174">
        <v>0.45000000000000007</v>
      </c>
      <c r="L173" s="174">
        <v>-0.15000000000000002</v>
      </c>
      <c r="M173" s="174">
        <v>-0.15</v>
      </c>
      <c r="N173" s="174">
        <v>-0.2</v>
      </c>
      <c r="P173" s="57"/>
      <c r="Q173" s="57"/>
      <c r="R173" s="57"/>
      <c r="S173" s="57"/>
      <c r="T173" s="57"/>
      <c r="U173" s="57"/>
      <c r="V173" s="57"/>
      <c r="W173" s="57"/>
      <c r="X173" s="57"/>
      <c r="Y173" s="142">
        <f t="shared" si="32"/>
        <v>-4</v>
      </c>
      <c r="Z173" s="126">
        <v>-8</v>
      </c>
      <c r="AA173" s="144"/>
      <c r="AB173" s="144"/>
      <c r="AC173" s="137">
        <v>-0.1</v>
      </c>
      <c r="AD173" s="137">
        <v>-0.05</v>
      </c>
      <c r="AE173" s="137">
        <v>0.05</v>
      </c>
      <c r="AF173" s="137">
        <v>0.05</v>
      </c>
      <c r="AG173" s="137">
        <v>0.05</v>
      </c>
      <c r="AH173" s="137">
        <v>0.05</v>
      </c>
      <c r="AI173" s="137">
        <v>0.2</v>
      </c>
      <c r="AJ173" s="137">
        <v>0.1</v>
      </c>
      <c r="AK173" s="137">
        <v>0.15</v>
      </c>
      <c r="AL173" s="137">
        <v>0.2</v>
      </c>
      <c r="AM173" s="144"/>
      <c r="AN173" s="144"/>
      <c r="AO173" s="144"/>
      <c r="AP173" s="144"/>
      <c r="AQ173" s="144"/>
      <c r="AR173" s="144"/>
      <c r="AS173" s="144"/>
      <c r="AT173" s="144"/>
      <c r="AU173" s="144"/>
      <c r="AV173" s="144"/>
      <c r="AW173" s="144"/>
      <c r="AX173" s="144"/>
      <c r="AY173" s="144"/>
      <c r="AZ173" s="144"/>
      <c r="BA173" s="144"/>
      <c r="BB173" s="144"/>
      <c r="BC173" s="144"/>
      <c r="BD173" s="144"/>
      <c r="BE173" s="144"/>
      <c r="BF173" s="144"/>
      <c r="BG173" s="144"/>
      <c r="BH173" s="144"/>
      <c r="BI173" s="144"/>
      <c r="BJ173" s="144"/>
      <c r="BK173" s="144"/>
      <c r="BL173" s="144"/>
      <c r="BM173" s="144"/>
      <c r="BN173" s="144"/>
      <c r="BO173" s="144"/>
      <c r="BP173" s="144"/>
      <c r="BQ173" s="144"/>
      <c r="BR173" s="144"/>
      <c r="BS173" s="144"/>
      <c r="BT173" s="144"/>
      <c r="BU173" s="144"/>
      <c r="BV173" s="144"/>
      <c r="BW173" s="144"/>
      <c r="BX173" s="144"/>
      <c r="BY173" s="144"/>
      <c r="BZ173" s="57"/>
      <c r="CA173" s="57"/>
    </row>
    <row r="174" spans="1:79" x14ac:dyDescent="0.25">
      <c r="A174" s="8" t="str">
        <f t="shared" si="34"/>
        <v>afore</v>
      </c>
      <c r="B174" s="5" t="s">
        <v>72</v>
      </c>
      <c r="C174" s="5" t="str">
        <f t="shared" si="33"/>
        <v>sim2</v>
      </c>
      <c r="D174" s="59">
        <v>-0.7</v>
      </c>
      <c r="E174" s="59">
        <v>1.2000000000000002</v>
      </c>
      <c r="F174" s="59">
        <v>0.15000000000000002</v>
      </c>
      <c r="G174" s="168">
        <v>0.30000000000000004</v>
      </c>
      <c r="H174" s="169">
        <v>0.60000000000000009</v>
      </c>
      <c r="I174" s="169">
        <v>0.75</v>
      </c>
      <c r="J174" s="169">
        <v>1.05</v>
      </c>
      <c r="K174" s="169">
        <v>0.45000000000000007</v>
      </c>
      <c r="L174" s="169">
        <v>-0.15000000000000002</v>
      </c>
      <c r="M174" s="169">
        <v>-0.15</v>
      </c>
      <c r="N174" s="169">
        <v>-0.2</v>
      </c>
      <c r="P174" s="57"/>
      <c r="Q174" s="57"/>
      <c r="R174" s="57"/>
      <c r="S174" s="57"/>
      <c r="T174" s="57"/>
      <c r="U174" s="57"/>
      <c r="V174" s="57"/>
      <c r="W174" s="57"/>
      <c r="X174" s="57"/>
      <c r="Y174" s="142">
        <f t="shared" si="32"/>
        <v>-4</v>
      </c>
      <c r="Z174" s="128">
        <f>Z173</f>
        <v>-8</v>
      </c>
      <c r="AA174" s="146"/>
      <c r="AB174" s="146"/>
      <c r="AC174" s="139"/>
      <c r="AD174" s="139"/>
      <c r="AE174" s="139"/>
      <c r="AF174" s="139"/>
      <c r="AG174" s="139"/>
      <c r="AH174" s="139"/>
      <c r="AI174" s="139"/>
      <c r="AJ174" s="139"/>
      <c r="AK174" s="139"/>
      <c r="AL174" s="139"/>
      <c r="AM174" s="146"/>
      <c r="AN174" s="146"/>
      <c r="AO174" s="146"/>
      <c r="AP174" s="146"/>
      <c r="AQ174" s="146"/>
      <c r="AR174" s="146"/>
      <c r="AS174" s="146"/>
      <c r="AT174" s="146"/>
      <c r="AU174" s="146"/>
      <c r="AV174" s="146"/>
      <c r="AW174" s="146"/>
      <c r="AX174" s="146"/>
      <c r="AY174" s="146"/>
      <c r="AZ174" s="146"/>
      <c r="BA174" s="146"/>
      <c r="BB174" s="146"/>
      <c r="BC174" s="146"/>
      <c r="BD174" s="146"/>
      <c r="BE174" s="146"/>
      <c r="BF174" s="146"/>
      <c r="BG174" s="146"/>
      <c r="BH174" s="146"/>
      <c r="BI174" s="146"/>
      <c r="BJ174" s="146"/>
      <c r="BK174" s="146"/>
      <c r="BL174" s="146"/>
      <c r="BM174" s="146"/>
      <c r="BN174" s="146"/>
      <c r="BO174" s="146"/>
      <c r="BP174" s="146"/>
      <c r="BQ174" s="146"/>
      <c r="BR174" s="146"/>
      <c r="BS174" s="146"/>
      <c r="BT174" s="146"/>
      <c r="BU174" s="146"/>
      <c r="BV174" s="146"/>
      <c r="BW174" s="146"/>
      <c r="BX174" s="146"/>
      <c r="BY174" s="146"/>
      <c r="BZ174" s="57"/>
      <c r="CA174" s="57"/>
    </row>
    <row r="175" spans="1:79" x14ac:dyDescent="0.25">
      <c r="A175" s="8" t="str">
        <f t="shared" si="34"/>
        <v>afish</v>
      </c>
      <c r="B175" s="5" t="s">
        <v>72</v>
      </c>
      <c r="C175" s="5" t="str">
        <f t="shared" si="33"/>
        <v>sim2</v>
      </c>
      <c r="D175" s="172">
        <v>-0.7</v>
      </c>
      <c r="E175" s="172">
        <v>1.2000000000000002</v>
      </c>
      <c r="F175" s="172">
        <v>0.15000000000000002</v>
      </c>
      <c r="G175" s="173">
        <v>0.30000000000000004</v>
      </c>
      <c r="H175" s="174">
        <v>0.60000000000000009</v>
      </c>
      <c r="I175" s="174">
        <v>0.75</v>
      </c>
      <c r="J175" s="174">
        <v>1.05</v>
      </c>
      <c r="K175" s="174">
        <v>0.45000000000000007</v>
      </c>
      <c r="L175" s="174">
        <v>-0.15000000000000002</v>
      </c>
      <c r="M175" s="174">
        <v>-0.15</v>
      </c>
      <c r="N175" s="174">
        <v>-0.2</v>
      </c>
      <c r="P175" s="57"/>
      <c r="Q175" s="57"/>
      <c r="R175" s="57"/>
      <c r="S175" s="57"/>
      <c r="T175" s="57"/>
      <c r="U175" s="57"/>
      <c r="V175" s="57"/>
      <c r="W175" s="57"/>
      <c r="X175" s="57"/>
      <c r="Y175" s="142" t="str">
        <f t="shared" si="32"/>
        <v>eps</v>
      </c>
      <c r="Z175" s="126" t="s">
        <v>75</v>
      </c>
      <c r="AA175" s="144"/>
      <c r="AB175" s="144"/>
      <c r="AC175" s="140"/>
      <c r="AD175" s="140"/>
      <c r="AE175" s="140"/>
      <c r="AF175" s="140"/>
      <c r="AG175" s="140"/>
      <c r="AH175" s="140"/>
      <c r="AI175" s="140"/>
      <c r="AJ175" s="140"/>
      <c r="AK175" s="140"/>
      <c r="AL175" s="140"/>
      <c r="AM175" s="144"/>
      <c r="AN175" s="144"/>
      <c r="AO175" s="144"/>
      <c r="AP175" s="144"/>
      <c r="AQ175" s="144"/>
      <c r="AR175" s="144"/>
      <c r="AS175" s="144"/>
      <c r="AT175" s="144"/>
      <c r="AU175" s="144"/>
      <c r="AV175" s="144"/>
      <c r="AW175" s="144"/>
      <c r="AX175" s="144"/>
      <c r="AY175" s="144"/>
      <c r="AZ175" s="144"/>
      <c r="BA175" s="144"/>
      <c r="BB175" s="144"/>
      <c r="BC175" s="144"/>
      <c r="BD175" s="144"/>
      <c r="BE175" s="144"/>
      <c r="BF175" s="144"/>
      <c r="BG175" s="144"/>
      <c r="BH175" s="144"/>
      <c r="BI175" s="144"/>
      <c r="BJ175" s="144"/>
      <c r="BK175" s="144"/>
      <c r="BL175" s="144"/>
      <c r="BM175" s="144"/>
      <c r="BN175" s="144"/>
      <c r="BO175" s="144"/>
      <c r="BP175" s="144"/>
      <c r="BQ175" s="144"/>
      <c r="BR175" s="144"/>
      <c r="BS175" s="144"/>
      <c r="BT175" s="144"/>
      <c r="BU175" s="144"/>
      <c r="BV175" s="144"/>
      <c r="BW175" s="144"/>
      <c r="BX175" s="144"/>
      <c r="BY175" s="144"/>
      <c r="BZ175" s="57"/>
      <c r="CA175" s="57"/>
    </row>
    <row r="176" spans="1:79" x14ac:dyDescent="0.25">
      <c r="A176" s="8" t="str">
        <f t="shared" si="34"/>
        <v>acoal</v>
      </c>
      <c r="B176" s="5" t="s">
        <v>72</v>
      </c>
      <c r="C176" s="5" t="str">
        <f t="shared" si="33"/>
        <v>sim2</v>
      </c>
      <c r="D176" s="172" t="s">
        <v>75</v>
      </c>
      <c r="E176" s="172" t="s">
        <v>75</v>
      </c>
      <c r="F176" s="172" t="s">
        <v>75</v>
      </c>
      <c r="G176" s="173" t="s">
        <v>75</v>
      </c>
      <c r="H176" s="174" t="s">
        <v>75</v>
      </c>
      <c r="I176" s="174" t="s">
        <v>75</v>
      </c>
      <c r="J176" s="174" t="s">
        <v>75</v>
      </c>
      <c r="K176" s="174" t="s">
        <v>75</v>
      </c>
      <c r="L176" s="174" t="s">
        <v>75</v>
      </c>
      <c r="M176" s="174" t="s">
        <v>75</v>
      </c>
      <c r="N176" s="174" t="s">
        <v>75</v>
      </c>
      <c r="P176" s="57"/>
      <c r="Q176" s="57"/>
      <c r="R176" s="57"/>
      <c r="S176" s="57"/>
      <c r="T176" s="57"/>
      <c r="U176" s="57"/>
      <c r="V176" s="57"/>
      <c r="W176" s="57"/>
      <c r="X176" s="57"/>
      <c r="Y176" s="142">
        <f t="shared" si="32"/>
        <v>-1.25</v>
      </c>
      <c r="Z176" s="126">
        <v>-2.5</v>
      </c>
      <c r="AA176" s="144"/>
      <c r="AB176" s="144"/>
      <c r="AC176" s="137">
        <v>-0.1</v>
      </c>
      <c r="AD176" s="137">
        <v>-0.05</v>
      </c>
      <c r="AE176" s="137">
        <v>0.05</v>
      </c>
      <c r="AF176" s="137">
        <v>0.05</v>
      </c>
      <c r="AG176" s="137">
        <v>0.05</v>
      </c>
      <c r="AH176" s="137">
        <v>0.05</v>
      </c>
      <c r="AI176" s="137">
        <v>0.2</v>
      </c>
      <c r="AJ176" s="137">
        <v>0.1</v>
      </c>
      <c r="AK176" s="137">
        <v>0.15</v>
      </c>
      <c r="AL176" s="137">
        <v>0.2</v>
      </c>
      <c r="AM176" s="144"/>
      <c r="AN176" s="144"/>
      <c r="AO176" s="144"/>
      <c r="AP176" s="144"/>
      <c r="AQ176" s="144"/>
      <c r="AR176" s="144"/>
      <c r="AS176" s="144"/>
      <c r="AT176" s="144"/>
      <c r="AU176" s="144"/>
      <c r="AV176" s="144"/>
      <c r="AW176" s="144"/>
      <c r="AX176" s="144"/>
      <c r="AY176" s="144"/>
      <c r="AZ176" s="144"/>
      <c r="BA176" s="144"/>
      <c r="BB176" s="144"/>
      <c r="BC176" s="144"/>
      <c r="BD176" s="144"/>
      <c r="BE176" s="144"/>
      <c r="BF176" s="144"/>
      <c r="BG176" s="144"/>
      <c r="BH176" s="144"/>
      <c r="BI176" s="144"/>
      <c r="BJ176" s="144"/>
      <c r="BK176" s="144"/>
      <c r="BL176" s="144"/>
      <c r="BM176" s="144"/>
      <c r="BN176" s="144"/>
      <c r="BO176" s="144"/>
      <c r="BP176" s="144"/>
      <c r="BQ176" s="144"/>
      <c r="BR176" s="144"/>
      <c r="BS176" s="144"/>
      <c r="BT176" s="144"/>
      <c r="BU176" s="144"/>
      <c r="BV176" s="144"/>
      <c r="BW176" s="144"/>
      <c r="BX176" s="144"/>
      <c r="BY176" s="144"/>
      <c r="BZ176" s="57"/>
      <c r="CA176" s="57"/>
    </row>
    <row r="177" spans="1:79" x14ac:dyDescent="0.25">
      <c r="A177" s="8" t="str">
        <f t="shared" si="34"/>
        <v>agold</v>
      </c>
      <c r="B177" s="5" t="s">
        <v>72</v>
      </c>
      <c r="C177" s="5" t="str">
        <f t="shared" si="33"/>
        <v>sim2</v>
      </c>
      <c r="D177" s="172" t="s">
        <v>75</v>
      </c>
      <c r="E177" s="172" t="s">
        <v>75</v>
      </c>
      <c r="F177" s="172" t="s">
        <v>75</v>
      </c>
      <c r="G177" s="173" t="s">
        <v>75</v>
      </c>
      <c r="H177" s="174" t="s">
        <v>75</v>
      </c>
      <c r="I177" s="174" t="s">
        <v>75</v>
      </c>
      <c r="J177" s="174" t="s">
        <v>75</v>
      </c>
      <c r="K177" s="174" t="s">
        <v>75</v>
      </c>
      <c r="L177" s="174" t="s">
        <v>75</v>
      </c>
      <c r="M177" s="174" t="s">
        <v>75</v>
      </c>
      <c r="N177" s="174" t="s">
        <v>75</v>
      </c>
      <c r="P177" s="57"/>
      <c r="Q177" s="57"/>
      <c r="R177" s="57"/>
      <c r="S177" s="57"/>
      <c r="T177" s="57"/>
      <c r="U177" s="57"/>
      <c r="V177" s="57"/>
      <c r="W177" s="57"/>
      <c r="X177" s="57"/>
      <c r="Y177" s="142">
        <f t="shared" si="32"/>
        <v>-1.25</v>
      </c>
      <c r="Z177" s="128">
        <f>Z176</f>
        <v>-2.5</v>
      </c>
      <c r="AA177" s="146"/>
      <c r="AB177" s="146"/>
      <c r="AC177" s="139"/>
      <c r="AD177" s="139"/>
      <c r="AE177" s="139"/>
      <c r="AF177" s="139"/>
      <c r="AG177" s="139"/>
      <c r="AH177" s="139"/>
      <c r="AI177" s="139"/>
      <c r="AJ177" s="139"/>
      <c r="AK177" s="139"/>
      <c r="AL177" s="139"/>
      <c r="AM177" s="146"/>
      <c r="AN177" s="146"/>
      <c r="AO177" s="146"/>
      <c r="AP177" s="146"/>
      <c r="AQ177" s="146"/>
      <c r="AR177" s="146"/>
      <c r="AS177" s="146"/>
      <c r="AT177" s="146"/>
      <c r="AU177" s="146"/>
      <c r="AV177" s="146"/>
      <c r="AW177" s="146"/>
      <c r="AX177" s="146"/>
      <c r="AY177" s="146"/>
      <c r="AZ177" s="146"/>
      <c r="BA177" s="146"/>
      <c r="BB177" s="146"/>
      <c r="BC177" s="146"/>
      <c r="BD177" s="146"/>
      <c r="BE177" s="146"/>
      <c r="BF177" s="146"/>
      <c r="BG177" s="146"/>
      <c r="BH177" s="146"/>
      <c r="BI177" s="146"/>
      <c r="BJ177" s="146"/>
      <c r="BK177" s="146"/>
      <c r="BL177" s="146"/>
      <c r="BM177" s="146"/>
      <c r="BN177" s="146"/>
      <c r="BO177" s="146"/>
      <c r="BP177" s="146"/>
      <c r="BQ177" s="146"/>
      <c r="BR177" s="146"/>
      <c r="BS177" s="146"/>
      <c r="BT177" s="146"/>
      <c r="BU177" s="146"/>
      <c r="BV177" s="146"/>
      <c r="BW177" s="146"/>
      <c r="BX177" s="146"/>
      <c r="BY177" s="146"/>
      <c r="BZ177" s="57"/>
      <c r="CA177" s="57"/>
    </row>
    <row r="178" spans="1:79" x14ac:dyDescent="0.25">
      <c r="A178" s="8" t="str">
        <f t="shared" si="34"/>
        <v>angas</v>
      </c>
      <c r="B178" s="5" t="s">
        <v>72</v>
      </c>
      <c r="C178" s="5" t="str">
        <f t="shared" si="33"/>
        <v>sim2</v>
      </c>
      <c r="D178" s="172">
        <v>-6</v>
      </c>
      <c r="E178" s="172">
        <v>0.8</v>
      </c>
      <c r="F178" s="172">
        <v>0.1</v>
      </c>
      <c r="G178" s="173">
        <v>0.2</v>
      </c>
      <c r="H178" s="174">
        <v>0.4</v>
      </c>
      <c r="I178" s="174">
        <v>0.5</v>
      </c>
      <c r="J178" s="174">
        <v>0.70000000000000007</v>
      </c>
      <c r="K178" s="174">
        <v>0.30000000000000004</v>
      </c>
      <c r="L178" s="174">
        <v>-0.1</v>
      </c>
      <c r="M178" s="174">
        <v>-0.15</v>
      </c>
      <c r="N178" s="174">
        <v>-0.2</v>
      </c>
      <c r="P178" s="57"/>
      <c r="Q178" s="57"/>
      <c r="R178" s="57"/>
      <c r="S178" s="57"/>
      <c r="T178" s="57"/>
      <c r="U178" s="57"/>
      <c r="V178" s="57"/>
      <c r="W178" s="57"/>
      <c r="X178" s="57"/>
      <c r="Y178" s="142">
        <f t="shared" si="32"/>
        <v>-1.25</v>
      </c>
      <c r="Z178" s="128">
        <f>Z177</f>
        <v>-2.5</v>
      </c>
      <c r="AA178" s="146"/>
      <c r="AB178" s="146"/>
      <c r="AC178" s="139"/>
      <c r="AD178" s="139"/>
      <c r="AE178" s="139"/>
      <c r="AF178" s="139"/>
      <c r="AG178" s="139"/>
      <c r="AH178" s="139"/>
      <c r="AI178" s="139"/>
      <c r="AJ178" s="139"/>
      <c r="AK178" s="139"/>
      <c r="AL178" s="139"/>
      <c r="AM178" s="146"/>
      <c r="AN178" s="146"/>
      <c r="AO178" s="146"/>
      <c r="AP178" s="146"/>
      <c r="AQ178" s="146"/>
      <c r="AR178" s="146"/>
      <c r="AS178" s="146"/>
      <c r="AT178" s="146"/>
      <c r="AU178" s="146"/>
      <c r="AV178" s="146"/>
      <c r="AW178" s="146"/>
      <c r="AX178" s="146"/>
      <c r="AY178" s="146"/>
      <c r="AZ178" s="146"/>
      <c r="BA178" s="146"/>
      <c r="BB178" s="146"/>
      <c r="BC178" s="146"/>
      <c r="BD178" s="146"/>
      <c r="BE178" s="146"/>
      <c r="BF178" s="146"/>
      <c r="BG178" s="146"/>
      <c r="BH178" s="146"/>
      <c r="BI178" s="146"/>
      <c r="BJ178" s="146"/>
      <c r="BK178" s="146"/>
      <c r="BL178" s="146"/>
      <c r="BM178" s="146"/>
      <c r="BN178" s="146"/>
      <c r="BO178" s="146"/>
      <c r="BP178" s="146"/>
      <c r="BQ178" s="146"/>
      <c r="BR178" s="146"/>
      <c r="BS178" s="146"/>
      <c r="BT178" s="146"/>
      <c r="BU178" s="146"/>
      <c r="BV178" s="146"/>
      <c r="BW178" s="146"/>
      <c r="BX178" s="146"/>
      <c r="BY178" s="146"/>
      <c r="BZ178" s="57"/>
      <c r="CA178" s="57"/>
    </row>
    <row r="179" spans="1:79" x14ac:dyDescent="0.25">
      <c r="A179" s="8" t="str">
        <f t="shared" si="34"/>
        <v>apgm</v>
      </c>
      <c r="B179" s="5" t="s">
        <v>72</v>
      </c>
      <c r="C179" s="5" t="str">
        <f t="shared" si="33"/>
        <v>sim2</v>
      </c>
      <c r="D179" s="59">
        <v>-6</v>
      </c>
      <c r="E179" s="59">
        <v>0.8</v>
      </c>
      <c r="F179" s="59">
        <v>0.1</v>
      </c>
      <c r="G179" s="168">
        <v>0.2</v>
      </c>
      <c r="H179" s="169">
        <v>0.4</v>
      </c>
      <c r="I179" s="169">
        <v>0.5</v>
      </c>
      <c r="J179" s="169">
        <v>0.70000000000000007</v>
      </c>
      <c r="K179" s="169">
        <v>0.30000000000000004</v>
      </c>
      <c r="L179" s="169">
        <v>-0.1</v>
      </c>
      <c r="M179" s="169">
        <v>-0.15</v>
      </c>
      <c r="N179" s="169">
        <v>-0.2</v>
      </c>
      <c r="P179" s="57"/>
      <c r="Q179" s="57"/>
      <c r="R179" s="57"/>
      <c r="S179" s="57"/>
      <c r="T179" s="57"/>
      <c r="U179" s="57"/>
      <c r="V179" s="57"/>
      <c r="W179" s="57"/>
      <c r="X179" s="57"/>
      <c r="Y179" s="142">
        <f t="shared" si="32"/>
        <v>-1.25</v>
      </c>
      <c r="Z179" s="128">
        <f>Z178</f>
        <v>-2.5</v>
      </c>
      <c r="AA179" s="146"/>
      <c r="AB179" s="146"/>
      <c r="AC179" s="139"/>
      <c r="AD179" s="139"/>
      <c r="AE179" s="139"/>
      <c r="AF179" s="139"/>
      <c r="AG179" s="139"/>
      <c r="AH179" s="139"/>
      <c r="AI179" s="139"/>
      <c r="AJ179" s="139"/>
      <c r="AK179" s="139"/>
      <c r="AL179" s="139"/>
      <c r="AM179" s="146"/>
      <c r="AN179" s="146"/>
      <c r="AO179" s="146"/>
      <c r="AP179" s="146"/>
      <c r="AQ179" s="146"/>
      <c r="AR179" s="146"/>
      <c r="AS179" s="146"/>
      <c r="AT179" s="146"/>
      <c r="AU179" s="146"/>
      <c r="AV179" s="146"/>
      <c r="AW179" s="146"/>
      <c r="AX179" s="146"/>
      <c r="AY179" s="146"/>
      <c r="AZ179" s="146"/>
      <c r="BA179" s="146"/>
      <c r="BB179" s="146"/>
      <c r="BC179" s="146"/>
      <c r="BD179" s="146"/>
      <c r="BE179" s="146"/>
      <c r="BF179" s="146"/>
      <c r="BG179" s="146"/>
      <c r="BH179" s="146"/>
      <c r="BI179" s="146"/>
      <c r="BJ179" s="146"/>
      <c r="BK179" s="146"/>
      <c r="BL179" s="146"/>
      <c r="BM179" s="146"/>
      <c r="BN179" s="146"/>
      <c r="BO179" s="146"/>
      <c r="BP179" s="146"/>
      <c r="BQ179" s="146"/>
      <c r="BR179" s="146"/>
      <c r="BS179" s="146"/>
      <c r="BT179" s="146"/>
      <c r="BU179" s="146"/>
      <c r="BV179" s="146"/>
      <c r="BW179" s="146"/>
      <c r="BX179" s="146"/>
      <c r="BY179" s="146"/>
      <c r="BZ179" s="57"/>
      <c r="CA179" s="57"/>
    </row>
    <row r="180" spans="1:79" x14ac:dyDescent="0.25">
      <c r="A180" s="8" t="str">
        <f t="shared" si="34"/>
        <v>amore</v>
      </c>
      <c r="B180" s="5" t="s">
        <v>72</v>
      </c>
      <c r="C180" s="5" t="str">
        <f t="shared" si="33"/>
        <v>sim2</v>
      </c>
      <c r="D180" s="172">
        <v>-6</v>
      </c>
      <c r="E180" s="172">
        <v>0.8</v>
      </c>
      <c r="F180" s="172">
        <v>0.1</v>
      </c>
      <c r="G180" s="173">
        <v>0.2</v>
      </c>
      <c r="H180" s="174">
        <v>0.4</v>
      </c>
      <c r="I180" s="174">
        <v>0.5</v>
      </c>
      <c r="J180" s="174">
        <v>0.70000000000000007</v>
      </c>
      <c r="K180" s="174">
        <v>0.30000000000000004</v>
      </c>
      <c r="L180" s="174">
        <v>-0.1</v>
      </c>
      <c r="M180" s="174">
        <v>-0.15</v>
      </c>
      <c r="N180" s="174">
        <v>-0.2</v>
      </c>
      <c r="P180" s="57"/>
      <c r="Q180" s="57"/>
      <c r="R180" s="57"/>
      <c r="S180" s="57"/>
      <c r="T180" s="57"/>
      <c r="U180" s="57"/>
      <c r="V180" s="57"/>
      <c r="W180" s="57"/>
      <c r="X180" s="57"/>
      <c r="Y180" s="142">
        <f t="shared" si="32"/>
        <v>-5.5</v>
      </c>
      <c r="Z180" s="126">
        <v>-11</v>
      </c>
      <c r="AA180" s="144"/>
      <c r="AB180" s="144"/>
      <c r="AC180" s="137">
        <v>-0.1</v>
      </c>
      <c r="AD180" s="137">
        <v>-0.05</v>
      </c>
      <c r="AE180" s="137">
        <v>0.05</v>
      </c>
      <c r="AF180" s="137">
        <v>0.05</v>
      </c>
      <c r="AG180" s="137">
        <v>0.05</v>
      </c>
      <c r="AH180" s="137">
        <v>0.05</v>
      </c>
      <c r="AI180" s="137">
        <v>0.2</v>
      </c>
      <c r="AJ180" s="137">
        <v>0.1</v>
      </c>
      <c r="AK180" s="137">
        <v>0.15</v>
      </c>
      <c r="AL180" s="137">
        <v>0.2</v>
      </c>
      <c r="AM180" s="144"/>
      <c r="AN180" s="144"/>
      <c r="AO180" s="144"/>
      <c r="AP180" s="144"/>
      <c r="AQ180" s="144"/>
      <c r="AR180" s="144"/>
      <c r="AS180" s="144"/>
      <c r="AT180" s="144"/>
      <c r="AU180" s="144"/>
      <c r="AV180" s="144"/>
      <c r="AW180" s="144"/>
      <c r="AX180" s="144"/>
      <c r="AY180" s="144"/>
      <c r="AZ180" s="144"/>
      <c r="BA180" s="144"/>
      <c r="BB180" s="144"/>
      <c r="BC180" s="144"/>
      <c r="BD180" s="144"/>
      <c r="BE180" s="144"/>
      <c r="BF180" s="144"/>
      <c r="BG180" s="144"/>
      <c r="BH180" s="144"/>
      <c r="BI180" s="144"/>
      <c r="BJ180" s="144"/>
      <c r="BK180" s="144"/>
      <c r="BL180" s="144"/>
      <c r="BM180" s="144"/>
      <c r="BN180" s="144"/>
      <c r="BO180" s="144"/>
      <c r="BP180" s="144"/>
      <c r="BQ180" s="144"/>
      <c r="BR180" s="144"/>
      <c r="BS180" s="144"/>
      <c r="BT180" s="144"/>
      <c r="BU180" s="144"/>
      <c r="BV180" s="144"/>
      <c r="BW180" s="144"/>
      <c r="BX180" s="144"/>
      <c r="BY180" s="144"/>
      <c r="BZ180" s="57"/>
      <c r="CA180" s="57"/>
    </row>
    <row r="181" spans="1:79" x14ac:dyDescent="0.25">
      <c r="A181" s="8" t="str">
        <f t="shared" si="34"/>
        <v>amine</v>
      </c>
      <c r="B181" s="5" t="s">
        <v>72</v>
      </c>
      <c r="C181" s="5" t="str">
        <f t="shared" si="33"/>
        <v>sim2</v>
      </c>
      <c r="D181" s="59">
        <v>-6</v>
      </c>
      <c r="E181" s="59">
        <v>0.8</v>
      </c>
      <c r="F181" s="59">
        <v>0.1</v>
      </c>
      <c r="G181" s="168">
        <v>0.2</v>
      </c>
      <c r="H181" s="169">
        <v>0.4</v>
      </c>
      <c r="I181" s="169">
        <v>0.5</v>
      </c>
      <c r="J181" s="169">
        <v>0.70000000000000007</v>
      </c>
      <c r="K181" s="169">
        <v>0.30000000000000004</v>
      </c>
      <c r="L181" s="169">
        <v>-0.1</v>
      </c>
      <c r="M181" s="169">
        <v>-0.15</v>
      </c>
      <c r="N181" s="169">
        <v>-0.2</v>
      </c>
      <c r="P181" s="57"/>
      <c r="Q181" s="57"/>
      <c r="R181" s="57"/>
      <c r="S181" s="57"/>
      <c r="T181" s="57"/>
      <c r="U181" s="57"/>
      <c r="V181" s="57"/>
      <c r="W181" s="57"/>
      <c r="X181" s="57"/>
      <c r="Y181" s="142">
        <f t="shared" si="32"/>
        <v>-5.5</v>
      </c>
      <c r="Z181" s="128">
        <f>Z180</f>
        <v>-11</v>
      </c>
      <c r="AA181" s="146"/>
      <c r="AB181" s="146"/>
      <c r="AC181" s="139"/>
      <c r="AD181" s="139"/>
      <c r="AE181" s="139"/>
      <c r="AF181" s="139"/>
      <c r="AG181" s="139"/>
      <c r="AH181" s="139"/>
      <c r="AI181" s="139"/>
      <c r="AJ181" s="139"/>
      <c r="AK181" s="139"/>
      <c r="AL181" s="139"/>
      <c r="AM181" s="146"/>
      <c r="AN181" s="146"/>
      <c r="AO181" s="146"/>
      <c r="AP181" s="146"/>
      <c r="AQ181" s="146"/>
      <c r="AR181" s="146"/>
      <c r="AS181" s="146"/>
      <c r="AT181" s="146"/>
      <c r="AU181" s="146"/>
      <c r="AV181" s="146"/>
      <c r="AW181" s="146"/>
      <c r="AX181" s="146"/>
      <c r="AY181" s="146"/>
      <c r="AZ181" s="146"/>
      <c r="BA181" s="146"/>
      <c r="BB181" s="146"/>
      <c r="BC181" s="146"/>
      <c r="BD181" s="146"/>
      <c r="BE181" s="146"/>
      <c r="BF181" s="146"/>
      <c r="BG181" s="146"/>
      <c r="BH181" s="146"/>
      <c r="BI181" s="146"/>
      <c r="BJ181" s="146"/>
      <c r="BK181" s="146"/>
      <c r="BL181" s="146"/>
      <c r="BM181" s="146"/>
      <c r="BN181" s="146"/>
      <c r="BO181" s="146"/>
      <c r="BP181" s="146"/>
      <c r="BQ181" s="146"/>
      <c r="BR181" s="146"/>
      <c r="BS181" s="146"/>
      <c r="BT181" s="146"/>
      <c r="BU181" s="146"/>
      <c r="BV181" s="146"/>
      <c r="BW181" s="146"/>
      <c r="BX181" s="146"/>
      <c r="BY181" s="146"/>
      <c r="BZ181" s="57"/>
      <c r="CA181" s="57"/>
    </row>
    <row r="182" spans="1:79" x14ac:dyDescent="0.25">
      <c r="A182" s="8" t="str">
        <f t="shared" si="34"/>
        <v>ameat</v>
      </c>
      <c r="B182" s="5" t="s">
        <v>72</v>
      </c>
      <c r="C182" s="5" t="str">
        <f t="shared" si="33"/>
        <v>sim2</v>
      </c>
      <c r="D182" s="59">
        <v>-1</v>
      </c>
      <c r="E182" s="59">
        <v>1.2000000000000002</v>
      </c>
      <c r="F182" s="59">
        <v>0.15000000000000002</v>
      </c>
      <c r="G182" s="168">
        <v>0.30000000000000004</v>
      </c>
      <c r="H182" s="169">
        <v>0.60000000000000009</v>
      </c>
      <c r="I182" s="169">
        <v>0.75</v>
      </c>
      <c r="J182" s="169">
        <v>1.05</v>
      </c>
      <c r="K182" s="169">
        <v>0.45000000000000007</v>
      </c>
      <c r="L182" s="169">
        <v>-0.15000000000000002</v>
      </c>
      <c r="M182" s="169">
        <v>-0.15</v>
      </c>
      <c r="N182" s="169">
        <v>-0.2</v>
      </c>
      <c r="P182" s="57"/>
      <c r="Q182" s="57"/>
      <c r="R182" s="57"/>
      <c r="S182" s="57"/>
      <c r="T182" s="57"/>
      <c r="U182" s="57"/>
      <c r="V182" s="57"/>
      <c r="W182" s="57"/>
      <c r="X182" s="57"/>
      <c r="Y182" s="142">
        <f t="shared" si="32"/>
        <v>-10</v>
      </c>
      <c r="Z182" s="126">
        <v>-20</v>
      </c>
      <c r="AA182" s="144"/>
      <c r="AB182" s="144"/>
      <c r="AC182" s="137">
        <v>-0.1</v>
      </c>
      <c r="AD182" s="137">
        <v>-0.05</v>
      </c>
      <c r="AE182" s="137">
        <v>0.05</v>
      </c>
      <c r="AF182" s="137">
        <v>0.05</v>
      </c>
      <c r="AG182" s="137">
        <v>0.05</v>
      </c>
      <c r="AH182" s="137">
        <v>0.05</v>
      </c>
      <c r="AI182" s="137">
        <v>0.2</v>
      </c>
      <c r="AJ182" s="137">
        <v>0.1</v>
      </c>
      <c r="AK182" s="137">
        <v>0.15</v>
      </c>
      <c r="AL182" s="137">
        <v>0.2</v>
      </c>
      <c r="AM182" s="144"/>
      <c r="AN182" s="144"/>
      <c r="AO182" s="144"/>
      <c r="AP182" s="144"/>
      <c r="AQ182" s="144"/>
      <c r="AR182" s="144"/>
      <c r="AS182" s="144"/>
      <c r="AT182" s="144"/>
      <c r="AU182" s="144"/>
      <c r="AV182" s="144"/>
      <c r="AW182" s="144"/>
      <c r="AX182" s="144"/>
      <c r="AY182" s="144"/>
      <c r="AZ182" s="144"/>
      <c r="BA182" s="144"/>
      <c r="BB182" s="144"/>
      <c r="BC182" s="144"/>
      <c r="BD182" s="144"/>
      <c r="BE182" s="144"/>
      <c r="BF182" s="144"/>
      <c r="BG182" s="144"/>
      <c r="BH182" s="144"/>
      <c r="BI182" s="144"/>
      <c r="BJ182" s="144"/>
      <c r="BK182" s="144"/>
      <c r="BL182" s="144"/>
      <c r="BM182" s="144"/>
      <c r="BN182" s="144"/>
      <c r="BO182" s="144"/>
      <c r="BP182" s="144"/>
      <c r="BQ182" s="144"/>
      <c r="BR182" s="144"/>
      <c r="BS182" s="144"/>
      <c r="BT182" s="144"/>
      <c r="BU182" s="144"/>
      <c r="BV182" s="144"/>
      <c r="BW182" s="144"/>
      <c r="BX182" s="144"/>
      <c r="BY182" s="144"/>
      <c r="BZ182" s="57"/>
      <c r="CA182" s="57"/>
    </row>
    <row r="183" spans="1:79" x14ac:dyDescent="0.25">
      <c r="A183" s="8" t="str">
        <f t="shared" si="34"/>
        <v>apfis</v>
      </c>
      <c r="B183" s="5" t="s">
        <v>72</v>
      </c>
      <c r="C183" s="5" t="str">
        <f t="shared" si="33"/>
        <v>sim2</v>
      </c>
      <c r="D183" s="172">
        <v>-1</v>
      </c>
      <c r="E183" s="172">
        <v>1.2000000000000002</v>
      </c>
      <c r="F183" s="172">
        <v>0.15000000000000002</v>
      </c>
      <c r="G183" s="173">
        <v>0.30000000000000004</v>
      </c>
      <c r="H183" s="174">
        <v>0.60000000000000009</v>
      </c>
      <c r="I183" s="174">
        <v>0.75</v>
      </c>
      <c r="J183" s="174">
        <v>1.05</v>
      </c>
      <c r="K183" s="174">
        <v>0.45000000000000007</v>
      </c>
      <c r="L183" s="174">
        <v>-0.15000000000000002</v>
      </c>
      <c r="M183" s="174">
        <v>-0.15</v>
      </c>
      <c r="N183" s="174">
        <v>-0.2</v>
      </c>
      <c r="P183" s="57"/>
      <c r="Q183" s="57"/>
      <c r="R183" s="57"/>
      <c r="S183" s="57"/>
      <c r="T183" s="57"/>
      <c r="U183" s="57"/>
      <c r="V183" s="57"/>
      <c r="W183" s="57"/>
      <c r="X183" s="57"/>
      <c r="Y183" s="142">
        <f t="shared" si="32"/>
        <v>-10</v>
      </c>
      <c r="Z183" s="128">
        <f t="shared" ref="Z183:Z191" si="35">Z182</f>
        <v>-20</v>
      </c>
      <c r="AA183" s="146"/>
      <c r="AB183" s="146"/>
      <c r="AC183" s="139"/>
      <c r="AD183" s="139"/>
      <c r="AE183" s="139"/>
      <c r="AF183" s="139"/>
      <c r="AG183" s="139"/>
      <c r="AH183" s="139"/>
      <c r="AI183" s="139"/>
      <c r="AJ183" s="139"/>
      <c r="AK183" s="139"/>
      <c r="AL183" s="139"/>
      <c r="AM183" s="146"/>
      <c r="AN183" s="146"/>
      <c r="AO183" s="146"/>
      <c r="AP183" s="146"/>
      <c r="AQ183" s="146"/>
      <c r="AR183" s="146"/>
      <c r="AS183" s="146"/>
      <c r="AT183" s="146"/>
      <c r="AU183" s="146"/>
      <c r="AV183" s="146"/>
      <c r="AW183" s="146"/>
      <c r="AX183" s="146"/>
      <c r="AY183" s="146"/>
      <c r="AZ183" s="146"/>
      <c r="BA183" s="146"/>
      <c r="BB183" s="146"/>
      <c r="BC183" s="146"/>
      <c r="BD183" s="146"/>
      <c r="BE183" s="146"/>
      <c r="BF183" s="146"/>
      <c r="BG183" s="146"/>
      <c r="BH183" s="146"/>
      <c r="BI183" s="146"/>
      <c r="BJ183" s="146"/>
      <c r="BK183" s="146"/>
      <c r="BL183" s="146"/>
      <c r="BM183" s="146"/>
      <c r="BN183" s="146"/>
      <c r="BO183" s="146"/>
      <c r="BP183" s="146"/>
      <c r="BQ183" s="146"/>
      <c r="BR183" s="146"/>
      <c r="BS183" s="146"/>
      <c r="BT183" s="146"/>
      <c r="BU183" s="146"/>
      <c r="BV183" s="146"/>
      <c r="BW183" s="146"/>
      <c r="BX183" s="146"/>
      <c r="BY183" s="146"/>
      <c r="BZ183" s="57"/>
      <c r="CA183" s="57"/>
    </row>
    <row r="184" spans="1:79" x14ac:dyDescent="0.25">
      <c r="A184" s="8" t="str">
        <f t="shared" si="34"/>
        <v>avege</v>
      </c>
      <c r="B184" s="5" t="s">
        <v>72</v>
      </c>
      <c r="C184" s="5" t="str">
        <f t="shared" si="33"/>
        <v>sim2</v>
      </c>
      <c r="D184" s="172">
        <v>-1</v>
      </c>
      <c r="E184" s="172">
        <v>1.2000000000000002</v>
      </c>
      <c r="F184" s="172">
        <v>0.15000000000000002</v>
      </c>
      <c r="G184" s="173">
        <v>0.30000000000000004</v>
      </c>
      <c r="H184" s="174">
        <v>0.60000000000000009</v>
      </c>
      <c r="I184" s="174">
        <v>0.75</v>
      </c>
      <c r="J184" s="174">
        <v>1.05</v>
      </c>
      <c r="K184" s="174">
        <v>0.45000000000000007</v>
      </c>
      <c r="L184" s="174">
        <v>-0.15000000000000002</v>
      </c>
      <c r="M184" s="174">
        <v>-0.15</v>
      </c>
      <c r="N184" s="174">
        <v>-0.2</v>
      </c>
      <c r="P184" s="57"/>
      <c r="Q184" s="57"/>
      <c r="R184" s="57"/>
      <c r="S184" s="57"/>
      <c r="T184" s="57"/>
      <c r="U184" s="57"/>
      <c r="V184" s="57"/>
      <c r="W184" s="57"/>
      <c r="X184" s="57"/>
      <c r="Y184" s="142">
        <f t="shared" si="32"/>
        <v>-10</v>
      </c>
      <c r="Z184" s="128">
        <f t="shared" si="35"/>
        <v>-20</v>
      </c>
      <c r="AA184" s="146"/>
      <c r="AB184" s="146"/>
      <c r="AC184" s="139"/>
      <c r="AD184" s="139"/>
      <c r="AE184" s="139"/>
      <c r="AF184" s="139"/>
      <c r="AG184" s="139"/>
      <c r="AH184" s="139"/>
      <c r="AI184" s="139"/>
      <c r="AJ184" s="139"/>
      <c r="AK184" s="139"/>
      <c r="AL184" s="139"/>
      <c r="AM184" s="146"/>
      <c r="AN184" s="146"/>
      <c r="AO184" s="146"/>
      <c r="AP184" s="146"/>
      <c r="AQ184" s="146"/>
      <c r="AR184" s="146"/>
      <c r="AS184" s="146"/>
      <c r="AT184" s="146"/>
      <c r="AU184" s="146"/>
      <c r="AV184" s="146"/>
      <c r="AW184" s="146"/>
      <c r="AX184" s="146"/>
      <c r="AY184" s="146"/>
      <c r="AZ184" s="146"/>
      <c r="BA184" s="146"/>
      <c r="BB184" s="146"/>
      <c r="BC184" s="146"/>
      <c r="BD184" s="146"/>
      <c r="BE184" s="146"/>
      <c r="BF184" s="146"/>
      <c r="BG184" s="146"/>
      <c r="BH184" s="146"/>
      <c r="BI184" s="146"/>
      <c r="BJ184" s="146"/>
      <c r="BK184" s="146"/>
      <c r="BL184" s="146"/>
      <c r="BM184" s="146"/>
      <c r="BN184" s="146"/>
      <c r="BO184" s="146"/>
      <c r="BP184" s="146"/>
      <c r="BQ184" s="146"/>
      <c r="BR184" s="146"/>
      <c r="BS184" s="146"/>
      <c r="BT184" s="146"/>
      <c r="BU184" s="146"/>
      <c r="BV184" s="146"/>
      <c r="BW184" s="146"/>
      <c r="BX184" s="146"/>
      <c r="BY184" s="146"/>
      <c r="BZ184" s="57"/>
      <c r="CA184" s="57"/>
    </row>
    <row r="185" spans="1:79" x14ac:dyDescent="0.25">
      <c r="A185" s="8" t="str">
        <f t="shared" si="34"/>
        <v>afats</v>
      </c>
      <c r="B185" s="5" t="s">
        <v>72</v>
      </c>
      <c r="C185" s="5" t="str">
        <f t="shared" si="33"/>
        <v>sim2</v>
      </c>
      <c r="D185" s="172">
        <v>-1</v>
      </c>
      <c r="E185" s="172">
        <v>1.2000000000000002</v>
      </c>
      <c r="F185" s="172">
        <v>0.15000000000000002</v>
      </c>
      <c r="G185" s="173">
        <v>0.30000000000000004</v>
      </c>
      <c r="H185" s="174">
        <v>0.60000000000000009</v>
      </c>
      <c r="I185" s="174">
        <v>0.75</v>
      </c>
      <c r="J185" s="174">
        <v>1.05</v>
      </c>
      <c r="K185" s="174">
        <v>0.45000000000000007</v>
      </c>
      <c r="L185" s="174">
        <v>-0.15000000000000002</v>
      </c>
      <c r="M185" s="174">
        <v>-0.15</v>
      </c>
      <c r="N185" s="174">
        <v>-0.2</v>
      </c>
      <c r="P185" s="57"/>
      <c r="Q185" s="57"/>
      <c r="R185" s="57"/>
      <c r="S185" s="57"/>
      <c r="T185" s="57"/>
      <c r="U185" s="57"/>
      <c r="V185" s="57"/>
      <c r="W185" s="57"/>
      <c r="X185" s="57"/>
      <c r="Y185" s="142">
        <f t="shared" si="32"/>
        <v>-10</v>
      </c>
      <c r="Z185" s="128">
        <f t="shared" si="35"/>
        <v>-20</v>
      </c>
      <c r="AA185" s="146"/>
      <c r="AB185" s="146"/>
      <c r="AC185" s="139"/>
      <c r="AD185" s="139"/>
      <c r="AE185" s="139"/>
      <c r="AF185" s="139"/>
      <c r="AG185" s="139"/>
      <c r="AH185" s="139"/>
      <c r="AI185" s="139"/>
      <c r="AJ185" s="139"/>
      <c r="AK185" s="139"/>
      <c r="AL185" s="139"/>
      <c r="AM185" s="146"/>
      <c r="AN185" s="146"/>
      <c r="AO185" s="146"/>
      <c r="AP185" s="146"/>
      <c r="AQ185" s="146"/>
      <c r="AR185" s="146"/>
      <c r="AS185" s="146"/>
      <c r="AT185" s="146"/>
      <c r="AU185" s="146"/>
      <c r="AV185" s="146"/>
      <c r="AW185" s="146"/>
      <c r="AX185" s="146"/>
      <c r="AY185" s="146"/>
      <c r="AZ185" s="146"/>
      <c r="BA185" s="146"/>
      <c r="BB185" s="146"/>
      <c r="BC185" s="146"/>
      <c r="BD185" s="146"/>
      <c r="BE185" s="146"/>
      <c r="BF185" s="146"/>
      <c r="BG185" s="146"/>
      <c r="BH185" s="146"/>
      <c r="BI185" s="146"/>
      <c r="BJ185" s="146"/>
      <c r="BK185" s="146"/>
      <c r="BL185" s="146"/>
      <c r="BM185" s="146"/>
      <c r="BN185" s="146"/>
      <c r="BO185" s="146"/>
      <c r="BP185" s="146"/>
      <c r="BQ185" s="146"/>
      <c r="BR185" s="146"/>
      <c r="BS185" s="146"/>
      <c r="BT185" s="146"/>
      <c r="BU185" s="146"/>
      <c r="BV185" s="146"/>
      <c r="BW185" s="146"/>
      <c r="BX185" s="146"/>
      <c r="BY185" s="146"/>
      <c r="BZ185" s="57"/>
      <c r="CA185" s="57"/>
    </row>
    <row r="186" spans="1:79" x14ac:dyDescent="0.25">
      <c r="A186" s="8" t="str">
        <f t="shared" si="34"/>
        <v>adair</v>
      </c>
      <c r="B186" s="5" t="s">
        <v>72</v>
      </c>
      <c r="C186" s="5" t="str">
        <f t="shared" si="33"/>
        <v>sim2</v>
      </c>
      <c r="D186" s="59">
        <v>-1</v>
      </c>
      <c r="E186" s="59">
        <v>1.2000000000000002</v>
      </c>
      <c r="F186" s="59">
        <v>0.15000000000000002</v>
      </c>
      <c r="G186" s="168">
        <v>0.30000000000000004</v>
      </c>
      <c r="H186" s="169">
        <v>0.60000000000000009</v>
      </c>
      <c r="I186" s="169">
        <v>0.75</v>
      </c>
      <c r="J186" s="169">
        <v>1.05</v>
      </c>
      <c r="K186" s="169">
        <v>0.45000000000000007</v>
      </c>
      <c r="L186" s="169">
        <v>-0.15000000000000002</v>
      </c>
      <c r="M186" s="169">
        <v>-0.15</v>
      </c>
      <c r="N186" s="169">
        <v>-0.2</v>
      </c>
      <c r="P186" s="57"/>
      <c r="Q186" s="57"/>
      <c r="R186" s="57"/>
      <c r="S186" s="57"/>
      <c r="T186" s="57"/>
      <c r="U186" s="57"/>
      <c r="V186" s="57"/>
      <c r="W186" s="57"/>
      <c r="X186" s="57"/>
      <c r="Y186" s="142">
        <f t="shared" si="32"/>
        <v>-10</v>
      </c>
      <c r="Z186" s="128">
        <f t="shared" si="35"/>
        <v>-20</v>
      </c>
      <c r="AA186" s="146"/>
      <c r="AB186" s="146"/>
      <c r="AC186" s="139"/>
      <c r="AD186" s="139"/>
      <c r="AE186" s="139"/>
      <c r="AF186" s="139"/>
      <c r="AG186" s="139"/>
      <c r="AH186" s="139"/>
      <c r="AI186" s="139"/>
      <c r="AJ186" s="139"/>
      <c r="AK186" s="139"/>
      <c r="AL186" s="139"/>
      <c r="AM186" s="146"/>
      <c r="AN186" s="146"/>
      <c r="AO186" s="146"/>
      <c r="AP186" s="146"/>
      <c r="AQ186" s="146"/>
      <c r="AR186" s="146"/>
      <c r="AS186" s="146"/>
      <c r="AT186" s="146"/>
      <c r="AU186" s="146"/>
      <c r="AV186" s="146"/>
      <c r="AW186" s="146"/>
      <c r="AX186" s="146"/>
      <c r="AY186" s="146"/>
      <c r="AZ186" s="146"/>
      <c r="BA186" s="146"/>
      <c r="BB186" s="146"/>
      <c r="BC186" s="146"/>
      <c r="BD186" s="146"/>
      <c r="BE186" s="146"/>
      <c r="BF186" s="146"/>
      <c r="BG186" s="146"/>
      <c r="BH186" s="146"/>
      <c r="BI186" s="146"/>
      <c r="BJ186" s="146"/>
      <c r="BK186" s="146"/>
      <c r="BL186" s="146"/>
      <c r="BM186" s="146"/>
      <c r="BN186" s="146"/>
      <c r="BO186" s="146"/>
      <c r="BP186" s="146"/>
      <c r="BQ186" s="146"/>
      <c r="BR186" s="146"/>
      <c r="BS186" s="146"/>
      <c r="BT186" s="146"/>
      <c r="BU186" s="146"/>
      <c r="BV186" s="146"/>
      <c r="BW186" s="146"/>
      <c r="BX186" s="146"/>
      <c r="BY186" s="146"/>
      <c r="BZ186" s="57"/>
      <c r="CA186" s="57"/>
    </row>
    <row r="187" spans="1:79" x14ac:dyDescent="0.25">
      <c r="A187" s="8" t="str">
        <f t="shared" si="34"/>
        <v>agrai</v>
      </c>
      <c r="B187" s="5" t="s">
        <v>72</v>
      </c>
      <c r="C187" s="5" t="str">
        <f t="shared" si="33"/>
        <v>sim2</v>
      </c>
      <c r="D187" s="172">
        <v>-1</v>
      </c>
      <c r="E187" s="172">
        <v>1.2000000000000002</v>
      </c>
      <c r="F187" s="172">
        <v>0.15000000000000002</v>
      </c>
      <c r="G187" s="173">
        <v>0.30000000000000004</v>
      </c>
      <c r="H187" s="174">
        <v>0.60000000000000009</v>
      </c>
      <c r="I187" s="174">
        <v>0.75</v>
      </c>
      <c r="J187" s="174">
        <v>1.05</v>
      </c>
      <c r="K187" s="174">
        <v>0.45000000000000007</v>
      </c>
      <c r="L187" s="174">
        <v>-0.15000000000000002</v>
      </c>
      <c r="M187" s="174">
        <v>-0.15</v>
      </c>
      <c r="N187" s="174">
        <v>-0.2</v>
      </c>
      <c r="P187" s="57"/>
      <c r="Q187" s="57"/>
      <c r="R187" s="57"/>
      <c r="S187" s="57"/>
      <c r="T187" s="57"/>
      <c r="U187" s="57"/>
      <c r="V187" s="57"/>
      <c r="W187" s="57"/>
      <c r="X187" s="57"/>
      <c r="Y187" s="142">
        <f t="shared" si="32"/>
        <v>-10</v>
      </c>
      <c r="Z187" s="128">
        <f t="shared" si="35"/>
        <v>-20</v>
      </c>
      <c r="AA187" s="146"/>
      <c r="AB187" s="146"/>
      <c r="AC187" s="139"/>
      <c r="AD187" s="139"/>
      <c r="AE187" s="139"/>
      <c r="AF187" s="139"/>
      <c r="AG187" s="139"/>
      <c r="AH187" s="139"/>
      <c r="AI187" s="139"/>
      <c r="AJ187" s="139"/>
      <c r="AK187" s="139"/>
      <c r="AL187" s="139"/>
      <c r="AM187" s="146"/>
      <c r="AN187" s="146"/>
      <c r="AO187" s="146"/>
      <c r="AP187" s="146"/>
      <c r="AQ187" s="146"/>
      <c r="AR187" s="146"/>
      <c r="AS187" s="146"/>
      <c r="AT187" s="146"/>
      <c r="AU187" s="146"/>
      <c r="AV187" s="146"/>
      <c r="AW187" s="146"/>
      <c r="AX187" s="146"/>
      <c r="AY187" s="146"/>
      <c r="AZ187" s="146"/>
      <c r="BA187" s="146"/>
      <c r="BB187" s="146"/>
      <c r="BC187" s="146"/>
      <c r="BD187" s="146"/>
      <c r="BE187" s="146"/>
      <c r="BF187" s="146"/>
      <c r="BG187" s="146"/>
      <c r="BH187" s="146"/>
      <c r="BI187" s="146"/>
      <c r="BJ187" s="146"/>
      <c r="BK187" s="146"/>
      <c r="BL187" s="146"/>
      <c r="BM187" s="146"/>
      <c r="BN187" s="146"/>
      <c r="BO187" s="146"/>
      <c r="BP187" s="146"/>
      <c r="BQ187" s="146"/>
      <c r="BR187" s="146"/>
      <c r="BS187" s="146"/>
      <c r="BT187" s="146"/>
      <c r="BU187" s="146"/>
      <c r="BV187" s="146"/>
      <c r="BW187" s="146"/>
      <c r="BX187" s="146"/>
      <c r="BY187" s="146"/>
      <c r="BZ187" s="57"/>
      <c r="CA187" s="57"/>
    </row>
    <row r="188" spans="1:79" x14ac:dyDescent="0.25">
      <c r="A188" s="8" t="str">
        <f t="shared" si="34"/>
        <v>astar</v>
      </c>
      <c r="B188" s="5" t="s">
        <v>72</v>
      </c>
      <c r="C188" s="5" t="str">
        <f t="shared" si="33"/>
        <v>sim2</v>
      </c>
      <c r="D188" s="172">
        <v>-1</v>
      </c>
      <c r="E188" s="59">
        <v>1.2000000000000002</v>
      </c>
      <c r="F188" s="59">
        <v>0.15000000000000002</v>
      </c>
      <c r="G188" s="168">
        <v>0.30000000000000004</v>
      </c>
      <c r="H188" s="169">
        <v>0.60000000000000009</v>
      </c>
      <c r="I188" s="169">
        <v>0.75</v>
      </c>
      <c r="J188" s="169">
        <v>1.05</v>
      </c>
      <c r="K188" s="169">
        <v>0.45000000000000007</v>
      </c>
      <c r="L188" s="169">
        <v>-0.15000000000000002</v>
      </c>
      <c r="M188" s="169">
        <v>-0.15</v>
      </c>
      <c r="N188" s="169">
        <v>-0.2</v>
      </c>
      <c r="P188" s="57"/>
      <c r="Q188" s="57"/>
      <c r="R188" s="57"/>
      <c r="S188" s="57"/>
      <c r="T188" s="57"/>
      <c r="U188" s="57"/>
      <c r="V188" s="57"/>
      <c r="W188" s="57"/>
      <c r="X188" s="57"/>
      <c r="Y188" s="142">
        <f t="shared" si="32"/>
        <v>-10</v>
      </c>
      <c r="Z188" s="128">
        <f t="shared" si="35"/>
        <v>-20</v>
      </c>
      <c r="AA188" s="146"/>
      <c r="AB188" s="146"/>
      <c r="AC188" s="139"/>
      <c r="AD188" s="139"/>
      <c r="AE188" s="139"/>
      <c r="AF188" s="139"/>
      <c r="AG188" s="139"/>
      <c r="AH188" s="139"/>
      <c r="AI188" s="139"/>
      <c r="AJ188" s="139"/>
      <c r="AK188" s="139"/>
      <c r="AL188" s="139"/>
      <c r="AM188" s="146"/>
      <c r="AN188" s="146"/>
      <c r="AO188" s="146"/>
      <c r="AP188" s="146"/>
      <c r="AQ188" s="146"/>
      <c r="AR188" s="146"/>
      <c r="AS188" s="146"/>
      <c r="AT188" s="146"/>
      <c r="AU188" s="146"/>
      <c r="AV188" s="146"/>
      <c r="AW188" s="146"/>
      <c r="AX188" s="146"/>
      <c r="AY188" s="146"/>
      <c r="AZ188" s="146"/>
      <c r="BA188" s="146"/>
      <c r="BB188" s="146"/>
      <c r="BC188" s="146"/>
      <c r="BD188" s="146"/>
      <c r="BE188" s="146"/>
      <c r="BF188" s="146"/>
      <c r="BG188" s="146"/>
      <c r="BH188" s="146"/>
      <c r="BI188" s="146"/>
      <c r="BJ188" s="146"/>
      <c r="BK188" s="146"/>
      <c r="BL188" s="146"/>
      <c r="BM188" s="146"/>
      <c r="BN188" s="146"/>
      <c r="BO188" s="146"/>
      <c r="BP188" s="146"/>
      <c r="BQ188" s="146"/>
      <c r="BR188" s="146"/>
      <c r="BS188" s="146"/>
      <c r="BT188" s="146"/>
      <c r="BU188" s="146"/>
      <c r="BV188" s="146"/>
      <c r="BW188" s="146"/>
      <c r="BX188" s="146"/>
      <c r="BY188" s="146"/>
      <c r="BZ188" s="57"/>
      <c r="CA188" s="57"/>
    </row>
    <row r="189" spans="1:79" x14ac:dyDescent="0.25">
      <c r="A189" s="8" t="str">
        <f t="shared" si="34"/>
        <v>afeed</v>
      </c>
      <c r="B189" s="5" t="s">
        <v>72</v>
      </c>
      <c r="C189" s="5" t="str">
        <f t="shared" si="33"/>
        <v>sim2</v>
      </c>
      <c r="D189" s="172">
        <v>-1</v>
      </c>
      <c r="E189" s="172">
        <v>1.2000000000000002</v>
      </c>
      <c r="F189" s="172">
        <v>0.15000000000000002</v>
      </c>
      <c r="G189" s="173">
        <v>0.30000000000000004</v>
      </c>
      <c r="H189" s="174">
        <v>0.60000000000000009</v>
      </c>
      <c r="I189" s="174">
        <v>0.75</v>
      </c>
      <c r="J189" s="174">
        <v>1.05</v>
      </c>
      <c r="K189" s="174">
        <v>0.45000000000000007</v>
      </c>
      <c r="L189" s="174">
        <v>-0.15000000000000002</v>
      </c>
      <c r="M189" s="174">
        <v>-0.15</v>
      </c>
      <c r="N189" s="174">
        <v>-0.2</v>
      </c>
      <c r="P189" s="57"/>
      <c r="Q189" s="57"/>
      <c r="R189" s="57"/>
      <c r="S189" s="57"/>
      <c r="T189" s="57"/>
      <c r="U189" s="57"/>
      <c r="V189" s="57"/>
      <c r="W189" s="57"/>
      <c r="X189" s="57"/>
      <c r="Y189" s="142">
        <f t="shared" si="32"/>
        <v>-10</v>
      </c>
      <c r="Z189" s="128">
        <f t="shared" si="35"/>
        <v>-20</v>
      </c>
      <c r="AA189" s="146"/>
      <c r="AB189" s="146"/>
      <c r="AC189" s="139"/>
      <c r="AD189" s="139"/>
      <c r="AE189" s="139"/>
      <c r="AF189" s="139"/>
      <c r="AG189" s="139"/>
      <c r="AH189" s="139"/>
      <c r="AI189" s="139"/>
      <c r="AJ189" s="139"/>
      <c r="AK189" s="139"/>
      <c r="AL189" s="139"/>
      <c r="AM189" s="146"/>
      <c r="AN189" s="146"/>
      <c r="AO189" s="146"/>
      <c r="AP189" s="146"/>
      <c r="AQ189" s="146"/>
      <c r="AR189" s="146"/>
      <c r="AS189" s="146"/>
      <c r="AT189" s="146"/>
      <c r="AU189" s="146"/>
      <c r="AV189" s="146"/>
      <c r="AW189" s="146"/>
      <c r="AX189" s="146"/>
      <c r="AY189" s="146"/>
      <c r="AZ189" s="146"/>
      <c r="BA189" s="146"/>
      <c r="BB189" s="146"/>
      <c r="BC189" s="146"/>
      <c r="BD189" s="146"/>
      <c r="BE189" s="146"/>
      <c r="BF189" s="146"/>
      <c r="BG189" s="146"/>
      <c r="BH189" s="146"/>
      <c r="BI189" s="146"/>
      <c r="BJ189" s="146"/>
      <c r="BK189" s="146"/>
      <c r="BL189" s="146"/>
      <c r="BM189" s="146"/>
      <c r="BN189" s="146"/>
      <c r="BO189" s="146"/>
      <c r="BP189" s="146"/>
      <c r="BQ189" s="146"/>
      <c r="BR189" s="146"/>
      <c r="BS189" s="146"/>
      <c r="BT189" s="146"/>
      <c r="BU189" s="146"/>
      <c r="BV189" s="146"/>
      <c r="BW189" s="146"/>
      <c r="BX189" s="146"/>
      <c r="BY189" s="146"/>
      <c r="BZ189" s="57"/>
      <c r="CA189" s="57"/>
    </row>
    <row r="190" spans="1:79" x14ac:dyDescent="0.25">
      <c r="A190" s="8" t="str">
        <f t="shared" si="34"/>
        <v>abake</v>
      </c>
      <c r="B190" s="5" t="s">
        <v>72</v>
      </c>
      <c r="C190" s="5" t="str">
        <f t="shared" si="33"/>
        <v>sim2</v>
      </c>
      <c r="D190" s="172">
        <v>-1</v>
      </c>
      <c r="E190" s="172">
        <v>1.2000000000000002</v>
      </c>
      <c r="F190" s="172">
        <v>0.15000000000000002</v>
      </c>
      <c r="G190" s="173">
        <v>0.30000000000000004</v>
      </c>
      <c r="H190" s="174">
        <v>0.60000000000000009</v>
      </c>
      <c r="I190" s="174">
        <v>0.75</v>
      </c>
      <c r="J190" s="174">
        <v>1.05</v>
      </c>
      <c r="K190" s="174">
        <v>0.45000000000000007</v>
      </c>
      <c r="L190" s="174">
        <v>-0.15000000000000002</v>
      </c>
      <c r="M190" s="174">
        <v>-0.15</v>
      </c>
      <c r="N190" s="174">
        <v>-0.2</v>
      </c>
      <c r="P190" s="57"/>
      <c r="Q190" s="57"/>
      <c r="R190" s="57"/>
      <c r="S190" s="57"/>
      <c r="T190" s="57"/>
      <c r="U190" s="57"/>
      <c r="V190" s="57"/>
      <c r="W190" s="57"/>
      <c r="X190" s="57"/>
      <c r="Y190" s="142">
        <f t="shared" si="32"/>
        <v>-10</v>
      </c>
      <c r="Z190" s="128">
        <f t="shared" si="35"/>
        <v>-20</v>
      </c>
      <c r="AA190" s="146"/>
      <c r="AB190" s="146"/>
      <c r="AC190" s="139"/>
      <c r="AD190" s="139"/>
      <c r="AE190" s="139"/>
      <c r="AF190" s="139"/>
      <c r="AG190" s="139"/>
      <c r="AH190" s="139"/>
      <c r="AI190" s="139"/>
      <c r="AJ190" s="139"/>
      <c r="AK190" s="139"/>
      <c r="AL190" s="139"/>
      <c r="AM190" s="146"/>
      <c r="AN190" s="146"/>
      <c r="AO190" s="146"/>
      <c r="AP190" s="146"/>
      <c r="AQ190" s="146"/>
      <c r="AR190" s="146"/>
      <c r="AS190" s="146"/>
      <c r="AT190" s="146"/>
      <c r="AU190" s="146"/>
      <c r="AV190" s="146"/>
      <c r="AW190" s="146"/>
      <c r="AX190" s="146"/>
      <c r="AY190" s="146"/>
      <c r="AZ190" s="146"/>
      <c r="BA190" s="146"/>
      <c r="BB190" s="146"/>
      <c r="BC190" s="146"/>
      <c r="BD190" s="146"/>
      <c r="BE190" s="146"/>
      <c r="BF190" s="146"/>
      <c r="BG190" s="146"/>
      <c r="BH190" s="146"/>
      <c r="BI190" s="146"/>
      <c r="BJ190" s="146"/>
      <c r="BK190" s="146"/>
      <c r="BL190" s="146"/>
      <c r="BM190" s="146"/>
      <c r="BN190" s="146"/>
      <c r="BO190" s="146"/>
      <c r="BP190" s="146"/>
      <c r="BQ190" s="146"/>
      <c r="BR190" s="146"/>
      <c r="BS190" s="146"/>
      <c r="BT190" s="146"/>
      <c r="BU190" s="146"/>
      <c r="BV190" s="146"/>
      <c r="BW190" s="146"/>
      <c r="BX190" s="146"/>
      <c r="BY190" s="146"/>
      <c r="BZ190" s="57"/>
      <c r="CA190" s="57"/>
    </row>
    <row r="191" spans="1:79" x14ac:dyDescent="0.25">
      <c r="A191" s="8" t="str">
        <f t="shared" si="34"/>
        <v>asuga</v>
      </c>
      <c r="B191" s="5" t="s">
        <v>72</v>
      </c>
      <c r="C191" s="5" t="str">
        <f t="shared" si="33"/>
        <v>sim2</v>
      </c>
      <c r="D191" s="172">
        <v>-1</v>
      </c>
      <c r="E191" s="172">
        <v>1.2000000000000002</v>
      </c>
      <c r="F191" s="172">
        <v>0.15000000000000002</v>
      </c>
      <c r="G191" s="173">
        <v>0.30000000000000004</v>
      </c>
      <c r="H191" s="174">
        <v>0.60000000000000009</v>
      </c>
      <c r="I191" s="174">
        <v>0.75</v>
      </c>
      <c r="J191" s="174">
        <v>1.05</v>
      </c>
      <c r="K191" s="174">
        <v>0.45000000000000007</v>
      </c>
      <c r="L191" s="174">
        <v>-0.15000000000000002</v>
      </c>
      <c r="M191" s="174">
        <v>-0.15</v>
      </c>
      <c r="N191" s="174">
        <v>-0.2</v>
      </c>
      <c r="P191" s="57"/>
      <c r="Q191" s="57"/>
      <c r="R191" s="57"/>
      <c r="S191" s="57"/>
      <c r="T191" s="57"/>
      <c r="U191" s="57"/>
      <c r="V191" s="57"/>
      <c r="W191" s="57"/>
      <c r="X191" s="57"/>
      <c r="Y191" s="142">
        <f t="shared" si="32"/>
        <v>-10</v>
      </c>
      <c r="Z191" s="128">
        <f t="shared" si="35"/>
        <v>-20</v>
      </c>
      <c r="AA191" s="146"/>
      <c r="AB191" s="146"/>
      <c r="AC191" s="139"/>
      <c r="AD191" s="139"/>
      <c r="AE191" s="139"/>
      <c r="AF191" s="139"/>
      <c r="AG191" s="139"/>
      <c r="AH191" s="139"/>
      <c r="AI191" s="139"/>
      <c r="AJ191" s="139"/>
      <c r="AK191" s="139"/>
      <c r="AL191" s="139"/>
      <c r="AM191" s="146"/>
      <c r="AN191" s="146"/>
      <c r="AO191" s="146"/>
      <c r="AP191" s="146"/>
      <c r="AQ191" s="146"/>
      <c r="AR191" s="146"/>
      <c r="AS191" s="146"/>
      <c r="AT191" s="146"/>
      <c r="AU191" s="146"/>
      <c r="AV191" s="146"/>
      <c r="AW191" s="146"/>
      <c r="AX191" s="146"/>
      <c r="AY191" s="146"/>
      <c r="AZ191" s="146"/>
      <c r="BA191" s="146"/>
      <c r="BB191" s="146"/>
      <c r="BC191" s="146"/>
      <c r="BD191" s="146"/>
      <c r="BE191" s="146"/>
      <c r="BF191" s="146"/>
      <c r="BG191" s="146"/>
      <c r="BH191" s="146"/>
      <c r="BI191" s="146"/>
      <c r="BJ191" s="146"/>
      <c r="BK191" s="146"/>
      <c r="BL191" s="146"/>
      <c r="BM191" s="146"/>
      <c r="BN191" s="146"/>
      <c r="BO191" s="146"/>
      <c r="BP191" s="146"/>
      <c r="BQ191" s="146"/>
      <c r="BR191" s="146"/>
      <c r="BS191" s="146"/>
      <c r="BT191" s="146"/>
      <c r="BU191" s="146"/>
      <c r="BV191" s="146"/>
      <c r="BW191" s="146"/>
      <c r="BX191" s="146"/>
      <c r="BY191" s="146"/>
      <c r="BZ191" s="57"/>
      <c r="CA191" s="57"/>
    </row>
    <row r="192" spans="1:79" x14ac:dyDescent="0.25">
      <c r="A192" s="8" t="str">
        <f t="shared" si="34"/>
        <v>aconf</v>
      </c>
      <c r="B192" s="5" t="s">
        <v>72</v>
      </c>
      <c r="C192" s="5" t="str">
        <f t="shared" si="33"/>
        <v>sim2</v>
      </c>
      <c r="D192" s="172">
        <v>-1</v>
      </c>
      <c r="E192" s="172">
        <v>1.2000000000000002</v>
      </c>
      <c r="F192" s="172">
        <v>0.15000000000000002</v>
      </c>
      <c r="G192" s="173">
        <v>0.30000000000000004</v>
      </c>
      <c r="H192" s="174">
        <v>0.60000000000000009</v>
      </c>
      <c r="I192" s="174">
        <v>0.75</v>
      </c>
      <c r="J192" s="174">
        <v>1.05</v>
      </c>
      <c r="K192" s="174">
        <v>0.45000000000000007</v>
      </c>
      <c r="L192" s="174">
        <v>-0.15000000000000002</v>
      </c>
      <c r="M192" s="174">
        <v>-0.15</v>
      </c>
      <c r="N192" s="174">
        <v>-0.2</v>
      </c>
      <c r="P192" s="57"/>
      <c r="Q192" s="57"/>
      <c r="R192" s="57"/>
      <c r="S192" s="57"/>
      <c r="T192" s="57"/>
      <c r="U192" s="57"/>
      <c r="V192" s="57"/>
      <c r="W192" s="57"/>
      <c r="X192" s="57"/>
      <c r="Y192" s="142" t="str">
        <f t="shared" si="32"/>
        <v>eps</v>
      </c>
      <c r="Z192" s="126" t="s">
        <v>75</v>
      </c>
      <c r="AA192" s="144"/>
      <c r="AB192" s="144"/>
      <c r="AC192" s="137"/>
      <c r="AD192" s="137"/>
      <c r="AE192" s="137"/>
      <c r="AF192" s="137"/>
      <c r="AG192" s="137"/>
      <c r="AH192" s="137"/>
      <c r="AI192" s="137"/>
      <c r="AJ192" s="137"/>
      <c r="AK192" s="137"/>
      <c r="AL192" s="137"/>
      <c r="AM192" s="144"/>
      <c r="AN192" s="144"/>
      <c r="AO192" s="144"/>
      <c r="AP192" s="144"/>
      <c r="AQ192" s="144"/>
      <c r="AR192" s="144"/>
      <c r="AS192" s="144"/>
      <c r="AT192" s="144"/>
      <c r="AU192" s="144"/>
      <c r="AV192" s="144"/>
      <c r="AW192" s="144"/>
      <c r="AX192" s="144"/>
      <c r="AY192" s="144"/>
      <c r="AZ192" s="144"/>
      <c r="BA192" s="144"/>
      <c r="BB192" s="144"/>
      <c r="BC192" s="144"/>
      <c r="BD192" s="144"/>
      <c r="BE192" s="144"/>
      <c r="BF192" s="144"/>
      <c r="BG192" s="144"/>
      <c r="BH192" s="144"/>
      <c r="BI192" s="144"/>
      <c r="BJ192" s="144"/>
      <c r="BK192" s="144"/>
      <c r="BL192" s="144"/>
      <c r="BM192" s="144"/>
      <c r="BN192" s="144"/>
      <c r="BO192" s="144"/>
      <c r="BP192" s="144"/>
      <c r="BQ192" s="144"/>
      <c r="BR192" s="144"/>
      <c r="BS192" s="144"/>
      <c r="BT192" s="144"/>
      <c r="BU192" s="144"/>
      <c r="BV192" s="144"/>
      <c r="BW192" s="144"/>
      <c r="BX192" s="144"/>
      <c r="BY192" s="144"/>
      <c r="BZ192" s="57"/>
      <c r="CA192" s="57"/>
    </row>
    <row r="193" spans="1:79" x14ac:dyDescent="0.25">
      <c r="A193" s="8" t="str">
        <f t="shared" si="34"/>
        <v>apast</v>
      </c>
      <c r="B193" s="5" t="s">
        <v>72</v>
      </c>
      <c r="C193" s="5" t="str">
        <f t="shared" si="33"/>
        <v>sim2</v>
      </c>
      <c r="D193" s="172">
        <v>-1</v>
      </c>
      <c r="E193" s="172">
        <v>1.2000000000000002</v>
      </c>
      <c r="F193" s="172">
        <v>0.15000000000000002</v>
      </c>
      <c r="G193" s="173">
        <v>0.30000000000000004</v>
      </c>
      <c r="H193" s="174">
        <v>0.60000000000000009</v>
      </c>
      <c r="I193" s="174">
        <v>0.75</v>
      </c>
      <c r="J193" s="174">
        <v>1.05</v>
      </c>
      <c r="K193" s="174">
        <v>0.45000000000000007</v>
      </c>
      <c r="L193" s="174">
        <v>-0.15000000000000002</v>
      </c>
      <c r="M193" s="174">
        <v>-0.15</v>
      </c>
      <c r="N193" s="174">
        <v>-0.2</v>
      </c>
      <c r="P193" s="57"/>
      <c r="Q193" s="57"/>
      <c r="R193" s="57"/>
      <c r="S193" s="57"/>
      <c r="T193" s="57"/>
      <c r="U193" s="57"/>
      <c r="V193" s="57"/>
      <c r="W193" s="57"/>
      <c r="X193" s="57"/>
      <c r="Y193" s="142" t="str">
        <f t="shared" si="32"/>
        <v>eps</v>
      </c>
      <c r="Z193" s="126" t="s">
        <v>75</v>
      </c>
      <c r="AA193" s="144"/>
      <c r="AB193" s="144"/>
      <c r="AC193" s="137">
        <v>-0.1</v>
      </c>
      <c r="AD193" s="137">
        <v>-0.05</v>
      </c>
      <c r="AE193" s="137">
        <v>0.05</v>
      </c>
      <c r="AF193" s="137">
        <v>0.05</v>
      </c>
      <c r="AG193" s="137">
        <v>0.05</v>
      </c>
      <c r="AH193" s="137">
        <v>0.05</v>
      </c>
      <c r="AI193" s="137">
        <v>0.2</v>
      </c>
      <c r="AJ193" s="137">
        <v>0.1</v>
      </c>
      <c r="AK193" s="137">
        <v>0.15</v>
      </c>
      <c r="AL193" s="137">
        <v>0.2</v>
      </c>
      <c r="AM193" s="144"/>
      <c r="AN193" s="144"/>
      <c r="AO193" s="144"/>
      <c r="AP193" s="144"/>
      <c r="AQ193" s="144"/>
      <c r="AR193" s="144"/>
      <c r="AS193" s="144"/>
      <c r="AT193" s="144"/>
      <c r="AU193" s="144"/>
      <c r="AV193" s="144"/>
      <c r="AW193" s="144"/>
      <c r="AX193" s="144"/>
      <c r="AY193" s="144"/>
      <c r="AZ193" s="144"/>
      <c r="BA193" s="144"/>
      <c r="BB193" s="144"/>
      <c r="BC193" s="144"/>
      <c r="BD193" s="144"/>
      <c r="BE193" s="144"/>
      <c r="BF193" s="144"/>
      <c r="BG193" s="144"/>
      <c r="BH193" s="144"/>
      <c r="BI193" s="144"/>
      <c r="BJ193" s="144"/>
      <c r="BK193" s="144"/>
      <c r="BL193" s="144"/>
      <c r="BM193" s="144"/>
      <c r="BN193" s="144"/>
      <c r="BO193" s="144"/>
      <c r="BP193" s="144"/>
      <c r="BQ193" s="144"/>
      <c r="BR193" s="144"/>
      <c r="BS193" s="144"/>
      <c r="BT193" s="144"/>
      <c r="BU193" s="144"/>
      <c r="BV193" s="144"/>
      <c r="BW193" s="144"/>
      <c r="BX193" s="144"/>
      <c r="BY193" s="144"/>
      <c r="BZ193" s="57"/>
      <c r="CA193" s="57"/>
    </row>
    <row r="194" spans="1:79" x14ac:dyDescent="0.25">
      <c r="A194" s="8" t="str">
        <f t="shared" si="34"/>
        <v>aofoo</v>
      </c>
      <c r="B194" s="5" t="s">
        <v>72</v>
      </c>
      <c r="C194" s="5" t="str">
        <f t="shared" si="33"/>
        <v>sim2</v>
      </c>
      <c r="D194" s="172">
        <v>-1</v>
      </c>
      <c r="E194" s="172">
        <v>1.2000000000000002</v>
      </c>
      <c r="F194" s="172">
        <v>0.15000000000000002</v>
      </c>
      <c r="G194" s="173">
        <v>0.30000000000000004</v>
      </c>
      <c r="H194" s="174">
        <v>0.60000000000000009</v>
      </c>
      <c r="I194" s="174">
        <v>0.75</v>
      </c>
      <c r="J194" s="174">
        <v>1.05</v>
      </c>
      <c r="K194" s="174">
        <v>0.45000000000000007</v>
      </c>
      <c r="L194" s="174">
        <v>-0.15000000000000002</v>
      </c>
      <c r="M194" s="174">
        <v>-0.15</v>
      </c>
      <c r="N194" s="174">
        <v>-0.2</v>
      </c>
      <c r="P194" s="57"/>
      <c r="Q194" s="57"/>
      <c r="R194" s="57"/>
      <c r="S194" s="57"/>
      <c r="T194" s="57"/>
      <c r="U194" s="57"/>
      <c r="V194" s="57"/>
      <c r="W194" s="57"/>
      <c r="X194" s="57"/>
      <c r="Y194" s="142">
        <f t="shared" si="32"/>
        <v>-9.5</v>
      </c>
      <c r="Z194" s="126">
        <v>-19</v>
      </c>
      <c r="AA194" s="144"/>
      <c r="AB194" s="144"/>
      <c r="AC194" s="137">
        <v>-0.1</v>
      </c>
      <c r="AD194" s="137">
        <v>-0.05</v>
      </c>
      <c r="AE194" s="137">
        <v>0.05</v>
      </c>
      <c r="AF194" s="137">
        <v>0.05</v>
      </c>
      <c r="AG194" s="137">
        <v>0.05</v>
      </c>
      <c r="AH194" s="137">
        <v>0.05</v>
      </c>
      <c r="AI194" s="137">
        <v>0.2</v>
      </c>
      <c r="AJ194" s="137">
        <v>0.1</v>
      </c>
      <c r="AK194" s="137">
        <v>0.15</v>
      </c>
      <c r="AL194" s="137">
        <v>0.2</v>
      </c>
      <c r="AM194" s="144"/>
      <c r="AN194" s="144"/>
      <c r="AO194" s="144"/>
      <c r="AP194" s="144"/>
      <c r="AQ194" s="144"/>
      <c r="AR194" s="144"/>
      <c r="AS194" s="144"/>
      <c r="AT194" s="144"/>
      <c r="AU194" s="144"/>
      <c r="AV194" s="144"/>
      <c r="AW194" s="144"/>
      <c r="AX194" s="144"/>
      <c r="AY194" s="144"/>
      <c r="AZ194" s="144"/>
      <c r="BA194" s="144"/>
      <c r="BB194" s="144"/>
      <c r="BC194" s="144"/>
      <c r="BD194" s="144"/>
      <c r="BE194" s="144"/>
      <c r="BF194" s="144"/>
      <c r="BG194" s="144"/>
      <c r="BH194" s="144"/>
      <c r="BI194" s="144"/>
      <c r="BJ194" s="144"/>
      <c r="BK194" s="144"/>
      <c r="BL194" s="144"/>
      <c r="BM194" s="144"/>
      <c r="BN194" s="144"/>
      <c r="BO194" s="144"/>
      <c r="BP194" s="144"/>
      <c r="BQ194" s="144"/>
      <c r="BR194" s="144"/>
      <c r="BS194" s="144"/>
      <c r="BT194" s="144"/>
      <c r="BU194" s="144"/>
      <c r="BV194" s="144"/>
      <c r="BW194" s="144"/>
      <c r="BX194" s="144"/>
      <c r="BY194" s="144"/>
      <c r="BZ194" s="57"/>
      <c r="CA194" s="57"/>
    </row>
    <row r="195" spans="1:79" x14ac:dyDescent="0.25">
      <c r="A195" s="8" t="str">
        <f t="shared" si="34"/>
        <v>abevt</v>
      </c>
      <c r="B195" s="5" t="s">
        <v>72</v>
      </c>
      <c r="C195" s="5" t="str">
        <f t="shared" si="33"/>
        <v>sim2</v>
      </c>
      <c r="D195" s="172">
        <v>-1</v>
      </c>
      <c r="E195" s="172">
        <v>1.2000000000000002</v>
      </c>
      <c r="F195" s="172">
        <v>0.15000000000000002</v>
      </c>
      <c r="G195" s="173">
        <v>0.30000000000000004</v>
      </c>
      <c r="H195" s="174">
        <v>0.60000000000000009</v>
      </c>
      <c r="I195" s="174">
        <v>0.75</v>
      </c>
      <c r="J195" s="174">
        <v>1.05</v>
      </c>
      <c r="K195" s="174">
        <v>0.45000000000000007</v>
      </c>
      <c r="L195" s="174">
        <v>-0.15000000000000002</v>
      </c>
      <c r="M195" s="174">
        <v>-0.15</v>
      </c>
      <c r="N195" s="174">
        <v>-0.2</v>
      </c>
      <c r="P195" s="57"/>
      <c r="Q195" s="57"/>
      <c r="R195" s="57"/>
      <c r="S195" s="57"/>
      <c r="T195" s="57"/>
      <c r="U195" s="57"/>
      <c r="V195" s="57"/>
      <c r="W195" s="57"/>
      <c r="X195" s="57"/>
      <c r="Y195" s="142">
        <f t="shared" si="32"/>
        <v>-5.5</v>
      </c>
      <c r="Z195" s="126">
        <v>-11</v>
      </c>
      <c r="AA195" s="144"/>
      <c r="AB195" s="144"/>
      <c r="AC195" s="137">
        <v>-0.1</v>
      </c>
      <c r="AD195" s="137">
        <v>-0.05</v>
      </c>
      <c r="AE195" s="137">
        <v>0.05</v>
      </c>
      <c r="AF195" s="137">
        <v>0.05</v>
      </c>
      <c r="AG195" s="137">
        <v>0.05</v>
      </c>
      <c r="AH195" s="137">
        <v>0.05</v>
      </c>
      <c r="AI195" s="137">
        <v>0.2</v>
      </c>
      <c r="AJ195" s="137">
        <v>0.1</v>
      </c>
      <c r="AK195" s="137">
        <v>0.15</v>
      </c>
      <c r="AL195" s="137">
        <v>0.2</v>
      </c>
      <c r="AM195" s="144"/>
      <c r="AN195" s="144"/>
      <c r="AO195" s="144"/>
      <c r="AP195" s="144"/>
      <c r="AQ195" s="144"/>
      <c r="AR195" s="144"/>
      <c r="AS195" s="144"/>
      <c r="AT195" s="144"/>
      <c r="AU195" s="144"/>
      <c r="AV195" s="144"/>
      <c r="AW195" s="144"/>
      <c r="AX195" s="144"/>
      <c r="AY195" s="144"/>
      <c r="AZ195" s="144"/>
      <c r="BA195" s="144"/>
      <c r="BB195" s="144"/>
      <c r="BC195" s="144"/>
      <c r="BD195" s="144"/>
      <c r="BE195" s="144"/>
      <c r="BF195" s="144"/>
      <c r="BG195" s="144"/>
      <c r="BH195" s="144"/>
      <c r="BI195" s="144"/>
      <c r="BJ195" s="144"/>
      <c r="BK195" s="144"/>
      <c r="BL195" s="144"/>
      <c r="BM195" s="144"/>
      <c r="BN195" s="144"/>
      <c r="BO195" s="144"/>
      <c r="BP195" s="144"/>
      <c r="BQ195" s="144"/>
      <c r="BR195" s="144"/>
      <c r="BS195" s="144"/>
      <c r="BT195" s="144"/>
      <c r="BU195" s="144"/>
      <c r="BV195" s="144"/>
      <c r="BW195" s="144"/>
      <c r="BX195" s="144"/>
      <c r="BY195" s="144"/>
      <c r="BZ195" s="57"/>
      <c r="CA195" s="57"/>
    </row>
    <row r="196" spans="1:79" x14ac:dyDescent="0.25">
      <c r="A196" s="8" t="str">
        <f t="shared" si="34"/>
        <v>atext</v>
      </c>
      <c r="B196" s="5" t="s">
        <v>72</v>
      </c>
      <c r="C196" s="5" t="str">
        <f t="shared" si="33"/>
        <v>sim2</v>
      </c>
      <c r="D196" s="172">
        <v>-4</v>
      </c>
      <c r="E196" s="172">
        <v>0.8</v>
      </c>
      <c r="F196" s="172">
        <v>0.1</v>
      </c>
      <c r="G196" s="173">
        <v>0.2</v>
      </c>
      <c r="H196" s="174">
        <v>0.4</v>
      </c>
      <c r="I196" s="174">
        <v>0.5</v>
      </c>
      <c r="J196" s="174">
        <v>0.70000000000000007</v>
      </c>
      <c r="K196" s="174">
        <v>0.30000000000000004</v>
      </c>
      <c r="L196" s="174">
        <v>-0.1</v>
      </c>
      <c r="M196" s="174">
        <v>-0.15</v>
      </c>
      <c r="N196" s="174">
        <v>-0.2</v>
      </c>
      <c r="P196" s="57"/>
      <c r="Q196" s="57"/>
      <c r="R196" s="57"/>
      <c r="S196" s="57"/>
      <c r="T196" s="57"/>
      <c r="U196" s="57"/>
      <c r="V196" s="57"/>
      <c r="W196" s="57"/>
      <c r="X196" s="57"/>
      <c r="Y196" s="142">
        <f t="shared" si="32"/>
        <v>-5.5</v>
      </c>
      <c r="Z196" s="129">
        <f>Z195</f>
        <v>-11</v>
      </c>
      <c r="AA196" s="147"/>
      <c r="AB196" s="147"/>
      <c r="AC196" s="138"/>
      <c r="AD196" s="138"/>
      <c r="AE196" s="138"/>
      <c r="AF196" s="138"/>
      <c r="AG196" s="138"/>
      <c r="AH196" s="138"/>
      <c r="AI196" s="138"/>
      <c r="AJ196" s="138"/>
      <c r="AK196" s="138"/>
      <c r="AL196" s="138"/>
      <c r="AM196" s="147"/>
      <c r="AN196" s="147"/>
      <c r="AO196" s="147"/>
      <c r="AP196" s="147"/>
      <c r="AQ196" s="147"/>
      <c r="AR196" s="147"/>
      <c r="AS196" s="147"/>
      <c r="AT196" s="147"/>
      <c r="AU196" s="147"/>
      <c r="AV196" s="147"/>
      <c r="AW196" s="147"/>
      <c r="AX196" s="147"/>
      <c r="AY196" s="147"/>
      <c r="AZ196" s="147"/>
      <c r="BA196" s="147"/>
      <c r="BB196" s="147"/>
      <c r="BC196" s="147"/>
      <c r="BD196" s="147"/>
      <c r="BE196" s="147"/>
      <c r="BF196" s="147"/>
      <c r="BG196" s="147"/>
      <c r="BH196" s="147"/>
      <c r="BI196" s="147"/>
      <c r="BJ196" s="147"/>
      <c r="BK196" s="147"/>
      <c r="BL196" s="147"/>
      <c r="BM196" s="147"/>
      <c r="BN196" s="147"/>
      <c r="BO196" s="147"/>
      <c r="BP196" s="147"/>
      <c r="BQ196" s="147"/>
      <c r="BR196" s="147"/>
      <c r="BS196" s="147"/>
      <c r="BT196" s="147"/>
      <c r="BU196" s="147"/>
      <c r="BV196" s="147"/>
      <c r="BW196" s="147"/>
      <c r="BX196" s="147"/>
      <c r="BY196" s="147"/>
      <c r="BZ196" s="57"/>
      <c r="CA196" s="57"/>
    </row>
    <row r="197" spans="1:79" x14ac:dyDescent="0.25">
      <c r="A197" s="8" t="str">
        <f t="shared" si="34"/>
        <v>aclth</v>
      </c>
      <c r="B197" s="5" t="s">
        <v>72</v>
      </c>
      <c r="C197" s="5" t="str">
        <f t="shared" ref="C197:C205" si="36">C196</f>
        <v>sim2</v>
      </c>
      <c r="D197" s="172">
        <v>-4</v>
      </c>
      <c r="E197" s="172">
        <v>0.8</v>
      </c>
      <c r="F197" s="172">
        <v>0.1</v>
      </c>
      <c r="G197" s="173">
        <v>0.2</v>
      </c>
      <c r="H197" s="174">
        <v>0.4</v>
      </c>
      <c r="I197" s="174">
        <v>0.5</v>
      </c>
      <c r="J197" s="174">
        <v>0.70000000000000007</v>
      </c>
      <c r="K197" s="174">
        <v>0.30000000000000004</v>
      </c>
      <c r="L197" s="174">
        <v>-0.1</v>
      </c>
      <c r="M197" s="174">
        <v>-0.15</v>
      </c>
      <c r="N197" s="174">
        <v>-0.2</v>
      </c>
      <c r="P197" s="57"/>
      <c r="Q197" s="57"/>
      <c r="R197" s="57"/>
      <c r="S197" s="57"/>
      <c r="T197" s="57"/>
      <c r="U197" s="57"/>
      <c r="V197" s="57"/>
      <c r="W197" s="57"/>
      <c r="X197" s="57"/>
      <c r="Y197" s="142">
        <f t="shared" si="32"/>
        <v>-4.5</v>
      </c>
      <c r="Z197" s="129">
        <f>Z198</f>
        <v>-9</v>
      </c>
      <c r="AA197" s="147"/>
      <c r="AB197" s="147"/>
      <c r="AC197" s="138"/>
      <c r="AD197" s="138"/>
      <c r="AE197" s="138"/>
      <c r="AF197" s="138"/>
      <c r="AG197" s="138"/>
      <c r="AH197" s="138"/>
      <c r="AI197" s="138"/>
      <c r="AJ197" s="138"/>
      <c r="AK197" s="138"/>
      <c r="AL197" s="138"/>
      <c r="AM197" s="147"/>
      <c r="AN197" s="147"/>
      <c r="AO197" s="147"/>
      <c r="AP197" s="147"/>
      <c r="AQ197" s="147"/>
      <c r="AR197" s="147"/>
      <c r="AS197" s="147"/>
      <c r="AT197" s="147"/>
      <c r="AU197" s="147"/>
      <c r="AV197" s="147"/>
      <c r="AW197" s="147"/>
      <c r="AX197" s="147"/>
      <c r="AY197" s="147"/>
      <c r="AZ197" s="147"/>
      <c r="BA197" s="147"/>
      <c r="BB197" s="147"/>
      <c r="BC197" s="147"/>
      <c r="BD197" s="147"/>
      <c r="BE197" s="147"/>
      <c r="BF197" s="147"/>
      <c r="BG197" s="147"/>
      <c r="BH197" s="147"/>
      <c r="BI197" s="147"/>
      <c r="BJ197" s="147"/>
      <c r="BK197" s="147"/>
      <c r="BL197" s="147"/>
      <c r="BM197" s="147"/>
      <c r="BN197" s="147"/>
      <c r="BO197" s="147"/>
      <c r="BP197" s="147"/>
      <c r="BQ197" s="147"/>
      <c r="BR197" s="147"/>
      <c r="BS197" s="147"/>
      <c r="BT197" s="147"/>
      <c r="BU197" s="147"/>
      <c r="BV197" s="147"/>
      <c r="BW197" s="147"/>
      <c r="BX197" s="147"/>
      <c r="BY197" s="147"/>
      <c r="BZ197" s="57"/>
      <c r="CA197" s="57"/>
    </row>
    <row r="198" spans="1:79" x14ac:dyDescent="0.25">
      <c r="A198" s="8" t="str">
        <f t="shared" si="34"/>
        <v>aleat</v>
      </c>
      <c r="B198" s="5" t="s">
        <v>72</v>
      </c>
      <c r="C198" s="5" t="str">
        <f t="shared" si="36"/>
        <v>sim2</v>
      </c>
      <c r="D198" s="59">
        <v>-4</v>
      </c>
      <c r="E198" s="59">
        <v>0.8</v>
      </c>
      <c r="F198" s="59">
        <v>0.1</v>
      </c>
      <c r="G198" s="168">
        <v>0.2</v>
      </c>
      <c r="H198" s="169">
        <v>0.4</v>
      </c>
      <c r="I198" s="169">
        <v>0.5</v>
      </c>
      <c r="J198" s="169">
        <v>0.70000000000000007</v>
      </c>
      <c r="K198" s="169">
        <v>0.30000000000000004</v>
      </c>
      <c r="L198" s="169">
        <v>-0.1</v>
      </c>
      <c r="M198" s="169">
        <v>-0.15</v>
      </c>
      <c r="N198" s="169">
        <v>-0.2</v>
      </c>
      <c r="P198" s="57"/>
      <c r="Q198" s="57"/>
      <c r="R198" s="57"/>
      <c r="S198" s="57"/>
      <c r="T198" s="57"/>
      <c r="U198" s="57"/>
      <c r="V198" s="57"/>
      <c r="W198" s="57"/>
      <c r="X198" s="57"/>
      <c r="Y198" s="142">
        <f t="shared" si="32"/>
        <v>-4.5</v>
      </c>
      <c r="Z198" s="126">
        <v>-9</v>
      </c>
      <c r="AA198" s="144"/>
      <c r="AB198" s="144"/>
      <c r="AC198" s="137">
        <v>-0.1</v>
      </c>
      <c r="AD198" s="137">
        <v>-0.05</v>
      </c>
      <c r="AE198" s="137">
        <v>0.05</v>
      </c>
      <c r="AF198" s="137">
        <v>0.05</v>
      </c>
      <c r="AG198" s="137">
        <v>0.05</v>
      </c>
      <c r="AH198" s="137">
        <v>0.05</v>
      </c>
      <c r="AI198" s="137">
        <v>0.2</v>
      </c>
      <c r="AJ198" s="137">
        <v>0.1</v>
      </c>
      <c r="AK198" s="137">
        <v>0.15</v>
      </c>
      <c r="AL198" s="137">
        <v>0.2</v>
      </c>
      <c r="AM198" s="144"/>
      <c r="AN198" s="144"/>
      <c r="AO198" s="144"/>
      <c r="AP198" s="144"/>
      <c r="AQ198" s="144"/>
      <c r="AR198" s="144"/>
      <c r="AS198" s="144"/>
      <c r="AT198" s="144"/>
      <c r="AU198" s="144"/>
      <c r="AV198" s="144"/>
      <c r="AW198" s="144"/>
      <c r="AX198" s="144"/>
      <c r="AY198" s="144"/>
      <c r="AZ198" s="144"/>
      <c r="BA198" s="144"/>
      <c r="BB198" s="144"/>
      <c r="BC198" s="144"/>
      <c r="BD198" s="144"/>
      <c r="BE198" s="144"/>
      <c r="BF198" s="144"/>
      <c r="BG198" s="144"/>
      <c r="BH198" s="144"/>
      <c r="BI198" s="144"/>
      <c r="BJ198" s="144"/>
      <c r="BK198" s="144"/>
      <c r="BL198" s="144"/>
      <c r="BM198" s="144"/>
      <c r="BN198" s="144"/>
      <c r="BO198" s="144"/>
      <c r="BP198" s="144"/>
      <c r="BQ198" s="144"/>
      <c r="BR198" s="144"/>
      <c r="BS198" s="144"/>
      <c r="BT198" s="144"/>
      <c r="BU198" s="144"/>
      <c r="BV198" s="144"/>
      <c r="BW198" s="144"/>
      <c r="BX198" s="144"/>
      <c r="BY198" s="144"/>
      <c r="BZ198" s="57"/>
      <c r="CA198" s="57"/>
    </row>
    <row r="199" spans="1:79" x14ac:dyDescent="0.25">
      <c r="A199" s="8" t="str">
        <f t="shared" si="34"/>
        <v>afoot</v>
      </c>
      <c r="B199" s="5" t="s">
        <v>72</v>
      </c>
      <c r="C199" s="5" t="str">
        <f t="shared" si="36"/>
        <v>sim2</v>
      </c>
      <c r="D199" s="59">
        <v>-4</v>
      </c>
      <c r="E199" s="59">
        <v>0.8</v>
      </c>
      <c r="F199" s="59">
        <v>0.1</v>
      </c>
      <c r="G199" s="168">
        <v>0.2</v>
      </c>
      <c r="H199" s="169">
        <v>0.4</v>
      </c>
      <c r="I199" s="169">
        <v>0.5</v>
      </c>
      <c r="J199" s="169">
        <v>0.70000000000000007</v>
      </c>
      <c r="K199" s="169">
        <v>0.30000000000000004</v>
      </c>
      <c r="L199" s="169">
        <v>-0.1</v>
      </c>
      <c r="M199" s="169">
        <v>-0.15</v>
      </c>
      <c r="N199" s="169">
        <v>-0.2</v>
      </c>
      <c r="P199" s="57"/>
      <c r="Q199" s="57"/>
      <c r="R199" s="57"/>
      <c r="S199" s="57"/>
      <c r="T199" s="57"/>
      <c r="U199" s="57"/>
      <c r="V199" s="57"/>
      <c r="W199" s="57"/>
      <c r="X199" s="57"/>
      <c r="Y199" s="142">
        <f t="shared" si="32"/>
        <v>-4.5</v>
      </c>
      <c r="Z199" s="126">
        <f>Z198</f>
        <v>-9</v>
      </c>
      <c r="AA199" s="144"/>
      <c r="AB199" s="144"/>
      <c r="AC199" s="138"/>
      <c r="AD199" s="138"/>
      <c r="AE199" s="138"/>
      <c r="AF199" s="138"/>
      <c r="AG199" s="138"/>
      <c r="AH199" s="138"/>
      <c r="AI199" s="138"/>
      <c r="AJ199" s="138"/>
      <c r="AK199" s="138"/>
      <c r="AL199" s="138"/>
      <c r="AM199" s="144"/>
      <c r="AN199" s="144"/>
      <c r="AO199" s="144"/>
      <c r="AP199" s="144"/>
      <c r="AQ199" s="144"/>
      <c r="AR199" s="144"/>
      <c r="AS199" s="144"/>
      <c r="AT199" s="144"/>
      <c r="AU199" s="144"/>
      <c r="AV199" s="144"/>
      <c r="AW199" s="144"/>
      <c r="AX199" s="144"/>
      <c r="AY199" s="144"/>
      <c r="AZ199" s="144"/>
      <c r="BA199" s="144"/>
      <c r="BB199" s="144"/>
      <c r="BC199" s="144"/>
      <c r="BD199" s="144"/>
      <c r="BE199" s="144"/>
      <c r="BF199" s="144"/>
      <c r="BG199" s="144"/>
      <c r="BH199" s="144"/>
      <c r="BI199" s="144"/>
      <c r="BJ199" s="144"/>
      <c r="BK199" s="144"/>
      <c r="BL199" s="144"/>
      <c r="BM199" s="144"/>
      <c r="BN199" s="144"/>
      <c r="BO199" s="144"/>
      <c r="BP199" s="144"/>
      <c r="BQ199" s="144"/>
      <c r="BR199" s="144"/>
      <c r="BS199" s="144"/>
      <c r="BT199" s="144"/>
      <c r="BU199" s="144"/>
      <c r="BV199" s="144"/>
      <c r="BW199" s="144"/>
      <c r="BX199" s="144"/>
      <c r="BY199" s="144"/>
      <c r="BZ199" s="57"/>
      <c r="CA199" s="57"/>
    </row>
    <row r="200" spans="1:79" x14ac:dyDescent="0.25">
      <c r="A200" s="8" t="str">
        <f t="shared" si="34"/>
        <v>awood</v>
      </c>
      <c r="B200" s="5" t="s">
        <v>72</v>
      </c>
      <c r="C200" s="5" t="str">
        <f t="shared" si="36"/>
        <v>sim2</v>
      </c>
      <c r="D200" s="59">
        <v>-4</v>
      </c>
      <c r="E200" s="59">
        <v>0.8</v>
      </c>
      <c r="F200" s="59">
        <v>0.1</v>
      </c>
      <c r="G200" s="168">
        <v>0.2</v>
      </c>
      <c r="H200" s="169">
        <v>0.4</v>
      </c>
      <c r="I200" s="169">
        <v>0.5</v>
      </c>
      <c r="J200" s="169">
        <v>0.70000000000000007</v>
      </c>
      <c r="K200" s="169">
        <v>0.30000000000000004</v>
      </c>
      <c r="L200" s="169">
        <v>-0.1</v>
      </c>
      <c r="M200" s="169">
        <v>-0.15</v>
      </c>
      <c r="N200" s="169">
        <v>-0.2</v>
      </c>
      <c r="P200" s="57"/>
      <c r="Q200" s="57"/>
      <c r="R200" s="57"/>
      <c r="S200" s="57"/>
      <c r="T200" s="57"/>
      <c r="U200" s="57"/>
      <c r="V200" s="57"/>
      <c r="W200" s="57"/>
      <c r="X200" s="57"/>
      <c r="Y200" s="142">
        <f t="shared" si="32"/>
        <v>-4.5</v>
      </c>
      <c r="Z200" s="126">
        <f>Z199</f>
        <v>-9</v>
      </c>
      <c r="AA200" s="144"/>
      <c r="AB200" s="144"/>
      <c r="AC200" s="138"/>
      <c r="AD200" s="138"/>
      <c r="AE200" s="138"/>
      <c r="AF200" s="138"/>
      <c r="AG200" s="138"/>
      <c r="AH200" s="138"/>
      <c r="AI200" s="138"/>
      <c r="AJ200" s="138"/>
      <c r="AK200" s="138"/>
      <c r="AL200" s="138"/>
      <c r="AM200" s="144"/>
      <c r="AN200" s="144"/>
      <c r="AO200" s="144"/>
      <c r="AP200" s="144"/>
      <c r="AQ200" s="144"/>
      <c r="AR200" s="144"/>
      <c r="AS200" s="144"/>
      <c r="AT200" s="144"/>
      <c r="AU200" s="144"/>
      <c r="AV200" s="144"/>
      <c r="AW200" s="144"/>
      <c r="AX200" s="144"/>
      <c r="AY200" s="144"/>
      <c r="AZ200" s="144"/>
      <c r="BA200" s="144"/>
      <c r="BB200" s="144"/>
      <c r="BC200" s="144"/>
      <c r="BD200" s="144"/>
      <c r="BE200" s="144"/>
      <c r="BF200" s="144"/>
      <c r="BG200" s="144"/>
      <c r="BH200" s="144"/>
      <c r="BI200" s="144"/>
      <c r="BJ200" s="144"/>
      <c r="BK200" s="144"/>
      <c r="BL200" s="144"/>
      <c r="BM200" s="144"/>
      <c r="BN200" s="144"/>
      <c r="BO200" s="144"/>
      <c r="BP200" s="144"/>
      <c r="BQ200" s="144"/>
      <c r="BR200" s="144"/>
      <c r="BS200" s="144"/>
      <c r="BT200" s="144"/>
      <c r="BU200" s="144"/>
      <c r="BV200" s="144"/>
      <c r="BW200" s="144"/>
      <c r="BX200" s="144"/>
      <c r="BY200" s="144"/>
      <c r="BZ200" s="57"/>
      <c r="CA200" s="57"/>
    </row>
    <row r="201" spans="1:79" x14ac:dyDescent="0.25">
      <c r="A201" s="8" t="str">
        <f t="shared" si="34"/>
        <v>apapr</v>
      </c>
      <c r="B201" s="5" t="s">
        <v>72</v>
      </c>
      <c r="C201" s="5" t="str">
        <f t="shared" si="36"/>
        <v>sim2</v>
      </c>
      <c r="D201" s="59">
        <v>-4</v>
      </c>
      <c r="E201" s="59">
        <v>0.8</v>
      </c>
      <c r="F201" s="59">
        <v>0.1</v>
      </c>
      <c r="G201" s="168">
        <v>0.2</v>
      </c>
      <c r="H201" s="169">
        <v>0.4</v>
      </c>
      <c r="I201" s="169">
        <v>0.5</v>
      </c>
      <c r="J201" s="169">
        <v>0.70000000000000007</v>
      </c>
      <c r="K201" s="169">
        <v>0.30000000000000004</v>
      </c>
      <c r="L201" s="169">
        <v>-0.1</v>
      </c>
      <c r="M201" s="169">
        <v>-0.15</v>
      </c>
      <c r="N201" s="169">
        <v>-0.2</v>
      </c>
      <c r="P201" s="57"/>
      <c r="Q201" s="57"/>
      <c r="R201" s="57"/>
      <c r="S201" s="57"/>
      <c r="T201" s="57"/>
      <c r="U201" s="57"/>
      <c r="V201" s="57"/>
      <c r="W201" s="57"/>
      <c r="X201" s="57"/>
      <c r="Y201" s="142">
        <f t="shared" si="32"/>
        <v>-4.5</v>
      </c>
      <c r="Z201" s="126">
        <f>Z200</f>
        <v>-9</v>
      </c>
      <c r="AA201" s="144"/>
      <c r="AB201" s="144"/>
      <c r="AC201" s="138"/>
      <c r="AD201" s="138"/>
      <c r="AE201" s="138"/>
      <c r="AF201" s="138"/>
      <c r="AG201" s="138"/>
      <c r="AH201" s="138"/>
      <c r="AI201" s="138"/>
      <c r="AJ201" s="138"/>
      <c r="AK201" s="138"/>
      <c r="AL201" s="138"/>
      <c r="AM201" s="144"/>
      <c r="AN201" s="144"/>
      <c r="AO201" s="144"/>
      <c r="AP201" s="144"/>
      <c r="AQ201" s="144"/>
      <c r="AR201" s="144"/>
      <c r="AS201" s="144"/>
      <c r="AT201" s="144"/>
      <c r="AU201" s="144"/>
      <c r="AV201" s="144"/>
      <c r="AW201" s="144"/>
      <c r="AX201" s="144"/>
      <c r="AY201" s="144"/>
      <c r="AZ201" s="144"/>
      <c r="BA201" s="144"/>
      <c r="BB201" s="144"/>
      <c r="BC201" s="144"/>
      <c r="BD201" s="144"/>
      <c r="BE201" s="144"/>
      <c r="BF201" s="144"/>
      <c r="BG201" s="144"/>
      <c r="BH201" s="144"/>
      <c r="BI201" s="144"/>
      <c r="BJ201" s="144"/>
      <c r="BK201" s="144"/>
      <c r="BL201" s="144"/>
      <c r="BM201" s="144"/>
      <c r="BN201" s="144"/>
      <c r="BO201" s="144"/>
      <c r="BP201" s="144"/>
      <c r="BQ201" s="144"/>
      <c r="BR201" s="144"/>
      <c r="BS201" s="144"/>
      <c r="BT201" s="144"/>
      <c r="BU201" s="144"/>
      <c r="BV201" s="144"/>
      <c r="BW201" s="144"/>
      <c r="BX201" s="144"/>
      <c r="BY201" s="144"/>
      <c r="BZ201" s="57"/>
      <c r="CA201" s="57"/>
    </row>
    <row r="202" spans="1:79" x14ac:dyDescent="0.25">
      <c r="A202" s="8" t="str">
        <f t="shared" si="34"/>
        <v>aprnt</v>
      </c>
      <c r="B202" s="5" t="s">
        <v>72</v>
      </c>
      <c r="C202" s="5" t="str">
        <f t="shared" si="36"/>
        <v>sim2</v>
      </c>
      <c r="D202" s="172">
        <v>-4</v>
      </c>
      <c r="E202" s="172">
        <v>0.8</v>
      </c>
      <c r="F202" s="172">
        <v>0.1</v>
      </c>
      <c r="G202" s="173">
        <v>0.2</v>
      </c>
      <c r="H202" s="174">
        <v>0.4</v>
      </c>
      <c r="I202" s="174">
        <v>0.5</v>
      </c>
      <c r="J202" s="174">
        <v>0.70000000000000007</v>
      </c>
      <c r="K202" s="174">
        <v>0.30000000000000004</v>
      </c>
      <c r="L202" s="174">
        <v>-0.1</v>
      </c>
      <c r="M202" s="174">
        <v>-0.15</v>
      </c>
      <c r="N202" s="174">
        <v>-0.2</v>
      </c>
      <c r="P202" s="57"/>
      <c r="Q202" s="57"/>
      <c r="R202" s="57"/>
      <c r="S202" s="57"/>
      <c r="T202" s="57"/>
      <c r="U202" s="57"/>
      <c r="V202" s="57"/>
      <c r="W202" s="57"/>
      <c r="X202" s="57"/>
      <c r="Y202" s="142">
        <f t="shared" si="32"/>
        <v>-0.75</v>
      </c>
      <c r="Z202" s="126">
        <v>-1.5</v>
      </c>
      <c r="AA202" s="144"/>
      <c r="AB202" s="144"/>
      <c r="AC202" s="137">
        <v>-0.1</v>
      </c>
      <c r="AD202" s="137">
        <v>-0.05</v>
      </c>
      <c r="AE202" s="137">
        <v>0.05</v>
      </c>
      <c r="AF202" s="137">
        <v>0.05</v>
      </c>
      <c r="AG202" s="137">
        <v>0.05</v>
      </c>
      <c r="AH202" s="137">
        <v>0.05</v>
      </c>
      <c r="AI202" s="137">
        <v>0.2</v>
      </c>
      <c r="AJ202" s="137">
        <v>0.1</v>
      </c>
      <c r="AK202" s="137">
        <v>0.15</v>
      </c>
      <c r="AL202" s="137">
        <v>0.2</v>
      </c>
      <c r="AM202" s="144"/>
      <c r="AN202" s="144"/>
      <c r="AO202" s="144"/>
      <c r="AP202" s="144"/>
      <c r="AQ202" s="144"/>
      <c r="AR202" s="144"/>
      <c r="AS202" s="144"/>
      <c r="AT202" s="144"/>
      <c r="AU202" s="144"/>
      <c r="AV202" s="144"/>
      <c r="AW202" s="144"/>
      <c r="AX202" s="144"/>
      <c r="AY202" s="144"/>
      <c r="AZ202" s="144"/>
      <c r="BA202" s="144"/>
      <c r="BB202" s="144"/>
      <c r="BC202" s="144"/>
      <c r="BD202" s="144"/>
      <c r="BE202" s="144"/>
      <c r="BF202" s="144"/>
      <c r="BG202" s="144"/>
      <c r="BH202" s="144"/>
      <c r="BI202" s="144"/>
      <c r="BJ202" s="144"/>
      <c r="BK202" s="144"/>
      <c r="BL202" s="144"/>
      <c r="BM202" s="144"/>
      <c r="BN202" s="144"/>
      <c r="BO202" s="144"/>
      <c r="BP202" s="144"/>
      <c r="BQ202" s="144"/>
      <c r="BR202" s="144"/>
      <c r="BS202" s="144"/>
      <c r="BT202" s="144"/>
      <c r="BU202" s="144"/>
      <c r="BV202" s="144"/>
      <c r="BW202" s="144"/>
      <c r="BX202" s="144"/>
      <c r="BY202" s="144"/>
      <c r="BZ202" s="57"/>
      <c r="CA202" s="57"/>
    </row>
    <row r="203" spans="1:79" x14ac:dyDescent="0.25">
      <c r="A203" s="8" t="str">
        <f t="shared" si="34"/>
        <v>apetr</v>
      </c>
      <c r="B203" s="5" t="s">
        <v>72</v>
      </c>
      <c r="C203" s="5" t="str">
        <f t="shared" si="36"/>
        <v>sim2</v>
      </c>
      <c r="D203" s="172" t="s">
        <v>75</v>
      </c>
      <c r="E203" s="172" t="s">
        <v>75</v>
      </c>
      <c r="F203" s="172" t="s">
        <v>75</v>
      </c>
      <c r="G203" s="173" t="s">
        <v>75</v>
      </c>
      <c r="H203" s="174" t="s">
        <v>75</v>
      </c>
      <c r="I203" s="174" t="s">
        <v>75</v>
      </c>
      <c r="J203" s="174" t="s">
        <v>75</v>
      </c>
      <c r="K203" s="174" t="s">
        <v>75</v>
      </c>
      <c r="L203" s="174" t="s">
        <v>75</v>
      </c>
      <c r="M203" s="174" t="s">
        <v>75</v>
      </c>
      <c r="N203" s="174" t="s">
        <v>75</v>
      </c>
      <c r="P203" s="57"/>
      <c r="Q203" s="57"/>
      <c r="R203" s="57"/>
      <c r="S203" s="57"/>
      <c r="T203" s="57"/>
      <c r="U203" s="57"/>
      <c r="V203" s="57"/>
      <c r="W203" s="57"/>
      <c r="X203" s="57"/>
      <c r="Y203" s="142">
        <f t="shared" si="32"/>
        <v>-0.125</v>
      </c>
      <c r="Z203" s="126">
        <v>-0.25</v>
      </c>
      <c r="AA203" s="144"/>
      <c r="AB203" s="144"/>
      <c r="AC203" s="137">
        <v>-0.1</v>
      </c>
      <c r="AD203" s="137">
        <v>-0.05</v>
      </c>
      <c r="AE203" s="137">
        <v>0.05</v>
      </c>
      <c r="AF203" s="137">
        <v>0.05</v>
      </c>
      <c r="AG203" s="137">
        <v>0.05</v>
      </c>
      <c r="AH203" s="137">
        <v>0.05</v>
      </c>
      <c r="AI203" s="137">
        <v>0.2</v>
      </c>
      <c r="AJ203" s="137">
        <v>0.1</v>
      </c>
      <c r="AK203" s="137">
        <v>0.15</v>
      </c>
      <c r="AL203" s="137">
        <v>0.2</v>
      </c>
      <c r="AM203" s="144"/>
      <c r="AN203" s="144"/>
      <c r="AO203" s="144"/>
      <c r="AP203" s="144"/>
      <c r="AQ203" s="144"/>
      <c r="AR203" s="144"/>
      <c r="AS203" s="144"/>
      <c r="AT203" s="144"/>
      <c r="AU203" s="144"/>
      <c r="AV203" s="144"/>
      <c r="AW203" s="144"/>
      <c r="AX203" s="144"/>
      <c r="AY203" s="144"/>
      <c r="AZ203" s="144"/>
      <c r="BA203" s="144"/>
      <c r="BB203" s="144"/>
      <c r="BC203" s="144"/>
      <c r="BD203" s="144"/>
      <c r="BE203" s="144"/>
      <c r="BF203" s="144"/>
      <c r="BG203" s="144"/>
      <c r="BH203" s="144"/>
      <c r="BI203" s="144"/>
      <c r="BJ203" s="144"/>
      <c r="BK203" s="144"/>
      <c r="BL203" s="144"/>
      <c r="BM203" s="144"/>
      <c r="BN203" s="144"/>
      <c r="BO203" s="144"/>
      <c r="BP203" s="144"/>
      <c r="BQ203" s="144"/>
      <c r="BR203" s="144"/>
      <c r="BS203" s="144"/>
      <c r="BT203" s="144"/>
      <c r="BU203" s="144"/>
      <c r="BV203" s="144"/>
      <c r="BW203" s="144"/>
      <c r="BX203" s="144"/>
      <c r="BY203" s="144"/>
      <c r="BZ203" s="57"/>
      <c r="CA203" s="57"/>
    </row>
    <row r="204" spans="1:79" x14ac:dyDescent="0.25">
      <c r="A204" s="8" t="str">
        <f t="shared" ref="A204:A235" si="37">A127</f>
        <v>ahydr</v>
      </c>
      <c r="B204" s="5" t="s">
        <v>72</v>
      </c>
      <c r="C204" s="5" t="str">
        <f t="shared" si="36"/>
        <v>sim2</v>
      </c>
      <c r="D204" s="59" t="s">
        <v>75</v>
      </c>
      <c r="E204" s="59" t="s">
        <v>75</v>
      </c>
      <c r="F204" s="59" t="s">
        <v>75</v>
      </c>
      <c r="G204" s="168" t="s">
        <v>75</v>
      </c>
      <c r="H204" s="169" t="s">
        <v>75</v>
      </c>
      <c r="I204" s="169" t="s">
        <v>75</v>
      </c>
      <c r="J204" s="169" t="s">
        <v>75</v>
      </c>
      <c r="K204" s="169" t="s">
        <v>75</v>
      </c>
      <c r="L204" s="169" t="s">
        <v>75</v>
      </c>
      <c r="M204" s="169" t="s">
        <v>75</v>
      </c>
      <c r="N204" s="169" t="s">
        <v>75</v>
      </c>
      <c r="P204" s="57"/>
      <c r="Q204" s="57"/>
      <c r="R204" s="57"/>
      <c r="S204" s="57"/>
      <c r="T204" s="57"/>
      <c r="U204" s="57"/>
      <c r="V204" s="57"/>
      <c r="W204" s="57"/>
      <c r="X204" s="57"/>
      <c r="Y204" s="142">
        <f t="shared" si="32"/>
        <v>-0.125</v>
      </c>
      <c r="Z204" s="126">
        <f>Z203</f>
        <v>-0.25</v>
      </c>
      <c r="AA204" s="144"/>
      <c r="AB204" s="144"/>
      <c r="AC204" s="138"/>
      <c r="AD204" s="138"/>
      <c r="AE204" s="138"/>
      <c r="AF204" s="138"/>
      <c r="AG204" s="138"/>
      <c r="AH204" s="138"/>
      <c r="AI204" s="138"/>
      <c r="AJ204" s="138"/>
      <c r="AK204" s="138"/>
      <c r="AL204" s="138"/>
      <c r="AM204" s="144"/>
      <c r="AN204" s="144"/>
      <c r="AO204" s="144"/>
      <c r="AP204" s="144"/>
      <c r="AQ204" s="144"/>
      <c r="AR204" s="144"/>
      <c r="AS204" s="144"/>
      <c r="AT204" s="144"/>
      <c r="AU204" s="144"/>
      <c r="AV204" s="144"/>
      <c r="AW204" s="144"/>
      <c r="AX204" s="144"/>
      <c r="AY204" s="144"/>
      <c r="AZ204" s="144"/>
      <c r="BA204" s="144"/>
      <c r="BB204" s="144"/>
      <c r="BC204" s="144"/>
      <c r="BD204" s="144"/>
      <c r="BE204" s="144"/>
      <c r="BF204" s="144"/>
      <c r="BG204" s="144"/>
      <c r="BH204" s="144"/>
      <c r="BI204" s="144"/>
      <c r="BJ204" s="144"/>
      <c r="BK204" s="144"/>
      <c r="BL204" s="144"/>
      <c r="BM204" s="144"/>
      <c r="BN204" s="144"/>
      <c r="BO204" s="144"/>
      <c r="BP204" s="144"/>
      <c r="BQ204" s="144"/>
      <c r="BR204" s="144"/>
      <c r="BS204" s="144"/>
      <c r="BT204" s="144"/>
      <c r="BU204" s="144"/>
      <c r="BV204" s="144"/>
      <c r="BW204" s="144"/>
      <c r="BX204" s="144"/>
      <c r="BY204" s="144"/>
      <c r="BZ204" s="57"/>
      <c r="CA204" s="57"/>
    </row>
    <row r="205" spans="1:79" x14ac:dyDescent="0.25">
      <c r="A205" s="8" t="str">
        <f t="shared" si="37"/>
        <v>aammo</v>
      </c>
      <c r="B205" s="5" t="s">
        <v>72</v>
      </c>
      <c r="C205" s="5" t="str">
        <f t="shared" si="36"/>
        <v>sim2</v>
      </c>
      <c r="D205" s="172">
        <v>-1.25</v>
      </c>
      <c r="E205" s="172">
        <v>0.8</v>
      </c>
      <c r="F205" s="172">
        <v>0.1</v>
      </c>
      <c r="G205" s="173">
        <v>0.2</v>
      </c>
      <c r="H205" s="174">
        <v>0.4</v>
      </c>
      <c r="I205" s="174">
        <v>0.5</v>
      </c>
      <c r="J205" s="174">
        <v>0.70000000000000007</v>
      </c>
      <c r="K205" s="174">
        <v>0.30000000000000004</v>
      </c>
      <c r="L205" s="174">
        <v>-0.1</v>
      </c>
      <c r="M205" s="174">
        <v>-0.15</v>
      </c>
      <c r="N205" s="174">
        <v>-0.2</v>
      </c>
      <c r="P205" s="57"/>
      <c r="Q205" s="57"/>
      <c r="R205" s="57"/>
      <c r="S205" s="57"/>
      <c r="T205" s="57"/>
      <c r="U205" s="57"/>
      <c r="V205" s="57"/>
      <c r="W205" s="57"/>
      <c r="X205" s="57"/>
      <c r="Y205" s="142">
        <f t="shared" si="32"/>
        <v>0.25</v>
      </c>
      <c r="Z205" s="126">
        <v>0.5</v>
      </c>
      <c r="AA205" s="144"/>
      <c r="AB205" s="144"/>
      <c r="AC205" s="137">
        <v>-0.1</v>
      </c>
      <c r="AD205" s="137">
        <v>-0.05</v>
      </c>
      <c r="AE205" s="137">
        <v>0.05</v>
      </c>
      <c r="AF205" s="137">
        <v>0.05</v>
      </c>
      <c r="AG205" s="137">
        <v>0.05</v>
      </c>
      <c r="AH205" s="137">
        <v>0.05</v>
      </c>
      <c r="AI205" s="137">
        <v>0.2</v>
      </c>
      <c r="AJ205" s="137">
        <v>0.1</v>
      </c>
      <c r="AK205" s="137">
        <v>0.15</v>
      </c>
      <c r="AL205" s="137">
        <v>0.2</v>
      </c>
      <c r="AM205" s="144"/>
      <c r="AN205" s="144"/>
      <c r="AO205" s="144"/>
      <c r="AP205" s="144"/>
      <c r="AQ205" s="144"/>
      <c r="AR205" s="144"/>
      <c r="AS205" s="144"/>
      <c r="AT205" s="144"/>
      <c r="AU205" s="144"/>
      <c r="AV205" s="144"/>
      <c r="AW205" s="144"/>
      <c r="AX205" s="144"/>
      <c r="AY205" s="144"/>
      <c r="AZ205" s="144"/>
      <c r="BA205" s="144"/>
      <c r="BB205" s="144"/>
      <c r="BC205" s="144"/>
      <c r="BD205" s="144"/>
      <c r="BE205" s="144"/>
      <c r="BF205" s="144"/>
      <c r="BG205" s="144"/>
      <c r="BH205" s="144"/>
      <c r="BI205" s="144"/>
      <c r="BJ205" s="144"/>
      <c r="BK205" s="144"/>
      <c r="BL205" s="144"/>
      <c r="BM205" s="144"/>
      <c r="BN205" s="144"/>
      <c r="BO205" s="144"/>
      <c r="BP205" s="144"/>
      <c r="BQ205" s="144"/>
      <c r="BR205" s="144"/>
      <c r="BS205" s="144"/>
      <c r="BT205" s="144"/>
      <c r="BU205" s="144"/>
      <c r="BV205" s="144"/>
      <c r="BW205" s="144"/>
      <c r="BX205" s="144"/>
      <c r="BY205" s="144"/>
      <c r="BZ205" s="57"/>
      <c r="CA205" s="57"/>
    </row>
    <row r="206" spans="1:79" x14ac:dyDescent="0.25">
      <c r="A206" s="8" t="str">
        <f t="shared" si="37"/>
        <v>abchm</v>
      </c>
      <c r="B206" s="5" t="s">
        <v>72</v>
      </c>
      <c r="C206" s="5" t="str">
        <f>C204</f>
        <v>sim2</v>
      </c>
      <c r="D206" s="172">
        <v>-1.25</v>
      </c>
      <c r="E206" s="172">
        <v>0.8</v>
      </c>
      <c r="F206" s="172">
        <v>0.1</v>
      </c>
      <c r="G206" s="173">
        <v>0.2</v>
      </c>
      <c r="H206" s="174">
        <v>0.4</v>
      </c>
      <c r="I206" s="174">
        <v>0.5</v>
      </c>
      <c r="J206" s="174">
        <v>0.70000000000000007</v>
      </c>
      <c r="K206" s="174">
        <v>0.30000000000000004</v>
      </c>
      <c r="L206" s="174">
        <v>-0.1</v>
      </c>
      <c r="M206" s="174">
        <v>-0.15</v>
      </c>
      <c r="N206" s="174">
        <v>-0.2</v>
      </c>
      <c r="P206" s="57"/>
      <c r="Q206" s="57"/>
      <c r="R206" s="57"/>
      <c r="S206" s="57"/>
      <c r="T206" s="57"/>
      <c r="U206" s="57"/>
      <c r="V206" s="57"/>
      <c r="W206" s="57"/>
      <c r="X206" s="57"/>
      <c r="Y206" s="142">
        <f t="shared" si="32"/>
        <v>-9.5</v>
      </c>
      <c r="Z206" s="126">
        <v>-19</v>
      </c>
      <c r="AA206" s="144"/>
      <c r="AB206" s="144"/>
      <c r="AC206" s="137">
        <v>-0.1</v>
      </c>
      <c r="AD206" s="137">
        <v>-0.05</v>
      </c>
      <c r="AE206" s="137">
        <v>0.05</v>
      </c>
      <c r="AF206" s="137">
        <v>0.05</v>
      </c>
      <c r="AG206" s="137">
        <v>0.05</v>
      </c>
      <c r="AH206" s="137">
        <v>0.05</v>
      </c>
      <c r="AI206" s="137">
        <v>0.2</v>
      </c>
      <c r="AJ206" s="137">
        <v>0.1</v>
      </c>
      <c r="AK206" s="137">
        <v>0.15</v>
      </c>
      <c r="AL206" s="137">
        <v>0.2</v>
      </c>
      <c r="AM206" s="144"/>
      <c r="AN206" s="144"/>
      <c r="AO206" s="144"/>
      <c r="AP206" s="144"/>
      <c r="AQ206" s="144"/>
      <c r="AR206" s="144"/>
      <c r="AS206" s="144"/>
      <c r="AT206" s="144"/>
      <c r="AU206" s="144"/>
      <c r="AV206" s="144"/>
      <c r="AW206" s="144"/>
      <c r="AX206" s="144"/>
      <c r="AY206" s="144"/>
      <c r="AZ206" s="144"/>
      <c r="BA206" s="144"/>
      <c r="BB206" s="144"/>
      <c r="BC206" s="144"/>
      <c r="BD206" s="144"/>
      <c r="BE206" s="144"/>
      <c r="BF206" s="144"/>
      <c r="BG206" s="144"/>
      <c r="BH206" s="144"/>
      <c r="BI206" s="144"/>
      <c r="BJ206" s="144"/>
      <c r="BK206" s="144"/>
      <c r="BL206" s="144"/>
      <c r="BM206" s="144"/>
      <c r="BN206" s="144"/>
      <c r="BO206" s="144"/>
      <c r="BP206" s="144"/>
      <c r="BQ206" s="144"/>
      <c r="BR206" s="144"/>
      <c r="BS206" s="144"/>
      <c r="BT206" s="144"/>
      <c r="BU206" s="144"/>
      <c r="BV206" s="144"/>
      <c r="BW206" s="144"/>
      <c r="BX206" s="144"/>
      <c r="BY206" s="144"/>
      <c r="BZ206" s="57"/>
      <c r="CA206" s="57"/>
    </row>
    <row r="207" spans="1:79" x14ac:dyDescent="0.25">
      <c r="A207" s="8" t="str">
        <f t="shared" si="37"/>
        <v>aochm</v>
      </c>
      <c r="B207" s="5" t="s">
        <v>72</v>
      </c>
      <c r="C207" s="5" t="str">
        <f t="shared" ref="C207:C214" si="38">C206</f>
        <v>sim2</v>
      </c>
      <c r="D207" s="172">
        <v>-1.25</v>
      </c>
      <c r="E207" s="172">
        <v>0.8</v>
      </c>
      <c r="F207" s="172">
        <v>0.1</v>
      </c>
      <c r="G207" s="173">
        <v>0.2</v>
      </c>
      <c r="H207" s="174">
        <v>0.4</v>
      </c>
      <c r="I207" s="174">
        <v>0.5</v>
      </c>
      <c r="J207" s="174">
        <v>0.70000000000000007</v>
      </c>
      <c r="K207" s="174">
        <v>0.30000000000000004</v>
      </c>
      <c r="L207" s="174">
        <v>-0.1</v>
      </c>
      <c r="M207" s="174">
        <v>-0.15</v>
      </c>
      <c r="N207" s="174">
        <v>-0.2</v>
      </c>
      <c r="P207" s="57"/>
      <c r="Q207" s="57"/>
      <c r="R207" s="57"/>
      <c r="S207" s="57"/>
      <c r="T207" s="57"/>
      <c r="U207" s="57"/>
      <c r="V207" s="57"/>
      <c r="W207" s="57"/>
      <c r="X207" s="57"/>
      <c r="Y207" s="142" t="str">
        <f t="shared" si="32"/>
        <v>eps</v>
      </c>
      <c r="Z207" s="130" t="s">
        <v>75</v>
      </c>
      <c r="AA207" s="148"/>
      <c r="AB207" s="148"/>
      <c r="AC207" s="141"/>
      <c r="AD207" s="141"/>
      <c r="AE207" s="141"/>
      <c r="AF207" s="141"/>
      <c r="AG207" s="141"/>
      <c r="AH207" s="141"/>
      <c r="AI207" s="141"/>
      <c r="AJ207" s="141"/>
      <c r="AK207" s="141"/>
      <c r="AL207" s="141"/>
      <c r="AM207" s="148"/>
      <c r="AN207" s="148"/>
      <c r="AO207" s="148"/>
      <c r="AP207" s="148"/>
      <c r="AQ207" s="148"/>
      <c r="AR207" s="148"/>
      <c r="AS207" s="148"/>
      <c r="AT207" s="148"/>
      <c r="AU207" s="148"/>
      <c r="AV207" s="148"/>
      <c r="AW207" s="148"/>
      <c r="AX207" s="148"/>
      <c r="AY207" s="148"/>
      <c r="AZ207" s="148"/>
      <c r="BA207" s="148"/>
      <c r="BB207" s="148"/>
      <c r="BC207" s="148"/>
      <c r="BD207" s="148"/>
      <c r="BE207" s="148"/>
      <c r="BF207" s="148"/>
      <c r="BG207" s="148"/>
      <c r="BH207" s="148"/>
      <c r="BI207" s="148"/>
      <c r="BJ207" s="148"/>
      <c r="BK207" s="148"/>
      <c r="BL207" s="148"/>
      <c r="BM207" s="148"/>
      <c r="BN207" s="148"/>
      <c r="BO207" s="148"/>
      <c r="BP207" s="148"/>
      <c r="BQ207" s="148"/>
      <c r="BR207" s="148"/>
      <c r="BS207" s="148"/>
      <c r="BT207" s="148"/>
      <c r="BU207" s="148"/>
      <c r="BV207" s="148"/>
      <c r="BW207" s="148"/>
      <c r="BX207" s="148"/>
      <c r="BY207" s="148"/>
      <c r="BZ207" s="57"/>
      <c r="CA207" s="57"/>
    </row>
    <row r="208" spans="1:79" x14ac:dyDescent="0.25">
      <c r="A208" s="8" t="str">
        <f t="shared" si="37"/>
        <v>arubb</v>
      </c>
      <c r="B208" s="5" t="s">
        <v>72</v>
      </c>
      <c r="C208" s="5" t="str">
        <f t="shared" si="38"/>
        <v>sim2</v>
      </c>
      <c r="D208" s="172">
        <v>-1.25</v>
      </c>
      <c r="E208" s="172">
        <v>0.8</v>
      </c>
      <c r="F208" s="172">
        <v>0.1</v>
      </c>
      <c r="G208" s="173">
        <v>0.2</v>
      </c>
      <c r="H208" s="174">
        <v>0.4</v>
      </c>
      <c r="I208" s="174">
        <v>0.5</v>
      </c>
      <c r="J208" s="174">
        <v>0.70000000000000007</v>
      </c>
      <c r="K208" s="174">
        <v>0.30000000000000004</v>
      </c>
      <c r="L208" s="174">
        <v>-0.1</v>
      </c>
      <c r="M208" s="174">
        <v>-0.15</v>
      </c>
      <c r="N208" s="174">
        <v>-0.2</v>
      </c>
    </row>
    <row r="209" spans="1:14" x14ac:dyDescent="0.25">
      <c r="A209" s="8" t="str">
        <f t="shared" si="37"/>
        <v>aplas</v>
      </c>
      <c r="B209" s="5" t="s">
        <v>72</v>
      </c>
      <c r="C209" s="5" t="str">
        <f t="shared" si="38"/>
        <v>sim2</v>
      </c>
      <c r="D209" s="59">
        <v>-1.25</v>
      </c>
      <c r="E209" s="59">
        <v>0.8</v>
      </c>
      <c r="F209" s="59">
        <v>0.1</v>
      </c>
      <c r="G209" s="168">
        <v>0.2</v>
      </c>
      <c r="H209" s="169">
        <v>0.4</v>
      </c>
      <c r="I209" s="169">
        <v>0.5</v>
      </c>
      <c r="J209" s="169">
        <v>0.70000000000000007</v>
      </c>
      <c r="K209" s="169">
        <v>0.30000000000000004</v>
      </c>
      <c r="L209" s="169">
        <v>-0.1</v>
      </c>
      <c r="M209" s="169">
        <v>-0.15</v>
      </c>
      <c r="N209" s="169">
        <v>-0.2</v>
      </c>
    </row>
    <row r="210" spans="1:14" x14ac:dyDescent="0.25">
      <c r="A210" s="8" t="str">
        <f t="shared" si="37"/>
        <v>anmet</v>
      </c>
      <c r="B210" s="5" t="s">
        <v>72</v>
      </c>
      <c r="C210" s="5" t="str">
        <f t="shared" si="38"/>
        <v>sim2</v>
      </c>
      <c r="D210" s="59">
        <v>-5.5</v>
      </c>
      <c r="E210" s="59">
        <v>0.8</v>
      </c>
      <c r="F210" s="59">
        <v>0.1</v>
      </c>
      <c r="G210" s="168">
        <v>0.2</v>
      </c>
      <c r="H210" s="169">
        <v>0.4</v>
      </c>
      <c r="I210" s="169">
        <v>0.5</v>
      </c>
      <c r="J210" s="169">
        <v>0.70000000000000007</v>
      </c>
      <c r="K210" s="169">
        <v>0.30000000000000004</v>
      </c>
      <c r="L210" s="169">
        <v>-0.1</v>
      </c>
      <c r="M210" s="169">
        <v>-0.15</v>
      </c>
      <c r="N210" s="169">
        <v>-0.2</v>
      </c>
    </row>
    <row r="211" spans="1:14" x14ac:dyDescent="0.25">
      <c r="A211" s="8" t="str">
        <f t="shared" si="37"/>
        <v>airon</v>
      </c>
      <c r="B211" s="5" t="s">
        <v>72</v>
      </c>
      <c r="C211" s="5" t="str">
        <f t="shared" si="38"/>
        <v>sim2</v>
      </c>
      <c r="D211" s="172">
        <v>-10</v>
      </c>
      <c r="E211" s="172">
        <v>0.8</v>
      </c>
      <c r="F211" s="172">
        <v>0.1</v>
      </c>
      <c r="G211" s="173">
        <v>0.2</v>
      </c>
      <c r="H211" s="174">
        <v>0.4</v>
      </c>
      <c r="I211" s="174">
        <v>0.5</v>
      </c>
      <c r="J211" s="174">
        <v>0.70000000000000007</v>
      </c>
      <c r="K211" s="174">
        <v>0.30000000000000004</v>
      </c>
      <c r="L211" s="174">
        <v>-0.1</v>
      </c>
      <c r="M211" s="174">
        <v>-0.15</v>
      </c>
      <c r="N211" s="174">
        <v>-0.2</v>
      </c>
    </row>
    <row r="212" spans="1:14" x14ac:dyDescent="0.25">
      <c r="A212" s="8" t="str">
        <f t="shared" si="37"/>
        <v>anfrm</v>
      </c>
      <c r="B212" s="5" t="s">
        <v>72</v>
      </c>
      <c r="C212" s="5" t="str">
        <f t="shared" si="38"/>
        <v>sim2</v>
      </c>
      <c r="D212" s="59">
        <v>-10</v>
      </c>
      <c r="E212" s="59">
        <v>0.8</v>
      </c>
      <c r="F212" s="59">
        <v>0.1</v>
      </c>
      <c r="G212" s="168">
        <v>0.2</v>
      </c>
      <c r="H212" s="169">
        <v>0.4</v>
      </c>
      <c r="I212" s="169">
        <v>0.5</v>
      </c>
      <c r="J212" s="169">
        <v>0.70000000000000007</v>
      </c>
      <c r="K212" s="169">
        <v>0.30000000000000004</v>
      </c>
      <c r="L212" s="169">
        <v>-0.1</v>
      </c>
      <c r="M212" s="169">
        <v>-0.15</v>
      </c>
      <c r="N212" s="169">
        <v>-0.2</v>
      </c>
    </row>
    <row r="213" spans="1:14" x14ac:dyDescent="0.25">
      <c r="A213" s="8" t="str">
        <f t="shared" si="37"/>
        <v>ametp</v>
      </c>
      <c r="B213" s="5" t="s">
        <v>72</v>
      </c>
      <c r="C213" s="5" t="str">
        <f t="shared" si="38"/>
        <v>sim2</v>
      </c>
      <c r="D213" s="59">
        <v>-10</v>
      </c>
      <c r="E213" s="59">
        <v>0.8</v>
      </c>
      <c r="F213" s="59">
        <v>0.1</v>
      </c>
      <c r="G213" s="168">
        <v>0.2</v>
      </c>
      <c r="H213" s="169">
        <v>0.4</v>
      </c>
      <c r="I213" s="169">
        <v>0.5</v>
      </c>
      <c r="J213" s="169">
        <v>0.70000000000000007</v>
      </c>
      <c r="K213" s="169">
        <v>0.30000000000000004</v>
      </c>
      <c r="L213" s="169">
        <v>-0.1</v>
      </c>
      <c r="M213" s="169">
        <v>-0.15</v>
      </c>
      <c r="N213" s="169">
        <v>-0.2</v>
      </c>
    </row>
    <row r="214" spans="1:14" x14ac:dyDescent="0.25">
      <c r="A214" s="8" t="str">
        <f t="shared" si="37"/>
        <v>amach</v>
      </c>
      <c r="B214" s="5" t="str">
        <f>B213</f>
        <v>nat</v>
      </c>
      <c r="C214" s="5" t="str">
        <f t="shared" si="38"/>
        <v>sim2</v>
      </c>
      <c r="D214" s="59">
        <v>-10</v>
      </c>
      <c r="E214" s="59">
        <v>0.8</v>
      </c>
      <c r="F214" s="59">
        <v>0.1</v>
      </c>
      <c r="G214" s="168">
        <v>0.2</v>
      </c>
      <c r="H214" s="169">
        <v>0.4</v>
      </c>
      <c r="I214" s="169">
        <v>0.5</v>
      </c>
      <c r="J214" s="169">
        <v>0.70000000000000007</v>
      </c>
      <c r="K214" s="169">
        <v>0.30000000000000004</v>
      </c>
      <c r="L214" s="169">
        <v>-0.1</v>
      </c>
      <c r="M214" s="169">
        <v>-0.15</v>
      </c>
      <c r="N214" s="169">
        <v>-0.2</v>
      </c>
    </row>
    <row r="215" spans="1:14" x14ac:dyDescent="0.25">
      <c r="A215" s="8" t="str">
        <f t="shared" ref="A215:A216" si="39">A138</f>
        <v>afcel</v>
      </c>
      <c r="B215" s="5" t="str">
        <f t="shared" ref="B215:B216" si="40">B214</f>
        <v>nat</v>
      </c>
      <c r="C215" s="5" t="str">
        <f t="shared" ref="C215:C216" si="41">C214</f>
        <v>sim2</v>
      </c>
      <c r="D215" s="175">
        <v>-10</v>
      </c>
      <c r="E215" s="175">
        <v>0.8</v>
      </c>
      <c r="F215" s="175">
        <v>0.1</v>
      </c>
      <c r="G215" s="175">
        <v>0.2</v>
      </c>
      <c r="H215" s="176">
        <v>0.4</v>
      </c>
      <c r="I215" s="176">
        <v>0.5</v>
      </c>
      <c r="J215" s="176">
        <v>0.70000000000000007</v>
      </c>
      <c r="K215" s="176">
        <v>0.30000000000000004</v>
      </c>
      <c r="L215" s="176">
        <v>-0.1</v>
      </c>
      <c r="M215" s="176">
        <v>-0.15</v>
      </c>
      <c r="N215" s="176">
        <v>-0.2</v>
      </c>
    </row>
    <row r="216" spans="1:14" x14ac:dyDescent="0.25">
      <c r="A216" s="8" t="str">
        <f t="shared" si="39"/>
        <v>aelct</v>
      </c>
      <c r="B216" s="5" t="str">
        <f t="shared" si="40"/>
        <v>nat</v>
      </c>
      <c r="C216" s="5" t="str">
        <f t="shared" si="41"/>
        <v>sim2</v>
      </c>
      <c r="D216" s="175">
        <v>-10</v>
      </c>
      <c r="E216" s="175">
        <v>0.8</v>
      </c>
      <c r="F216" s="175">
        <v>0.1</v>
      </c>
      <c r="G216" s="175">
        <v>0.2</v>
      </c>
      <c r="H216" s="176">
        <v>0.4</v>
      </c>
      <c r="I216" s="176">
        <v>0.5</v>
      </c>
      <c r="J216" s="176">
        <v>0.70000000000000007</v>
      </c>
      <c r="K216" s="176">
        <v>0.30000000000000004</v>
      </c>
      <c r="L216" s="176">
        <v>-0.1</v>
      </c>
      <c r="M216" s="176">
        <v>-0.15</v>
      </c>
      <c r="N216" s="176">
        <v>-0.2</v>
      </c>
    </row>
    <row r="217" spans="1:14" x14ac:dyDescent="0.25">
      <c r="A217" s="8" t="str">
        <f t="shared" ref="A217:A238" si="42">A140</f>
        <v>aemch</v>
      </c>
      <c r="B217" s="5" t="str">
        <f>B214</f>
        <v>nat</v>
      </c>
      <c r="C217" s="5" t="str">
        <f>C214</f>
        <v>sim2</v>
      </c>
      <c r="D217" s="175">
        <v>-10</v>
      </c>
      <c r="E217" s="175">
        <v>0.8</v>
      </c>
      <c r="F217" s="175">
        <v>0.1</v>
      </c>
      <c r="G217" s="175">
        <v>0.2</v>
      </c>
      <c r="H217" s="176">
        <v>0.4</v>
      </c>
      <c r="I217" s="176">
        <v>0.5</v>
      </c>
      <c r="J217" s="176">
        <v>0.70000000000000007</v>
      </c>
      <c r="K217" s="176">
        <v>0.30000000000000004</v>
      </c>
      <c r="L217" s="176">
        <v>-0.1</v>
      </c>
      <c r="M217" s="176">
        <v>-0.15</v>
      </c>
      <c r="N217" s="176">
        <v>-0.2</v>
      </c>
    </row>
    <row r="218" spans="1:14" x14ac:dyDescent="0.25">
      <c r="A218" s="8" t="str">
        <f t="shared" si="42"/>
        <v>asequ</v>
      </c>
      <c r="B218" s="5" t="str">
        <f t="shared" ref="B218:B232" si="43">B217</f>
        <v>nat</v>
      </c>
      <c r="C218" s="5" t="str">
        <f t="shared" ref="C218:C232" si="44">C217</f>
        <v>sim2</v>
      </c>
      <c r="D218" s="175">
        <v>-10</v>
      </c>
      <c r="E218" s="175">
        <v>0.8</v>
      </c>
      <c r="F218" s="175">
        <v>0.1</v>
      </c>
      <c r="G218" s="175">
        <v>0.2</v>
      </c>
      <c r="H218" s="176">
        <v>0.4</v>
      </c>
      <c r="I218" s="176">
        <v>0.5</v>
      </c>
      <c r="J218" s="176">
        <v>0.70000000000000007</v>
      </c>
      <c r="K218" s="176">
        <v>0.30000000000000004</v>
      </c>
      <c r="L218" s="176">
        <v>-0.1</v>
      </c>
      <c r="M218" s="176">
        <v>-0.15</v>
      </c>
      <c r="N218" s="176">
        <v>-0.2</v>
      </c>
    </row>
    <row r="219" spans="1:14" x14ac:dyDescent="0.25">
      <c r="A219" s="8" t="str">
        <f t="shared" si="42"/>
        <v>avehi</v>
      </c>
      <c r="B219" s="5" t="str">
        <f t="shared" si="43"/>
        <v>nat</v>
      </c>
      <c r="C219" s="5" t="str">
        <f t="shared" si="44"/>
        <v>sim2</v>
      </c>
      <c r="D219" s="175">
        <v>-10</v>
      </c>
      <c r="E219" s="175">
        <v>0.8</v>
      </c>
      <c r="F219" s="175">
        <v>0.1</v>
      </c>
      <c r="G219" s="175">
        <v>0.2</v>
      </c>
      <c r="H219" s="176">
        <v>0.4</v>
      </c>
      <c r="I219" s="176">
        <v>0.5</v>
      </c>
      <c r="J219" s="176">
        <v>0.70000000000000007</v>
      </c>
      <c r="K219" s="176">
        <v>0.30000000000000004</v>
      </c>
      <c r="L219" s="176">
        <v>-0.1</v>
      </c>
      <c r="M219" s="176">
        <v>-0.15</v>
      </c>
      <c r="N219" s="176">
        <v>-0.2</v>
      </c>
    </row>
    <row r="220" spans="1:14" x14ac:dyDescent="0.25">
      <c r="A220" s="8" t="str">
        <f t="shared" si="42"/>
        <v>atequ</v>
      </c>
      <c r="B220" s="5" t="str">
        <f t="shared" si="43"/>
        <v>nat</v>
      </c>
      <c r="C220" s="5" t="str">
        <f t="shared" si="44"/>
        <v>sim2</v>
      </c>
      <c r="D220" s="175">
        <v>-10</v>
      </c>
      <c r="E220" s="175">
        <v>0.8</v>
      </c>
      <c r="F220" s="175">
        <v>0.1</v>
      </c>
      <c r="G220" s="175">
        <v>0.2</v>
      </c>
      <c r="H220" s="176">
        <v>0.4</v>
      </c>
      <c r="I220" s="176">
        <v>0.5</v>
      </c>
      <c r="J220" s="176">
        <v>0.70000000000000007</v>
      </c>
      <c r="K220" s="176">
        <v>0.30000000000000004</v>
      </c>
      <c r="L220" s="176">
        <v>-0.1</v>
      </c>
      <c r="M220" s="176">
        <v>-0.15</v>
      </c>
      <c r="N220" s="176">
        <v>-0.2</v>
      </c>
    </row>
    <row r="221" spans="1:14" x14ac:dyDescent="0.25">
      <c r="A221" s="8" t="str">
        <f t="shared" si="42"/>
        <v>afurn</v>
      </c>
      <c r="B221" s="5" t="str">
        <f t="shared" si="43"/>
        <v>nat</v>
      </c>
      <c r="C221" s="5" t="str">
        <f t="shared" si="44"/>
        <v>sim2</v>
      </c>
      <c r="D221" s="175">
        <v>-10</v>
      </c>
      <c r="E221" s="175">
        <v>0.8</v>
      </c>
      <c r="F221" s="175">
        <v>0.1</v>
      </c>
      <c r="G221" s="175">
        <v>0.2</v>
      </c>
      <c r="H221" s="176">
        <v>0.4</v>
      </c>
      <c r="I221" s="176">
        <v>0.5</v>
      </c>
      <c r="J221" s="176">
        <v>0.70000000000000007</v>
      </c>
      <c r="K221" s="176">
        <v>0.30000000000000004</v>
      </c>
      <c r="L221" s="176">
        <v>-0.1</v>
      </c>
      <c r="M221" s="176">
        <v>-0.15</v>
      </c>
      <c r="N221" s="176">
        <v>-0.2</v>
      </c>
    </row>
    <row r="222" spans="1:14" x14ac:dyDescent="0.25">
      <c r="A222" s="8" t="str">
        <f t="shared" si="42"/>
        <v>aoman</v>
      </c>
      <c r="B222" s="5" t="str">
        <f t="shared" si="43"/>
        <v>nat</v>
      </c>
      <c r="C222" s="5" t="str">
        <f t="shared" si="44"/>
        <v>sim2</v>
      </c>
      <c r="D222" s="175">
        <v>-10</v>
      </c>
      <c r="E222" s="175">
        <v>0.8</v>
      </c>
      <c r="F222" s="175">
        <v>0.1</v>
      </c>
      <c r="G222" s="175">
        <v>0.2</v>
      </c>
      <c r="H222" s="176">
        <v>0.4</v>
      </c>
      <c r="I222" s="176">
        <v>0.5</v>
      </c>
      <c r="J222" s="176">
        <v>0.70000000000000007</v>
      </c>
      <c r="K222" s="176">
        <v>0.30000000000000004</v>
      </c>
      <c r="L222" s="176">
        <v>-0.1</v>
      </c>
      <c r="M222" s="176">
        <v>-0.15</v>
      </c>
      <c r="N222" s="176">
        <v>-0.2</v>
      </c>
    </row>
    <row r="223" spans="1:14" x14ac:dyDescent="0.25">
      <c r="A223" s="8" t="str">
        <f t="shared" si="42"/>
        <v>aelec</v>
      </c>
      <c r="B223" s="5" t="str">
        <f t="shared" si="43"/>
        <v>nat</v>
      </c>
      <c r="C223" s="5" t="str">
        <f t="shared" si="44"/>
        <v>sim2</v>
      </c>
      <c r="D223" s="172" t="s">
        <v>75</v>
      </c>
      <c r="E223" s="172" t="s">
        <v>75</v>
      </c>
      <c r="F223" s="172" t="s">
        <v>75</v>
      </c>
      <c r="G223" s="173" t="s">
        <v>75</v>
      </c>
      <c r="H223" s="174" t="s">
        <v>75</v>
      </c>
      <c r="I223" s="174" t="s">
        <v>75</v>
      </c>
      <c r="J223" s="174" t="s">
        <v>75</v>
      </c>
      <c r="K223" s="174" t="s">
        <v>75</v>
      </c>
      <c r="L223" s="174" t="s">
        <v>75</v>
      </c>
      <c r="M223" s="174" t="s">
        <v>75</v>
      </c>
      <c r="N223" s="174" t="s">
        <v>75</v>
      </c>
    </row>
    <row r="224" spans="1:14" x14ac:dyDescent="0.25">
      <c r="A224" s="8" t="str">
        <f t="shared" si="42"/>
        <v>awatr</v>
      </c>
      <c r="B224" s="5" t="str">
        <f t="shared" si="43"/>
        <v>nat</v>
      </c>
      <c r="C224" s="5" t="str">
        <f t="shared" si="44"/>
        <v>sim2</v>
      </c>
      <c r="D224" s="175">
        <v>0.1</v>
      </c>
      <c r="E224" s="175">
        <v>0.8</v>
      </c>
      <c r="F224" s="175">
        <v>0.1</v>
      </c>
      <c r="G224" s="175">
        <v>0.2</v>
      </c>
      <c r="H224" s="176">
        <v>0.4</v>
      </c>
      <c r="I224" s="176">
        <v>0.5</v>
      </c>
      <c r="J224" s="176">
        <v>0.70000000000000007</v>
      </c>
      <c r="K224" s="176">
        <v>0.30000000000000004</v>
      </c>
      <c r="L224" s="176">
        <v>-0.1</v>
      </c>
      <c r="M224" s="176">
        <v>-0.15</v>
      </c>
      <c r="N224" s="176">
        <v>-0.2</v>
      </c>
    </row>
    <row r="225" spans="1:14" x14ac:dyDescent="0.25">
      <c r="A225" s="8" t="str">
        <f t="shared" si="42"/>
        <v>acons</v>
      </c>
      <c r="B225" s="5" t="str">
        <f t="shared" si="43"/>
        <v>nat</v>
      </c>
      <c r="C225" s="5" t="str">
        <f t="shared" si="44"/>
        <v>sim2</v>
      </c>
      <c r="D225" s="175">
        <v>-9.5</v>
      </c>
      <c r="E225" s="175">
        <v>0.8</v>
      </c>
      <c r="F225" s="175">
        <v>0.1</v>
      </c>
      <c r="G225" s="175">
        <v>0.2</v>
      </c>
      <c r="H225" s="176">
        <v>0.4</v>
      </c>
      <c r="I225" s="176">
        <v>0.5</v>
      </c>
      <c r="J225" s="176">
        <v>0.70000000000000007</v>
      </c>
      <c r="K225" s="176">
        <v>0.30000000000000004</v>
      </c>
      <c r="L225" s="176">
        <v>-0.1</v>
      </c>
      <c r="M225" s="176">
        <v>-0.15</v>
      </c>
      <c r="N225" s="176">
        <v>-0.2</v>
      </c>
    </row>
    <row r="226" spans="1:14" x14ac:dyDescent="0.25">
      <c r="A226" s="8" t="str">
        <f t="shared" si="42"/>
        <v>atrad</v>
      </c>
      <c r="B226" s="5" t="str">
        <f t="shared" si="43"/>
        <v>nat</v>
      </c>
      <c r="C226" s="5" t="str">
        <f t="shared" si="44"/>
        <v>sim2</v>
      </c>
      <c r="D226" s="175">
        <v>-5</v>
      </c>
      <c r="E226" s="175">
        <v>0.8</v>
      </c>
      <c r="F226" s="175">
        <v>0.1</v>
      </c>
      <c r="G226" s="175">
        <v>0.2</v>
      </c>
      <c r="H226" s="176">
        <v>0.4</v>
      </c>
      <c r="I226" s="176">
        <v>0.5</v>
      </c>
      <c r="J226" s="176">
        <v>0.70000000000000007</v>
      </c>
      <c r="K226" s="176">
        <v>0.30000000000000004</v>
      </c>
      <c r="L226" s="176">
        <v>-0.1</v>
      </c>
      <c r="M226" s="176">
        <v>-0.15</v>
      </c>
      <c r="N226" s="176">
        <v>-0.2</v>
      </c>
    </row>
    <row r="227" spans="1:14" x14ac:dyDescent="0.25">
      <c r="A227" s="8" t="str">
        <f t="shared" si="42"/>
        <v>ahotl</v>
      </c>
      <c r="B227" s="5" t="str">
        <f t="shared" si="43"/>
        <v>nat</v>
      </c>
      <c r="C227" s="5" t="str">
        <f t="shared" si="44"/>
        <v>sim2</v>
      </c>
      <c r="D227" s="175">
        <v>-5</v>
      </c>
      <c r="E227" s="175">
        <v>0.8</v>
      </c>
      <c r="F227" s="175">
        <v>0.1</v>
      </c>
      <c r="G227" s="175">
        <v>0.2</v>
      </c>
      <c r="H227" s="176">
        <v>0.4</v>
      </c>
      <c r="I227" s="176">
        <v>0.5</v>
      </c>
      <c r="J227" s="176">
        <v>0.70000000000000007</v>
      </c>
      <c r="K227" s="176">
        <v>0.30000000000000004</v>
      </c>
      <c r="L227" s="176">
        <v>-0.1</v>
      </c>
      <c r="M227" s="176">
        <v>-0.15</v>
      </c>
      <c r="N227" s="176">
        <v>-0.2</v>
      </c>
    </row>
    <row r="228" spans="1:14" x14ac:dyDescent="0.25">
      <c r="A228" s="8" t="str">
        <f t="shared" si="42"/>
        <v>altrp-p</v>
      </c>
      <c r="B228" s="5" t="str">
        <f t="shared" si="43"/>
        <v>nat</v>
      </c>
      <c r="C228" s="5" t="str">
        <f t="shared" si="44"/>
        <v>sim2</v>
      </c>
      <c r="D228" s="175">
        <v>-4.5</v>
      </c>
      <c r="E228" s="175">
        <v>1.2000000000000002</v>
      </c>
      <c r="F228" s="175">
        <v>0.15000000000000002</v>
      </c>
      <c r="G228" s="175">
        <v>0.30000000000000004</v>
      </c>
      <c r="H228" s="176">
        <v>0.60000000000000009</v>
      </c>
      <c r="I228" s="176">
        <v>0.75</v>
      </c>
      <c r="J228" s="176">
        <v>1.05</v>
      </c>
      <c r="K228" s="176">
        <v>0.45000000000000007</v>
      </c>
      <c r="L228" s="176">
        <v>-0.15000000000000002</v>
      </c>
      <c r="M228" s="176">
        <v>-0.15</v>
      </c>
      <c r="N228" s="176">
        <v>-0.2</v>
      </c>
    </row>
    <row r="229" spans="1:14" x14ac:dyDescent="0.25">
      <c r="A229" s="8" t="str">
        <f t="shared" si="42"/>
        <v>altrp-f</v>
      </c>
      <c r="B229" s="5" t="str">
        <f t="shared" si="43"/>
        <v>nat</v>
      </c>
      <c r="C229" s="5" t="str">
        <f t="shared" si="44"/>
        <v>sim2</v>
      </c>
      <c r="D229" s="175">
        <v>-4.5</v>
      </c>
      <c r="E229" s="175">
        <v>1.2000000000000002</v>
      </c>
      <c r="F229" s="175">
        <v>0.15000000000000002</v>
      </c>
      <c r="G229" s="175">
        <v>0.30000000000000004</v>
      </c>
      <c r="H229" s="176">
        <v>0.60000000000000009</v>
      </c>
      <c r="I229" s="176">
        <v>0.75</v>
      </c>
      <c r="J229" s="176">
        <v>1.05</v>
      </c>
      <c r="K229" s="176">
        <v>0.45000000000000007</v>
      </c>
      <c r="L229" s="176">
        <v>-0.15000000000000002</v>
      </c>
      <c r="M229" s="176">
        <v>-0.15</v>
      </c>
      <c r="N229" s="176">
        <v>-0.2</v>
      </c>
    </row>
    <row r="230" spans="1:14" x14ac:dyDescent="0.25">
      <c r="A230" s="8" t="str">
        <f t="shared" si="42"/>
        <v>aotrp-p</v>
      </c>
      <c r="B230" s="5" t="str">
        <f t="shared" si="43"/>
        <v>nat</v>
      </c>
      <c r="C230" s="5" t="str">
        <f t="shared" si="44"/>
        <v>sim2</v>
      </c>
      <c r="D230" s="175">
        <v>-4.5</v>
      </c>
      <c r="E230" s="175">
        <v>1.2000000000000002</v>
      </c>
      <c r="F230" s="175">
        <v>0.15000000000000002</v>
      </c>
      <c r="G230" s="175">
        <v>0.30000000000000004</v>
      </c>
      <c r="H230" s="176">
        <v>0.60000000000000009</v>
      </c>
      <c r="I230" s="176">
        <v>0.75</v>
      </c>
      <c r="J230" s="176">
        <v>1.05</v>
      </c>
      <c r="K230" s="176">
        <v>0.45000000000000007</v>
      </c>
      <c r="L230" s="176">
        <v>-0.15000000000000002</v>
      </c>
      <c r="M230" s="176">
        <v>-0.15</v>
      </c>
      <c r="N230" s="176">
        <v>-0.2</v>
      </c>
    </row>
    <row r="231" spans="1:14" x14ac:dyDescent="0.25">
      <c r="A231" s="8" t="str">
        <f t="shared" si="42"/>
        <v>aotrp-f</v>
      </c>
      <c r="B231" s="5" t="str">
        <f t="shared" si="43"/>
        <v>nat</v>
      </c>
      <c r="C231" s="5" t="str">
        <f t="shared" si="44"/>
        <v>sim2</v>
      </c>
      <c r="D231" s="175">
        <v>-4.5</v>
      </c>
      <c r="E231" s="175">
        <v>1.2000000000000002</v>
      </c>
      <c r="F231" s="175">
        <v>0.15000000000000002</v>
      </c>
      <c r="G231" s="175">
        <v>0.30000000000000004</v>
      </c>
      <c r="H231" s="176">
        <v>0.60000000000000009</v>
      </c>
      <c r="I231" s="176">
        <v>0.75</v>
      </c>
      <c r="J231" s="176">
        <v>1.05</v>
      </c>
      <c r="K231" s="176">
        <v>0.45000000000000007</v>
      </c>
      <c r="L231" s="176">
        <v>-0.15000000000000002</v>
      </c>
      <c r="M231" s="176">
        <v>-0.15</v>
      </c>
      <c r="N231" s="176">
        <v>-0.2</v>
      </c>
    </row>
    <row r="232" spans="1:14" x14ac:dyDescent="0.25">
      <c r="A232" s="8" t="str">
        <f t="shared" si="42"/>
        <v>aprtr</v>
      </c>
      <c r="B232" s="5" t="str">
        <f t="shared" si="43"/>
        <v>nat</v>
      </c>
      <c r="C232" s="5" t="str">
        <f t="shared" si="44"/>
        <v>sim2</v>
      </c>
      <c r="D232" s="172" t="s">
        <v>75</v>
      </c>
      <c r="E232" s="172" t="s">
        <v>75</v>
      </c>
      <c r="F232" s="172" t="s">
        <v>75</v>
      </c>
      <c r="G232" s="173" t="s">
        <v>75</v>
      </c>
      <c r="H232" s="174" t="s">
        <v>75</v>
      </c>
      <c r="I232" s="174" t="s">
        <v>75</v>
      </c>
      <c r="J232" s="174" t="s">
        <v>75</v>
      </c>
      <c r="K232" s="174" t="s">
        <v>75</v>
      </c>
      <c r="L232" s="174" t="s">
        <v>75</v>
      </c>
      <c r="M232" s="174" t="s">
        <v>75</v>
      </c>
      <c r="N232" s="174" t="s">
        <v>75</v>
      </c>
    </row>
    <row r="233" spans="1:14" x14ac:dyDescent="0.25">
      <c r="A233" s="8" t="str">
        <f t="shared" si="42"/>
        <v>atrps</v>
      </c>
      <c r="B233" s="5" t="str">
        <f t="shared" ref="B233:C238" si="45">B232</f>
        <v>nat</v>
      </c>
      <c r="C233" s="5" t="str">
        <f t="shared" si="45"/>
        <v>sim2</v>
      </c>
      <c r="D233" s="175">
        <v>-4.5</v>
      </c>
      <c r="E233" s="175">
        <v>0.8</v>
      </c>
      <c r="F233" s="175">
        <v>0.1</v>
      </c>
      <c r="G233" s="175">
        <v>0.2</v>
      </c>
      <c r="H233" s="176">
        <v>0.4</v>
      </c>
      <c r="I233" s="176">
        <v>0.5</v>
      </c>
      <c r="J233" s="176">
        <v>0.70000000000000007</v>
      </c>
      <c r="K233" s="176">
        <v>0.30000000000000004</v>
      </c>
      <c r="L233" s="176">
        <v>-0.1</v>
      </c>
      <c r="M233" s="176">
        <v>-0.15</v>
      </c>
      <c r="N233" s="176">
        <v>-0.2</v>
      </c>
    </row>
    <row r="234" spans="1:14" x14ac:dyDescent="0.25">
      <c r="A234" s="8" t="str">
        <f t="shared" si="42"/>
        <v>acomm</v>
      </c>
      <c r="B234" s="5" t="str">
        <f t="shared" si="45"/>
        <v>nat</v>
      </c>
      <c r="C234" s="5" t="str">
        <f t="shared" si="45"/>
        <v>sim2</v>
      </c>
      <c r="D234" s="175">
        <v>-0.75</v>
      </c>
      <c r="E234" s="175">
        <v>1.2000000000000002</v>
      </c>
      <c r="F234" s="175">
        <v>0.15000000000000002</v>
      </c>
      <c r="G234" s="175">
        <v>0.30000000000000004</v>
      </c>
      <c r="H234" s="176">
        <v>0.60000000000000009</v>
      </c>
      <c r="I234" s="176">
        <v>0.75</v>
      </c>
      <c r="J234" s="176">
        <v>1.05</v>
      </c>
      <c r="K234" s="176">
        <v>0.45000000000000007</v>
      </c>
      <c r="L234" s="176">
        <v>-0.15000000000000002</v>
      </c>
      <c r="M234" s="176">
        <v>-0.15</v>
      </c>
      <c r="N234" s="176">
        <v>-0.2</v>
      </c>
    </row>
    <row r="235" spans="1:14" x14ac:dyDescent="0.25">
      <c r="A235" s="8" t="str">
        <f t="shared" si="42"/>
        <v>afsrv</v>
      </c>
      <c r="B235" s="5" t="str">
        <f t="shared" si="45"/>
        <v>nat</v>
      </c>
      <c r="C235" s="5" t="str">
        <f t="shared" si="45"/>
        <v>sim2</v>
      </c>
      <c r="D235" s="175">
        <v>0.05</v>
      </c>
      <c r="E235" s="175">
        <v>0.8</v>
      </c>
      <c r="F235" s="175">
        <v>0.1</v>
      </c>
      <c r="G235" s="175">
        <v>0.2</v>
      </c>
      <c r="H235" s="176">
        <v>0.4</v>
      </c>
      <c r="I235" s="176">
        <v>0.5</v>
      </c>
      <c r="J235" s="176">
        <v>0.70000000000000007</v>
      </c>
      <c r="K235" s="176">
        <v>0.30000000000000004</v>
      </c>
      <c r="L235" s="176">
        <v>-0.1</v>
      </c>
      <c r="M235" s="176">
        <v>-0.15</v>
      </c>
      <c r="N235" s="176">
        <v>-0.2</v>
      </c>
    </row>
    <row r="236" spans="1:14" x14ac:dyDescent="0.25">
      <c r="A236" s="8" t="str">
        <f t="shared" si="42"/>
        <v>absrv</v>
      </c>
      <c r="B236" s="5" t="str">
        <f t="shared" si="45"/>
        <v>nat</v>
      </c>
      <c r="C236" s="5" t="str">
        <f t="shared" si="45"/>
        <v>sim2</v>
      </c>
      <c r="D236" s="175">
        <v>0.05</v>
      </c>
      <c r="E236" s="175">
        <v>0.8</v>
      </c>
      <c r="F236" s="175">
        <v>0.1</v>
      </c>
      <c r="G236" s="175">
        <v>0.2</v>
      </c>
      <c r="H236" s="176">
        <v>0.4</v>
      </c>
      <c r="I236" s="176">
        <v>0.5</v>
      </c>
      <c r="J236" s="176">
        <v>0.70000000000000007</v>
      </c>
      <c r="K236" s="176">
        <v>0.30000000000000004</v>
      </c>
      <c r="L236" s="176">
        <v>-0.1</v>
      </c>
      <c r="M236" s="176">
        <v>-0.15</v>
      </c>
      <c r="N236" s="176">
        <v>-0.2</v>
      </c>
    </row>
    <row r="237" spans="1:14" x14ac:dyDescent="0.25">
      <c r="A237" s="8" t="str">
        <f t="shared" si="42"/>
        <v>agsrv</v>
      </c>
      <c r="B237" s="5" t="str">
        <f t="shared" si="45"/>
        <v>nat</v>
      </c>
      <c r="C237" s="5" t="str">
        <f t="shared" si="45"/>
        <v>sim2</v>
      </c>
      <c r="D237" s="175">
        <v>0.9</v>
      </c>
      <c r="E237" s="175">
        <v>0.8</v>
      </c>
      <c r="F237" s="175">
        <v>0.1</v>
      </c>
      <c r="G237" s="175">
        <v>0.2</v>
      </c>
      <c r="H237" s="176">
        <v>0.4</v>
      </c>
      <c r="I237" s="176">
        <v>0.5</v>
      </c>
      <c r="J237" s="176">
        <v>0.70000000000000007</v>
      </c>
      <c r="K237" s="176">
        <v>0.30000000000000004</v>
      </c>
      <c r="L237" s="176">
        <v>-0.1</v>
      </c>
      <c r="M237" s="176">
        <v>-0.15</v>
      </c>
      <c r="N237" s="176">
        <v>-0.2</v>
      </c>
    </row>
    <row r="238" spans="1:14" x14ac:dyDescent="0.25">
      <c r="A238" s="8" t="str">
        <f t="shared" si="42"/>
        <v>aosrv</v>
      </c>
      <c r="B238" s="5" t="str">
        <f t="shared" si="45"/>
        <v>nat</v>
      </c>
      <c r="C238" s="5" t="str">
        <f t="shared" si="45"/>
        <v>sim2</v>
      </c>
      <c r="D238" s="175">
        <v>-10</v>
      </c>
      <c r="E238" s="175">
        <v>0.8</v>
      </c>
      <c r="F238" s="175">
        <v>0.1</v>
      </c>
      <c r="G238" s="175">
        <v>0.2</v>
      </c>
      <c r="H238" s="176">
        <v>0.4</v>
      </c>
      <c r="I238" s="176">
        <v>0.5</v>
      </c>
      <c r="J238" s="176">
        <v>0.70000000000000007</v>
      </c>
      <c r="K238" s="176">
        <v>0.30000000000000004</v>
      </c>
      <c r="L238" s="176">
        <v>-0.1</v>
      </c>
      <c r="M238" s="176">
        <v>-0.15</v>
      </c>
      <c r="N238" s="176">
        <v>-0.2</v>
      </c>
    </row>
  </sheetData>
  <mergeCells count="2">
    <mergeCell ref="D6:G6"/>
    <mergeCell ref="H6:N6"/>
  </mergeCells>
  <conditionalFormatting sqref="D7:F7 Y8:Y81 D63:E68 D36:D50 D52:E60 D124:D127 D129:D131 D140:N161 D137:N137 D201:D204 D206:D208 E35:E50 F49:N50">
    <cfRule type="cellIs" dxfId="10" priority="1029" operator="equal">
      <formula>"eps"</formula>
    </cfRule>
  </conditionalFormatting>
  <conditionalFormatting sqref="Y8:Y81">
    <cfRule type="cellIs" dxfId="2202" priority="1028" operator="equal">
      <formula>"eps"</formula>
    </cfRule>
  </conditionalFormatting>
  <conditionalFormatting sqref="D13">
    <cfRule type="cellIs" dxfId="2201" priority="993" operator="equal">
      <formula>"eps"</formula>
    </cfRule>
  </conditionalFormatting>
  <conditionalFormatting sqref="D25:D26">
    <cfRule type="cellIs" dxfId="2200" priority="988" operator="equal">
      <formula>"eps"</formula>
    </cfRule>
  </conditionalFormatting>
  <conditionalFormatting sqref="Y72">
    <cfRule type="cellIs" dxfId="2199" priority="1027" operator="equal">
      <formula>"eps"</formula>
    </cfRule>
  </conditionalFormatting>
  <conditionalFormatting sqref="Y72">
    <cfRule type="cellIs" dxfId="2198" priority="1026" operator="equal">
      <formula>"eps"</formula>
    </cfRule>
  </conditionalFormatting>
  <conditionalFormatting sqref="Z68:AB68 Z73:AB73 Z77:AB77 Z70:AB71 Z8:AB10 Z14:AB17 Z19:AB24 AM19:BY24 AM14:BY17 AM8:BY10 AM70:BY71 AM77:BY77 AM73:BY73 AM68:BY68">
    <cfRule type="cellIs" dxfId="2197" priority="1025" operator="equal">
      <formula>"eps"</formula>
    </cfRule>
  </conditionalFormatting>
  <conditionalFormatting sqref="Z81:AB81 AM81:BY81">
    <cfRule type="cellIs" dxfId="2196" priority="1024" operator="equal">
      <formula>"eps"</formula>
    </cfRule>
  </conditionalFormatting>
  <conditionalFormatting sqref="Z18:AB18 AM18:BY18">
    <cfRule type="cellIs" dxfId="2195" priority="1023" operator="equal">
      <formula>"eps"</formula>
    </cfRule>
  </conditionalFormatting>
  <conditionalFormatting sqref="Z66:AB66 AM66:BY66">
    <cfRule type="cellIs" dxfId="2194" priority="1022" operator="equal">
      <formula>"eps"</formula>
    </cfRule>
  </conditionalFormatting>
  <conditionalFormatting sqref="Z67:AB67 AM67:BY67">
    <cfRule type="cellIs" dxfId="2193" priority="1021" operator="equal">
      <formula>"eps"</formula>
    </cfRule>
  </conditionalFormatting>
  <conditionalFormatting sqref="Z72:AB72 AM72:BY72">
    <cfRule type="cellIs" dxfId="2192" priority="1020" operator="equal">
      <formula>"eps"</formula>
    </cfRule>
  </conditionalFormatting>
  <conditionalFormatting sqref="Z11:AB11 AM11:BY11">
    <cfRule type="cellIs" dxfId="2191" priority="1019" operator="equal">
      <formula>"eps"</formula>
    </cfRule>
  </conditionalFormatting>
  <conditionalFormatting sqref="Z27:AB27 AM27:BY27">
    <cfRule type="cellIs" dxfId="2190" priority="1018" operator="equal">
      <formula>"eps"</formula>
    </cfRule>
  </conditionalFormatting>
  <conditionalFormatting sqref="Z13:AB13 AM13:BY13">
    <cfRule type="cellIs" dxfId="2189" priority="1017" operator="equal">
      <formula>"eps"</formula>
    </cfRule>
  </conditionalFormatting>
  <conditionalFormatting sqref="Z13:AB13 AM13:BY13">
    <cfRule type="cellIs" dxfId="2188" priority="1016" operator="equal">
      <formula>"eps"</formula>
    </cfRule>
  </conditionalFormatting>
  <conditionalFormatting sqref="Z69:AB75 AM69:BY75">
    <cfRule type="cellIs" dxfId="2187" priority="1015" operator="equal">
      <formula>"eps"</formula>
    </cfRule>
  </conditionalFormatting>
  <conditionalFormatting sqref="Z74:AB74 AM74:BY74">
    <cfRule type="cellIs" dxfId="2186" priority="1014" operator="equal">
      <formula>"eps"</formula>
    </cfRule>
  </conditionalFormatting>
  <conditionalFormatting sqref="Z75:AB75 AM75:BY75">
    <cfRule type="cellIs" dxfId="2185" priority="1013" operator="equal">
      <formula>"eps"</formula>
    </cfRule>
  </conditionalFormatting>
  <conditionalFormatting sqref="Z25:AB26 AM25:BY26">
    <cfRule type="cellIs" dxfId="2184" priority="1012" operator="equal">
      <formula>"eps"</formula>
    </cfRule>
  </conditionalFormatting>
  <conditionalFormatting sqref="Z28:AB29 AM28:BY29">
    <cfRule type="cellIs" dxfId="2183" priority="1011" operator="equal">
      <formula>"eps"</formula>
    </cfRule>
  </conditionalFormatting>
  <conditionalFormatting sqref="Z30:AB31 AM30:BY31">
    <cfRule type="cellIs" dxfId="2182" priority="1010" operator="equal">
      <formula>"eps"</formula>
    </cfRule>
  </conditionalFormatting>
  <conditionalFormatting sqref="Z32:AB33 AM32:BY33">
    <cfRule type="cellIs" dxfId="2181" priority="1009" operator="equal">
      <formula>"eps"</formula>
    </cfRule>
  </conditionalFormatting>
  <conditionalFormatting sqref="Z34:AB35 AM34:BY35">
    <cfRule type="cellIs" dxfId="2180" priority="1008" operator="equal">
      <formula>"eps"</formula>
    </cfRule>
  </conditionalFormatting>
  <conditionalFormatting sqref="Z36:AB65 AM36:BY65">
    <cfRule type="cellIs" dxfId="2179" priority="1007" operator="equal">
      <formula>"eps"</formula>
    </cfRule>
  </conditionalFormatting>
  <conditionalFormatting sqref="Z76:AB76 AM76:BY76">
    <cfRule type="cellIs" dxfId="2178" priority="1006" operator="equal">
      <formula>"eps"</formula>
    </cfRule>
  </conditionalFormatting>
  <conditionalFormatting sqref="Z76:AB76 AM76:BY76">
    <cfRule type="cellIs" dxfId="2177" priority="1005" operator="equal">
      <formula>"eps"</formula>
    </cfRule>
  </conditionalFormatting>
  <conditionalFormatting sqref="Z75:AB75 AM75:BY75">
    <cfRule type="cellIs" dxfId="2176" priority="1004" operator="equal">
      <formula>"eps"</formula>
    </cfRule>
  </conditionalFormatting>
  <conditionalFormatting sqref="Z78:AB80 AM78:BY80">
    <cfRule type="cellIs" dxfId="2175" priority="1003" operator="equal">
      <formula>"eps"</formula>
    </cfRule>
  </conditionalFormatting>
  <conditionalFormatting sqref="Z12:AB12 AM12:BY12">
    <cfRule type="cellIs" dxfId="2174" priority="1002" operator="equal">
      <formula>"eps"</formula>
    </cfRule>
  </conditionalFormatting>
  <conditionalFormatting sqref="D71 D76 D80 D73:D74 D8:D10 D14:D17 D19:D24">
    <cfRule type="cellIs" dxfId="2173" priority="1001" operator="equal">
      <formula>"eps"</formula>
    </cfRule>
  </conditionalFormatting>
  <conditionalFormatting sqref="D84">
    <cfRule type="cellIs" dxfId="2172" priority="1000" operator="equal">
      <formula>"eps"</formula>
    </cfRule>
  </conditionalFormatting>
  <conditionalFormatting sqref="D18">
    <cfRule type="cellIs" dxfId="2171" priority="999" operator="equal">
      <formula>"eps"</formula>
    </cfRule>
  </conditionalFormatting>
  <conditionalFormatting sqref="D69">
    <cfRule type="cellIs" dxfId="2170" priority="998" operator="equal">
      <formula>"eps"</formula>
    </cfRule>
  </conditionalFormatting>
  <conditionalFormatting sqref="D70">
    <cfRule type="cellIs" dxfId="2169" priority="997" operator="equal">
      <formula>"eps"</formula>
    </cfRule>
  </conditionalFormatting>
  <conditionalFormatting sqref="D75">
    <cfRule type="cellIs" dxfId="2168" priority="996" operator="equal">
      <formula>"eps"</formula>
    </cfRule>
  </conditionalFormatting>
  <conditionalFormatting sqref="D11">
    <cfRule type="cellIs" dxfId="2167" priority="995" operator="equal">
      <formula>"eps"</formula>
    </cfRule>
  </conditionalFormatting>
  <conditionalFormatting sqref="D27">
    <cfRule type="cellIs" dxfId="2166" priority="994" operator="equal">
      <formula>"eps"</formula>
    </cfRule>
  </conditionalFormatting>
  <conditionalFormatting sqref="D13">
    <cfRule type="cellIs" dxfId="2165" priority="992" operator="equal">
      <formula>"eps"</formula>
    </cfRule>
  </conditionalFormatting>
  <conditionalFormatting sqref="D72:D78">
    <cfRule type="cellIs" dxfId="2164" priority="991" operator="equal">
      <formula>"eps"</formula>
    </cfRule>
  </conditionalFormatting>
  <conditionalFormatting sqref="D77">
    <cfRule type="cellIs" dxfId="2163" priority="990" operator="equal">
      <formula>"eps"</formula>
    </cfRule>
  </conditionalFormatting>
  <conditionalFormatting sqref="D78">
    <cfRule type="cellIs" dxfId="2162" priority="989" operator="equal">
      <formula>"eps"</formula>
    </cfRule>
  </conditionalFormatting>
  <conditionalFormatting sqref="D28:D29">
    <cfRule type="cellIs" dxfId="2161" priority="987" operator="equal">
      <formula>"eps"</formula>
    </cfRule>
  </conditionalFormatting>
  <conditionalFormatting sqref="D30:D31">
    <cfRule type="cellIs" dxfId="2160" priority="986" operator="equal">
      <formula>"eps"</formula>
    </cfRule>
  </conditionalFormatting>
  <conditionalFormatting sqref="D32:D33">
    <cfRule type="cellIs" dxfId="2159" priority="985" operator="equal">
      <formula>"eps"</formula>
    </cfRule>
  </conditionalFormatting>
  <conditionalFormatting sqref="D34:D35">
    <cfRule type="cellIs" dxfId="2158" priority="984" operator="equal">
      <formula>"eps"</formula>
    </cfRule>
  </conditionalFormatting>
  <conditionalFormatting sqref="D79">
    <cfRule type="cellIs" dxfId="2157" priority="982" operator="equal">
      <formula>"eps"</formula>
    </cfRule>
  </conditionalFormatting>
  <conditionalFormatting sqref="D79">
    <cfRule type="cellIs" dxfId="2156" priority="981" operator="equal">
      <formula>"eps"</formula>
    </cfRule>
  </conditionalFormatting>
  <conditionalFormatting sqref="D78">
    <cfRule type="cellIs" dxfId="2155" priority="980" operator="equal">
      <formula>"eps"</formula>
    </cfRule>
  </conditionalFormatting>
  <conditionalFormatting sqref="D81:D83">
    <cfRule type="cellIs" dxfId="2154" priority="979" operator="equal">
      <formula>"eps"</formula>
    </cfRule>
  </conditionalFormatting>
  <conditionalFormatting sqref="D12">
    <cfRule type="cellIs" dxfId="2153" priority="978" operator="equal">
      <formula>"eps"</formula>
    </cfRule>
  </conditionalFormatting>
  <conditionalFormatting sqref="D95">
    <cfRule type="cellIs" dxfId="2152" priority="968" operator="equal">
      <formula>"eps"</formula>
    </cfRule>
  </conditionalFormatting>
  <conditionalFormatting sqref="D90">
    <cfRule type="cellIs" dxfId="2151" priority="962" operator="equal">
      <formula>"eps"</formula>
    </cfRule>
  </conditionalFormatting>
  <conditionalFormatting sqref="D130">
    <cfRule type="cellIs" dxfId="2150" priority="959" operator="equal">
      <formula>"eps"</formula>
    </cfRule>
  </conditionalFormatting>
  <conditionalFormatting sqref="D131">
    <cfRule type="cellIs" dxfId="2149" priority="958" operator="equal">
      <formula>"eps"</formula>
    </cfRule>
  </conditionalFormatting>
  <conditionalFormatting sqref="D102:D103">
    <cfRule type="cellIs" dxfId="2148" priority="957" operator="equal">
      <formula>"eps"</formula>
    </cfRule>
  </conditionalFormatting>
  <conditionalFormatting sqref="D105:D106">
    <cfRule type="cellIs" dxfId="2147" priority="956" operator="equal">
      <formula>"eps"</formula>
    </cfRule>
  </conditionalFormatting>
  <conditionalFormatting sqref="D107:D108">
    <cfRule type="cellIs" dxfId="2146" priority="955" operator="equal">
      <formula>"eps"</formula>
    </cfRule>
  </conditionalFormatting>
  <conditionalFormatting sqref="D109:D110">
    <cfRule type="cellIs" dxfId="2145" priority="954" operator="equal">
      <formula>"eps"</formula>
    </cfRule>
  </conditionalFormatting>
  <conditionalFormatting sqref="D111:D112">
    <cfRule type="cellIs" dxfId="2144" priority="953" operator="equal">
      <formula>"eps"</formula>
    </cfRule>
  </conditionalFormatting>
  <conditionalFormatting sqref="D113:D120">
    <cfRule type="cellIs" dxfId="2143" priority="952" operator="equal">
      <formula>"eps"</formula>
    </cfRule>
  </conditionalFormatting>
  <conditionalFormatting sqref="E130:E131">
    <cfRule type="cellIs" dxfId="2142" priority="946" operator="equal">
      <formula>"eps"</formula>
    </cfRule>
  </conditionalFormatting>
  <conditionalFormatting sqref="E90">
    <cfRule type="cellIs" dxfId="2141" priority="945" operator="equal">
      <formula>"eps"</formula>
    </cfRule>
  </conditionalFormatting>
  <conditionalFormatting sqref="E124">
    <cfRule type="cellIs" dxfId="2140" priority="944" operator="equal">
      <formula>"eps"</formula>
    </cfRule>
  </conditionalFormatting>
  <conditionalFormatting sqref="E127">
    <cfRule type="cellIs" dxfId="2139" priority="943" operator="equal">
      <formula>"eps"</formula>
    </cfRule>
  </conditionalFormatting>
  <conditionalFormatting sqref="E133">
    <cfRule type="cellIs" dxfId="2138" priority="942" operator="equal">
      <formula>"eps"</formula>
    </cfRule>
  </conditionalFormatting>
  <conditionalFormatting sqref="E135:E136">
    <cfRule type="cellIs" dxfId="2137" priority="941" operator="equal">
      <formula>"eps"</formula>
    </cfRule>
  </conditionalFormatting>
  <conditionalFormatting sqref="E132">
    <cfRule type="cellIs" dxfId="2136" priority="940" operator="equal">
      <formula>"eps"</formula>
    </cfRule>
  </conditionalFormatting>
  <conditionalFormatting sqref="E85">
    <cfRule type="cellIs" dxfId="2135" priority="939" operator="equal">
      <formula>"eps"</formula>
    </cfRule>
  </conditionalFormatting>
  <conditionalFormatting sqref="E89 E96 E134 E103 E86:E87 E91:E94 E98:E101 E106:E108 E110 E113:E120 E125:E126 E129">
    <cfRule type="cellIs" dxfId="2134" priority="977" operator="equal">
      <formula>"eps"</formula>
    </cfRule>
  </conditionalFormatting>
  <conditionalFormatting sqref="E89">
    <cfRule type="cellIs" dxfId="2133" priority="975" operator="equal">
      <formula>"eps"</formula>
    </cfRule>
  </conditionalFormatting>
  <conditionalFormatting sqref="E112:E120">
    <cfRule type="cellIs" dxfId="2132" priority="974" operator="equal">
      <formula>"eps"</formula>
    </cfRule>
  </conditionalFormatting>
  <conditionalFormatting sqref="E121">
    <cfRule type="cellIs" dxfId="2131" priority="973" operator="equal">
      <formula>"eps"</formula>
    </cfRule>
  </conditionalFormatting>
  <conditionalFormatting sqref="E88">
    <cfRule type="cellIs" dxfId="2130" priority="972" operator="equal">
      <formula>"eps"</formula>
    </cfRule>
  </conditionalFormatting>
  <conditionalFormatting sqref="E104">
    <cfRule type="cellIs" dxfId="2129" priority="971" operator="equal">
      <formula>"eps"</formula>
    </cfRule>
  </conditionalFormatting>
  <conditionalFormatting sqref="D123 D129 D133 D125:D126 D85:D87 D91:D94 D96:D101">
    <cfRule type="cellIs" dxfId="2128" priority="970" operator="equal">
      <formula>"eps"</formula>
    </cfRule>
  </conditionalFormatting>
  <conditionalFormatting sqref="D121">
    <cfRule type="cellIs" dxfId="2127" priority="967" operator="equal">
      <formula>"eps"</formula>
    </cfRule>
  </conditionalFormatting>
  <conditionalFormatting sqref="D122">
    <cfRule type="cellIs" dxfId="2126" priority="966" operator="equal">
      <formula>"eps"</formula>
    </cfRule>
  </conditionalFormatting>
  <conditionalFormatting sqref="D127">
    <cfRule type="cellIs" dxfId="2125" priority="965" operator="equal">
      <formula>"eps"</formula>
    </cfRule>
  </conditionalFormatting>
  <conditionalFormatting sqref="D88">
    <cfRule type="cellIs" dxfId="2124" priority="964" operator="equal">
      <formula>"eps"</formula>
    </cfRule>
  </conditionalFormatting>
  <conditionalFormatting sqref="D104">
    <cfRule type="cellIs" dxfId="2123" priority="963" operator="equal">
      <formula>"eps"</formula>
    </cfRule>
  </conditionalFormatting>
  <conditionalFormatting sqref="D90">
    <cfRule type="cellIs" dxfId="2122" priority="961" operator="equal">
      <formula>"eps"</formula>
    </cfRule>
  </conditionalFormatting>
  <conditionalFormatting sqref="D132">
    <cfRule type="cellIs" dxfId="2121" priority="951" operator="equal">
      <formula>"eps"</formula>
    </cfRule>
  </conditionalFormatting>
  <conditionalFormatting sqref="D132">
    <cfRule type="cellIs" dxfId="2120" priority="950" operator="equal">
      <formula>"eps"</formula>
    </cfRule>
  </conditionalFormatting>
  <conditionalFormatting sqref="D131">
    <cfRule type="cellIs" dxfId="2119" priority="949" operator="equal">
      <formula>"eps"</formula>
    </cfRule>
  </conditionalFormatting>
  <conditionalFormatting sqref="D134:D136">
    <cfRule type="cellIs" dxfId="2118" priority="948" operator="equal">
      <formula>"eps"</formula>
    </cfRule>
  </conditionalFormatting>
  <conditionalFormatting sqref="D89">
    <cfRule type="cellIs" dxfId="2117" priority="947" operator="equal">
      <formula>"eps"</formula>
    </cfRule>
  </conditionalFormatting>
  <conditionalFormatting sqref="AC86 AC93 AC130 AC100 AC83:AC84 AE91 AE86 AC88:AC91 AC95:AL98 AC103:AL105 AC107:AL107 AC110:AL117 AC122:AL123 AC125:AL125">
    <cfRule type="cellIs" dxfId="2116" priority="938" operator="equal">
      <formula>"eps"</formula>
    </cfRule>
  </conditionalFormatting>
  <conditionalFormatting sqref="AC133:AC155 AE133:AE155">
    <cfRule type="cellIs" dxfId="2115" priority="937" operator="equal">
      <formula>"eps"</formula>
    </cfRule>
  </conditionalFormatting>
  <conditionalFormatting sqref="AC86 AE86">
    <cfRule type="cellIs" dxfId="2114" priority="936" operator="equal">
      <formula>"eps"</formula>
    </cfRule>
  </conditionalFormatting>
  <conditionalFormatting sqref="AC109:AL117">
    <cfRule type="cellIs" dxfId="2113" priority="935" operator="equal">
      <formula>"eps"</formula>
    </cfRule>
  </conditionalFormatting>
  <conditionalFormatting sqref="AC118 AE118">
    <cfRule type="cellIs" dxfId="2112" priority="934" operator="equal">
      <formula>"eps"</formula>
    </cfRule>
  </conditionalFormatting>
  <conditionalFormatting sqref="AC85 AE85">
    <cfRule type="cellIs" dxfId="2111" priority="933" operator="equal">
      <formula>"eps"</formula>
    </cfRule>
  </conditionalFormatting>
  <conditionalFormatting sqref="AC101 AE101">
    <cfRule type="cellIs" dxfId="2110" priority="932" operator="equal">
      <formula>"eps"</formula>
    </cfRule>
  </conditionalFormatting>
  <conditionalFormatting sqref="AE126">
    <cfRule type="cellIs" dxfId="2109" priority="931" operator="equal">
      <formula>"eps"</formula>
    </cfRule>
  </conditionalFormatting>
  <conditionalFormatting sqref="AE127">
    <cfRule type="cellIs" dxfId="2108" priority="930" operator="equal">
      <formula>"eps"</formula>
    </cfRule>
  </conditionalFormatting>
  <conditionalFormatting sqref="AF107:AJ107 AF110:AJ117 AF125:AJ125 AF86:AJ86 AF122:AJ123 AF91:AJ91 AF103:AJ105 AF95:AJ98">
    <cfRule type="cellIs" dxfId="2107" priority="929" operator="equal">
      <formula>"eps"</formula>
    </cfRule>
  </conditionalFormatting>
  <conditionalFormatting sqref="AF133:AJ155">
    <cfRule type="cellIs" dxfId="2106" priority="928" operator="equal">
      <formula>"eps"</formula>
    </cfRule>
  </conditionalFormatting>
  <conditionalFormatting sqref="AF86:AJ86">
    <cfRule type="cellIs" dxfId="2105" priority="927" operator="equal">
      <formula>"eps"</formula>
    </cfRule>
  </conditionalFormatting>
  <conditionalFormatting sqref="AF109:AJ109">
    <cfRule type="cellIs" dxfId="2104" priority="926" operator="equal">
      <formula>"eps"</formula>
    </cfRule>
  </conditionalFormatting>
  <conditionalFormatting sqref="AF118:AJ118">
    <cfRule type="cellIs" dxfId="2103" priority="925" operator="equal">
      <formula>"eps"</formula>
    </cfRule>
  </conditionalFormatting>
  <conditionalFormatting sqref="AF85:AJ85">
    <cfRule type="cellIs" dxfId="2102" priority="924" operator="equal">
      <formula>"eps"</formula>
    </cfRule>
  </conditionalFormatting>
  <conditionalFormatting sqref="AF101:AJ101">
    <cfRule type="cellIs" dxfId="2101" priority="923" operator="equal">
      <formula>"eps"</formula>
    </cfRule>
  </conditionalFormatting>
  <conditionalFormatting sqref="AF126:AJ126">
    <cfRule type="cellIs" dxfId="2100" priority="922" operator="equal">
      <formula>"eps"</formula>
    </cfRule>
  </conditionalFormatting>
  <conditionalFormatting sqref="AF127:AJ127">
    <cfRule type="cellIs" dxfId="2099" priority="921" operator="equal">
      <formula>"eps"</formula>
    </cfRule>
  </conditionalFormatting>
  <conditionalFormatting sqref="AD107 AD110:AD117 AD125 AD86 AD122:AD123 AD91 AD103:AD105 AD95:AD98">
    <cfRule type="cellIs" dxfId="2098" priority="920" operator="equal">
      <formula>"eps"</formula>
    </cfRule>
  </conditionalFormatting>
  <conditionalFormatting sqref="AD133:AD155">
    <cfRule type="cellIs" dxfId="2097" priority="919" operator="equal">
      <formula>"eps"</formula>
    </cfRule>
  </conditionalFormatting>
  <conditionalFormatting sqref="AD86">
    <cfRule type="cellIs" dxfId="2096" priority="918" operator="equal">
      <formula>"eps"</formula>
    </cfRule>
  </conditionalFormatting>
  <conditionalFormatting sqref="AD109">
    <cfRule type="cellIs" dxfId="2095" priority="917" operator="equal">
      <formula>"eps"</formula>
    </cfRule>
  </conditionalFormatting>
  <conditionalFormatting sqref="AD118">
    <cfRule type="cellIs" dxfId="2094" priority="916" operator="equal">
      <formula>"eps"</formula>
    </cfRule>
  </conditionalFormatting>
  <conditionalFormatting sqref="AD85">
    <cfRule type="cellIs" dxfId="2093" priority="915" operator="equal">
      <formula>"eps"</formula>
    </cfRule>
  </conditionalFormatting>
  <conditionalFormatting sqref="AD101">
    <cfRule type="cellIs" dxfId="2092" priority="914" operator="equal">
      <formula>"eps"</formula>
    </cfRule>
  </conditionalFormatting>
  <conditionalFormatting sqref="AD126">
    <cfRule type="cellIs" dxfId="2091" priority="913" operator="equal">
      <formula>"eps"</formula>
    </cfRule>
  </conditionalFormatting>
  <conditionalFormatting sqref="AD127">
    <cfRule type="cellIs" dxfId="2090" priority="912" operator="equal">
      <formula>"eps"</formula>
    </cfRule>
  </conditionalFormatting>
  <conditionalFormatting sqref="AD92">
    <cfRule type="cellIs" dxfId="2089" priority="875" operator="equal">
      <formula>"eps"</formula>
    </cfRule>
  </conditionalFormatting>
  <conditionalFormatting sqref="AF92:AJ92">
    <cfRule type="cellIs" dxfId="2088" priority="876" operator="equal">
      <formula>"eps"</formula>
    </cfRule>
  </conditionalFormatting>
  <conditionalFormatting sqref="AL87">
    <cfRule type="cellIs" dxfId="2087" priority="878" operator="equal">
      <formula>"eps"</formula>
    </cfRule>
  </conditionalFormatting>
  <conditionalFormatting sqref="AE92">
    <cfRule type="cellIs" dxfId="2086" priority="877" operator="equal">
      <formula>"eps"</formula>
    </cfRule>
  </conditionalFormatting>
  <conditionalFormatting sqref="AC87">
    <cfRule type="cellIs" dxfId="2085" priority="880" operator="equal">
      <formula>"eps"</formula>
    </cfRule>
  </conditionalFormatting>
  <conditionalFormatting sqref="AK87">
    <cfRule type="cellIs" dxfId="2084" priority="879" operator="equal">
      <formula>"eps"</formula>
    </cfRule>
  </conditionalFormatting>
  <conditionalFormatting sqref="AK107 AK110:AK117 AK125 AK122:AK123 AK91 AK103:AK105 AK95:AK98">
    <cfRule type="cellIs" dxfId="2083" priority="911" operator="equal">
      <formula>"eps"</formula>
    </cfRule>
  </conditionalFormatting>
  <conditionalFormatting sqref="AK109">
    <cfRule type="cellIs" dxfId="2082" priority="910" operator="equal">
      <formula>"eps"</formula>
    </cfRule>
  </conditionalFormatting>
  <conditionalFormatting sqref="AK118">
    <cfRule type="cellIs" dxfId="2081" priority="909" operator="equal">
      <formula>"eps"</formula>
    </cfRule>
  </conditionalFormatting>
  <conditionalFormatting sqref="AK85">
    <cfRule type="cellIs" dxfId="2080" priority="908" operator="equal">
      <formula>"eps"</formula>
    </cfRule>
  </conditionalFormatting>
  <conditionalFormatting sqref="AK101">
    <cfRule type="cellIs" dxfId="2079" priority="907" operator="equal">
      <formula>"eps"</formula>
    </cfRule>
  </conditionalFormatting>
  <conditionalFormatting sqref="AK126">
    <cfRule type="cellIs" dxfId="2078" priority="906" operator="equal">
      <formula>"eps"</formula>
    </cfRule>
  </conditionalFormatting>
  <conditionalFormatting sqref="AK127">
    <cfRule type="cellIs" dxfId="2077" priority="905" operator="equal">
      <formula>"eps"</formula>
    </cfRule>
  </conditionalFormatting>
  <conditionalFormatting sqref="AE119">
    <cfRule type="cellIs" dxfId="2076" priority="841" operator="equal">
      <formula>"eps"</formula>
    </cfRule>
  </conditionalFormatting>
  <conditionalFormatting sqref="AD119">
    <cfRule type="cellIs" dxfId="2075" priority="834" operator="equal">
      <formula>"eps"</formula>
    </cfRule>
  </conditionalFormatting>
  <conditionalFormatting sqref="AL108">
    <cfRule type="cellIs" dxfId="2074" priority="842" operator="equal">
      <formula>"eps"</formula>
    </cfRule>
  </conditionalFormatting>
  <conditionalFormatting sqref="AK108">
    <cfRule type="cellIs" dxfId="2073" priority="843" operator="equal">
      <formula>"eps"</formula>
    </cfRule>
  </conditionalFormatting>
  <conditionalFormatting sqref="AC108">
    <cfRule type="cellIs" dxfId="2072" priority="844" operator="equal">
      <formula>"eps"</formula>
    </cfRule>
  </conditionalFormatting>
  <conditionalFormatting sqref="AD108">
    <cfRule type="cellIs" dxfId="2071" priority="845" operator="equal">
      <formula>"eps"</formula>
    </cfRule>
  </conditionalFormatting>
  <conditionalFormatting sqref="AF108:AJ108">
    <cfRule type="cellIs" dxfId="2070" priority="846" operator="equal">
      <formula>"eps"</formula>
    </cfRule>
  </conditionalFormatting>
  <conditionalFormatting sqref="AE108">
    <cfRule type="cellIs" dxfId="2069" priority="847" operator="equal">
      <formula>"eps"</formula>
    </cfRule>
  </conditionalFormatting>
  <conditionalFormatting sqref="AL106">
    <cfRule type="cellIs" dxfId="2068" priority="848" operator="equal">
      <formula>"eps"</formula>
    </cfRule>
  </conditionalFormatting>
  <conditionalFormatting sqref="AK106">
    <cfRule type="cellIs" dxfId="2067" priority="849" operator="equal">
      <formula>"eps"</formula>
    </cfRule>
  </conditionalFormatting>
  <conditionalFormatting sqref="AC106">
    <cfRule type="cellIs" dxfId="2066" priority="850" operator="equal">
      <formula>"eps"</formula>
    </cfRule>
  </conditionalFormatting>
  <conditionalFormatting sqref="AD106">
    <cfRule type="cellIs" dxfId="2065" priority="851" operator="equal">
      <formula>"eps"</formula>
    </cfRule>
  </conditionalFormatting>
  <conditionalFormatting sqref="AF106:AJ106">
    <cfRule type="cellIs" dxfId="2064" priority="852" operator="equal">
      <formula>"eps"</formula>
    </cfRule>
  </conditionalFormatting>
  <conditionalFormatting sqref="AE106">
    <cfRule type="cellIs" dxfId="2063" priority="853" operator="equal">
      <formula>"eps"</formula>
    </cfRule>
  </conditionalFormatting>
  <conditionalFormatting sqref="AL102">
    <cfRule type="cellIs" dxfId="2062" priority="854" operator="equal">
      <formula>"eps"</formula>
    </cfRule>
  </conditionalFormatting>
  <conditionalFormatting sqref="AK86">
    <cfRule type="cellIs" dxfId="2061" priority="904" operator="equal">
      <formula>"eps"</formula>
    </cfRule>
  </conditionalFormatting>
  <conditionalFormatting sqref="AL107 AL110:AL117 AL125 AL122:AL123 AL91 AL103:AL105 AL95:AL98">
    <cfRule type="cellIs" dxfId="2060" priority="903" operator="equal">
      <formula>"eps"</formula>
    </cfRule>
  </conditionalFormatting>
  <conditionalFormatting sqref="AL109">
    <cfRule type="cellIs" dxfId="2059" priority="902" operator="equal">
      <formula>"eps"</formula>
    </cfRule>
  </conditionalFormatting>
  <conditionalFormatting sqref="AL118">
    <cfRule type="cellIs" dxfId="2058" priority="901" operator="equal">
      <formula>"eps"</formula>
    </cfRule>
  </conditionalFormatting>
  <conditionalFormatting sqref="AL85">
    <cfRule type="cellIs" dxfId="2057" priority="900" operator="equal">
      <formula>"eps"</formula>
    </cfRule>
  </conditionalFormatting>
  <conditionalFormatting sqref="AL101">
    <cfRule type="cellIs" dxfId="2056" priority="899" operator="equal">
      <formula>"eps"</formula>
    </cfRule>
  </conditionalFormatting>
  <conditionalFormatting sqref="AL126">
    <cfRule type="cellIs" dxfId="2055" priority="898" operator="equal">
      <formula>"eps"</formula>
    </cfRule>
  </conditionalFormatting>
  <conditionalFormatting sqref="AL127">
    <cfRule type="cellIs" dxfId="2054" priority="897" operator="equal">
      <formula>"eps"</formula>
    </cfRule>
  </conditionalFormatting>
  <conditionalFormatting sqref="AE129">
    <cfRule type="cellIs" dxfId="2053" priority="815" operator="equal">
      <formula>"eps"</formula>
    </cfRule>
  </conditionalFormatting>
  <conditionalFormatting sqref="AK129">
    <cfRule type="cellIs" dxfId="2052" priority="808" operator="equal">
      <formula>"eps"</formula>
    </cfRule>
  </conditionalFormatting>
  <conditionalFormatting sqref="AF128:AJ128">
    <cfRule type="cellIs" dxfId="2051" priority="816" operator="equal">
      <formula>"eps"</formula>
    </cfRule>
  </conditionalFormatting>
  <conditionalFormatting sqref="AE128">
    <cfRule type="cellIs" dxfId="2050" priority="817" operator="equal">
      <formula>"eps"</formula>
    </cfRule>
  </conditionalFormatting>
  <conditionalFormatting sqref="AL124">
    <cfRule type="cellIs" dxfId="2049" priority="818" operator="equal">
      <formula>"eps"</formula>
    </cfRule>
  </conditionalFormatting>
  <conditionalFormatting sqref="AK124">
    <cfRule type="cellIs" dxfId="2048" priority="819" operator="equal">
      <formula>"eps"</formula>
    </cfRule>
  </conditionalFormatting>
  <conditionalFormatting sqref="AC124">
    <cfRule type="cellIs" dxfId="2047" priority="820" operator="equal">
      <formula>"eps"</formula>
    </cfRule>
  </conditionalFormatting>
  <conditionalFormatting sqref="AD124">
    <cfRule type="cellIs" dxfId="2046" priority="821" operator="equal">
      <formula>"eps"</formula>
    </cfRule>
  </conditionalFormatting>
  <conditionalFormatting sqref="AF124:AJ124">
    <cfRule type="cellIs" dxfId="2045" priority="822" operator="equal">
      <formula>"eps"</formula>
    </cfRule>
  </conditionalFormatting>
  <conditionalFormatting sqref="AE124">
    <cfRule type="cellIs" dxfId="2044" priority="823" operator="equal">
      <formula>"eps"</formula>
    </cfRule>
  </conditionalFormatting>
  <conditionalFormatting sqref="AL121">
    <cfRule type="cellIs" dxfId="2043" priority="824" operator="equal">
      <formula>"eps"</formula>
    </cfRule>
  </conditionalFormatting>
  <conditionalFormatting sqref="AL120">
    <cfRule type="cellIs" dxfId="2042" priority="825" operator="equal">
      <formula>"eps"</formula>
    </cfRule>
  </conditionalFormatting>
  <conditionalFormatting sqref="AL119">
    <cfRule type="cellIs" dxfId="2041" priority="826" operator="equal">
      <formula>"eps"</formula>
    </cfRule>
  </conditionalFormatting>
  <conditionalFormatting sqref="AK121">
    <cfRule type="cellIs" dxfId="2040" priority="827" operator="equal">
      <formula>"eps"</formula>
    </cfRule>
  </conditionalFormatting>
  <conditionalFormatting sqref="AK120">
    <cfRule type="cellIs" dxfId="2039" priority="828" operator="equal">
      <formula>"eps"</formula>
    </cfRule>
  </conditionalFormatting>
  <conditionalFormatting sqref="AL86">
    <cfRule type="cellIs" dxfId="2038" priority="896" operator="equal">
      <formula>"eps"</formula>
    </cfRule>
  </conditionalFormatting>
  <conditionalFormatting sqref="AK133:AL155">
    <cfRule type="cellIs" dxfId="2037" priority="895" operator="equal">
      <formula>"eps"</formula>
    </cfRule>
  </conditionalFormatting>
  <conditionalFormatting sqref="AD83:AL84">
    <cfRule type="cellIs" dxfId="2036" priority="894" operator="equal">
      <formula>"eps"</formula>
    </cfRule>
  </conditionalFormatting>
  <conditionalFormatting sqref="AD88:AL90">
    <cfRule type="cellIs" dxfId="2035" priority="893" operator="equal">
      <formula>"eps"</formula>
    </cfRule>
  </conditionalFormatting>
  <conditionalFormatting sqref="AD93:AL93">
    <cfRule type="cellIs" dxfId="2034" priority="892" operator="equal">
      <formula>"eps"</formula>
    </cfRule>
  </conditionalFormatting>
  <conditionalFormatting sqref="AD100:AL100">
    <cfRule type="cellIs" dxfId="2033" priority="891" operator="equal">
      <formula>"eps"</formula>
    </cfRule>
  </conditionalFormatting>
  <conditionalFormatting sqref="AC126:AL127">
    <cfRule type="cellIs" dxfId="2032" priority="890" operator="equal">
      <formula>"eps"</formula>
    </cfRule>
  </conditionalFormatting>
  <conditionalFormatting sqref="AD130:AL130">
    <cfRule type="cellIs" dxfId="2031" priority="889" operator="equal">
      <formula>"eps"</formula>
    </cfRule>
  </conditionalFormatting>
  <conditionalFormatting sqref="AK119">
    <cfRule type="cellIs" dxfId="2030" priority="829" operator="equal">
      <formula>"eps"</formula>
    </cfRule>
  </conditionalFormatting>
  <conditionalFormatting sqref="AD120">
    <cfRule type="cellIs" dxfId="2029" priority="833" operator="equal">
      <formula>"eps"</formula>
    </cfRule>
  </conditionalFormatting>
  <conditionalFormatting sqref="AC120">
    <cfRule type="cellIs" dxfId="2028" priority="832" operator="equal">
      <formula>"eps"</formula>
    </cfRule>
  </conditionalFormatting>
  <conditionalFormatting sqref="AE121">
    <cfRule type="cellIs" dxfId="2027" priority="837" operator="equal">
      <formula>"eps"</formula>
    </cfRule>
  </conditionalFormatting>
  <conditionalFormatting sqref="AF121:AJ121">
    <cfRule type="cellIs" dxfId="2026" priority="836" operator="equal">
      <formula>"eps"</formula>
    </cfRule>
  </conditionalFormatting>
  <conditionalFormatting sqref="AF119:AJ119">
    <cfRule type="cellIs" dxfId="2025" priority="840" operator="equal">
      <formula>"eps"</formula>
    </cfRule>
  </conditionalFormatting>
  <conditionalFormatting sqref="AE99">
    <cfRule type="cellIs" dxfId="2024" priority="865" operator="equal">
      <formula>"eps"</formula>
    </cfRule>
  </conditionalFormatting>
  <conditionalFormatting sqref="AF99:AJ99">
    <cfRule type="cellIs" dxfId="2023" priority="864" operator="equal">
      <formula>"eps"</formula>
    </cfRule>
  </conditionalFormatting>
  <conditionalFormatting sqref="AD94">
    <cfRule type="cellIs" dxfId="2022" priority="869" operator="equal">
      <formula>"eps"</formula>
    </cfRule>
  </conditionalFormatting>
  <conditionalFormatting sqref="AC94">
    <cfRule type="cellIs" dxfId="2021" priority="868" operator="equal">
      <formula>"eps"</formula>
    </cfRule>
  </conditionalFormatting>
  <conditionalFormatting sqref="AK94">
    <cfRule type="cellIs" dxfId="2020" priority="867" operator="equal">
      <formula>"eps"</formula>
    </cfRule>
  </conditionalFormatting>
  <conditionalFormatting sqref="AL94">
    <cfRule type="cellIs" dxfId="2019" priority="866" operator="equal">
      <formula>"eps"</formula>
    </cfRule>
  </conditionalFormatting>
  <conditionalFormatting sqref="AC92">
    <cfRule type="cellIs" dxfId="2018" priority="874" operator="equal">
      <formula>"eps"</formula>
    </cfRule>
  </conditionalFormatting>
  <conditionalFormatting sqref="AC82">
    <cfRule type="cellIs" dxfId="2017" priority="888" operator="equal">
      <formula>"eps"</formula>
    </cfRule>
  </conditionalFormatting>
  <conditionalFormatting sqref="AE82:AJ82">
    <cfRule type="cellIs" dxfId="2016" priority="887" operator="equal">
      <formula>"eps"</formula>
    </cfRule>
  </conditionalFormatting>
  <conditionalFormatting sqref="AD82">
    <cfRule type="cellIs" dxfId="2015" priority="886" operator="equal">
      <formula>"eps"</formula>
    </cfRule>
  </conditionalFormatting>
  <conditionalFormatting sqref="AK82">
    <cfRule type="cellIs" dxfId="2014" priority="885" operator="equal">
      <formula>"eps"</formula>
    </cfRule>
  </conditionalFormatting>
  <conditionalFormatting sqref="AL82">
    <cfRule type="cellIs" dxfId="2013" priority="884" operator="equal">
      <formula>"eps"</formula>
    </cfRule>
  </conditionalFormatting>
  <conditionalFormatting sqref="AE87">
    <cfRule type="cellIs" dxfId="2012" priority="883" operator="equal">
      <formula>"eps"</formula>
    </cfRule>
  </conditionalFormatting>
  <conditionalFormatting sqref="AF87:AJ87">
    <cfRule type="cellIs" dxfId="2011" priority="882" operator="equal">
      <formula>"eps"</formula>
    </cfRule>
  </conditionalFormatting>
  <conditionalFormatting sqref="AD87">
    <cfRule type="cellIs" dxfId="2010" priority="881" operator="equal">
      <formula>"eps"</formula>
    </cfRule>
  </conditionalFormatting>
  <conditionalFormatting sqref="AK92">
    <cfRule type="cellIs" dxfId="2009" priority="873" operator="equal">
      <formula>"eps"</formula>
    </cfRule>
  </conditionalFormatting>
  <conditionalFormatting sqref="AL92">
    <cfRule type="cellIs" dxfId="2008" priority="872" operator="equal">
      <formula>"eps"</formula>
    </cfRule>
  </conditionalFormatting>
  <conditionalFormatting sqref="AE94">
    <cfRule type="cellIs" dxfId="2007" priority="871" operator="equal">
      <formula>"eps"</formula>
    </cfRule>
  </conditionalFormatting>
  <conditionalFormatting sqref="AF94:AJ94">
    <cfRule type="cellIs" dxfId="2006" priority="870" operator="equal">
      <formula>"eps"</formula>
    </cfRule>
  </conditionalFormatting>
  <conditionalFormatting sqref="AD99">
    <cfRule type="cellIs" dxfId="2005" priority="863" operator="equal">
      <formula>"eps"</formula>
    </cfRule>
  </conditionalFormatting>
  <conditionalFormatting sqref="AC99">
    <cfRule type="cellIs" dxfId="2004" priority="862" operator="equal">
      <formula>"eps"</formula>
    </cfRule>
  </conditionalFormatting>
  <conditionalFormatting sqref="AK99">
    <cfRule type="cellIs" dxfId="2003" priority="861" operator="equal">
      <formula>"eps"</formula>
    </cfRule>
  </conditionalFormatting>
  <conditionalFormatting sqref="AL99">
    <cfRule type="cellIs" dxfId="2002" priority="860" operator="equal">
      <formula>"eps"</formula>
    </cfRule>
  </conditionalFormatting>
  <conditionalFormatting sqref="AE102">
    <cfRule type="cellIs" dxfId="2001" priority="859" operator="equal">
      <formula>"eps"</formula>
    </cfRule>
  </conditionalFormatting>
  <conditionalFormatting sqref="AF102:AJ102">
    <cfRule type="cellIs" dxfId="2000" priority="858" operator="equal">
      <formula>"eps"</formula>
    </cfRule>
  </conditionalFormatting>
  <conditionalFormatting sqref="AD102">
    <cfRule type="cellIs" dxfId="1999" priority="857" operator="equal">
      <formula>"eps"</formula>
    </cfRule>
  </conditionalFormatting>
  <conditionalFormatting sqref="AC102">
    <cfRule type="cellIs" dxfId="1998" priority="856" operator="equal">
      <formula>"eps"</formula>
    </cfRule>
  </conditionalFormatting>
  <conditionalFormatting sqref="AK102">
    <cfRule type="cellIs" dxfId="1997" priority="855" operator="equal">
      <formula>"eps"</formula>
    </cfRule>
  </conditionalFormatting>
  <conditionalFormatting sqref="AE120">
    <cfRule type="cellIs" dxfId="1996" priority="839" operator="equal">
      <formula>"eps"</formula>
    </cfRule>
  </conditionalFormatting>
  <conditionalFormatting sqref="AF120:AJ120">
    <cfRule type="cellIs" dxfId="1995" priority="838" operator="equal">
      <formula>"eps"</formula>
    </cfRule>
  </conditionalFormatting>
  <conditionalFormatting sqref="AC119">
    <cfRule type="cellIs" dxfId="1994" priority="835" operator="equal">
      <formula>"eps"</formula>
    </cfRule>
  </conditionalFormatting>
  <conditionalFormatting sqref="AD121">
    <cfRule type="cellIs" dxfId="1993" priority="831" operator="equal">
      <formula>"eps"</formula>
    </cfRule>
  </conditionalFormatting>
  <conditionalFormatting sqref="AC121">
    <cfRule type="cellIs" dxfId="1992" priority="830" operator="equal">
      <formula>"eps"</formula>
    </cfRule>
  </conditionalFormatting>
  <conditionalFormatting sqref="AF129:AJ129">
    <cfRule type="cellIs" dxfId="1991" priority="814" operator="equal">
      <formula>"eps"</formula>
    </cfRule>
  </conditionalFormatting>
  <conditionalFormatting sqref="AC129">
    <cfRule type="cellIs" dxfId="1990" priority="813" operator="equal">
      <formula>"eps"</formula>
    </cfRule>
  </conditionalFormatting>
  <conditionalFormatting sqref="AD129">
    <cfRule type="cellIs" dxfId="1989" priority="812" operator="equal">
      <formula>"eps"</formula>
    </cfRule>
  </conditionalFormatting>
  <conditionalFormatting sqref="AD128">
    <cfRule type="cellIs" dxfId="1988" priority="811" operator="equal">
      <formula>"eps"</formula>
    </cfRule>
  </conditionalFormatting>
  <conditionalFormatting sqref="AC128">
    <cfRule type="cellIs" dxfId="1987" priority="810" operator="equal">
      <formula>"eps"</formula>
    </cfRule>
  </conditionalFormatting>
  <conditionalFormatting sqref="AK128">
    <cfRule type="cellIs" dxfId="1986" priority="809" operator="equal">
      <formula>"eps"</formula>
    </cfRule>
  </conditionalFormatting>
  <conditionalFormatting sqref="AL128">
    <cfRule type="cellIs" dxfId="1985" priority="807" operator="equal">
      <formula>"eps"</formula>
    </cfRule>
  </conditionalFormatting>
  <conditionalFormatting sqref="AL129">
    <cfRule type="cellIs" dxfId="1984" priority="806" operator="equal">
      <formula>"eps"</formula>
    </cfRule>
  </conditionalFormatting>
  <conditionalFormatting sqref="AE131">
    <cfRule type="cellIs" dxfId="1983" priority="805" operator="equal">
      <formula>"eps"</formula>
    </cfRule>
  </conditionalFormatting>
  <conditionalFormatting sqref="AF131:AJ131">
    <cfRule type="cellIs" dxfId="1982" priority="804" operator="equal">
      <formula>"eps"</formula>
    </cfRule>
  </conditionalFormatting>
  <conditionalFormatting sqref="AE132">
    <cfRule type="cellIs" dxfId="1981" priority="803" operator="equal">
      <formula>"eps"</formula>
    </cfRule>
  </conditionalFormatting>
  <conditionalFormatting sqref="AF132:AJ132">
    <cfRule type="cellIs" dxfId="1980" priority="802" operator="equal">
      <formula>"eps"</formula>
    </cfRule>
  </conditionalFormatting>
  <conditionalFormatting sqref="AE131:AJ131">
    <cfRule type="cellIs" dxfId="1979" priority="801" operator="equal">
      <formula>"eps"</formula>
    </cfRule>
  </conditionalFormatting>
  <conditionalFormatting sqref="AD131">
    <cfRule type="cellIs" dxfId="1978" priority="800" operator="equal">
      <formula>"eps"</formula>
    </cfRule>
  </conditionalFormatting>
  <conditionalFormatting sqref="AC131">
    <cfRule type="cellIs" dxfId="1977" priority="799" operator="equal">
      <formula>"eps"</formula>
    </cfRule>
  </conditionalFormatting>
  <conditionalFormatting sqref="AD132">
    <cfRule type="cellIs" dxfId="1976" priority="798" operator="equal">
      <formula>"eps"</formula>
    </cfRule>
  </conditionalFormatting>
  <conditionalFormatting sqref="AC132">
    <cfRule type="cellIs" dxfId="1975" priority="797" operator="equal">
      <formula>"eps"</formula>
    </cfRule>
  </conditionalFormatting>
  <conditionalFormatting sqref="AK131">
    <cfRule type="cellIs" dxfId="1974" priority="796" operator="equal">
      <formula>"eps"</formula>
    </cfRule>
  </conditionalFormatting>
  <conditionalFormatting sqref="AK132">
    <cfRule type="cellIs" dxfId="1973" priority="795" operator="equal">
      <formula>"eps"</formula>
    </cfRule>
  </conditionalFormatting>
  <conditionalFormatting sqref="AK131">
    <cfRule type="cellIs" dxfId="1972" priority="794" operator="equal">
      <formula>"eps"</formula>
    </cfRule>
  </conditionalFormatting>
  <conditionalFormatting sqref="AL131">
    <cfRule type="cellIs" dxfId="1971" priority="793" operator="equal">
      <formula>"eps"</formula>
    </cfRule>
  </conditionalFormatting>
  <conditionalFormatting sqref="AL132">
    <cfRule type="cellIs" dxfId="1970" priority="792" operator="equal">
      <formula>"eps"</formula>
    </cfRule>
  </conditionalFormatting>
  <conditionalFormatting sqref="AL131">
    <cfRule type="cellIs" dxfId="1969" priority="791" operator="equal">
      <formula>"eps"</formula>
    </cfRule>
  </conditionalFormatting>
  <conditionalFormatting sqref="Z86:BY86">
    <cfRule type="cellIs" dxfId="1968" priority="763" operator="equal">
      <formula>"eps"</formula>
    </cfRule>
  </conditionalFormatting>
  <conditionalFormatting sqref="Y82:Y155">
    <cfRule type="cellIs" dxfId="1967" priority="790" operator="equal">
      <formula>"eps"</formula>
    </cfRule>
  </conditionalFormatting>
  <conditionalFormatting sqref="Y82:Y155">
    <cfRule type="cellIs" dxfId="1966" priority="789" operator="equal">
      <formula>"eps"</formula>
    </cfRule>
  </conditionalFormatting>
  <conditionalFormatting sqref="Y124">
    <cfRule type="cellIs" dxfId="1965" priority="788" operator="equal">
      <formula>"eps"</formula>
    </cfRule>
  </conditionalFormatting>
  <conditionalFormatting sqref="Y124">
    <cfRule type="cellIs" dxfId="1964" priority="787" operator="equal">
      <formula>"eps"</formula>
    </cfRule>
  </conditionalFormatting>
  <conditionalFormatting sqref="Z120:BY120 Z125:BY125 Z129:BY129 Z122:BY123 Z82:BY84 Z88:BY91 Z93:BY98">
    <cfRule type="cellIs" dxfId="1963" priority="786" operator="equal">
      <formula>"eps"</formula>
    </cfRule>
  </conditionalFormatting>
  <conditionalFormatting sqref="Z133:BY155">
    <cfRule type="cellIs" dxfId="1962" priority="785" operator="equal">
      <formula>"eps"</formula>
    </cfRule>
  </conditionalFormatting>
  <conditionalFormatting sqref="Z92:BY92">
    <cfRule type="cellIs" dxfId="1961" priority="784" operator="equal">
      <formula>"eps"</formula>
    </cfRule>
  </conditionalFormatting>
  <conditionalFormatting sqref="Z118:BY118">
    <cfRule type="cellIs" dxfId="1960" priority="783" operator="equal">
      <formula>"eps"</formula>
    </cfRule>
  </conditionalFormatting>
  <conditionalFormatting sqref="Z119:BY119">
    <cfRule type="cellIs" dxfId="1959" priority="782" operator="equal">
      <formula>"eps"</formula>
    </cfRule>
  </conditionalFormatting>
  <conditionalFormatting sqref="Z124:BY124">
    <cfRule type="cellIs" dxfId="1958" priority="781" operator="equal">
      <formula>"eps"</formula>
    </cfRule>
  </conditionalFormatting>
  <conditionalFormatting sqref="Z85:BY85">
    <cfRule type="cellIs" dxfId="1957" priority="780" operator="equal">
      <formula>"eps"</formula>
    </cfRule>
  </conditionalFormatting>
  <conditionalFormatting sqref="Z101:BY101">
    <cfRule type="cellIs" dxfId="1956" priority="779" operator="equal">
      <formula>"eps"</formula>
    </cfRule>
  </conditionalFormatting>
  <conditionalFormatting sqref="Z87:BY87">
    <cfRule type="cellIs" dxfId="1955" priority="778" operator="equal">
      <formula>"eps"</formula>
    </cfRule>
  </conditionalFormatting>
  <conditionalFormatting sqref="Z87:BY87">
    <cfRule type="cellIs" dxfId="1954" priority="777" operator="equal">
      <formula>"eps"</formula>
    </cfRule>
  </conditionalFormatting>
  <conditionalFormatting sqref="Z121:BY127">
    <cfRule type="cellIs" dxfId="1953" priority="776" operator="equal">
      <formula>"eps"</formula>
    </cfRule>
  </conditionalFormatting>
  <conditionalFormatting sqref="Z126:BY126">
    <cfRule type="cellIs" dxfId="1952" priority="775" operator="equal">
      <formula>"eps"</formula>
    </cfRule>
  </conditionalFormatting>
  <conditionalFormatting sqref="Z127:BY127">
    <cfRule type="cellIs" dxfId="1951" priority="774" operator="equal">
      <formula>"eps"</formula>
    </cfRule>
  </conditionalFormatting>
  <conditionalFormatting sqref="Z99:BY100">
    <cfRule type="cellIs" dxfId="1950" priority="773" operator="equal">
      <formula>"eps"</formula>
    </cfRule>
  </conditionalFormatting>
  <conditionalFormatting sqref="Z102:BY103">
    <cfRule type="cellIs" dxfId="1949" priority="772" operator="equal">
      <formula>"eps"</formula>
    </cfRule>
  </conditionalFormatting>
  <conditionalFormatting sqref="Z104:BY105">
    <cfRule type="cellIs" dxfId="1948" priority="771" operator="equal">
      <formula>"eps"</formula>
    </cfRule>
  </conditionalFormatting>
  <conditionalFormatting sqref="Z106:BY107">
    <cfRule type="cellIs" dxfId="1947" priority="770" operator="equal">
      <formula>"eps"</formula>
    </cfRule>
  </conditionalFormatting>
  <conditionalFormatting sqref="Z108:BY109">
    <cfRule type="cellIs" dxfId="1946" priority="769" operator="equal">
      <formula>"eps"</formula>
    </cfRule>
  </conditionalFormatting>
  <conditionalFormatting sqref="Z110:BY117">
    <cfRule type="cellIs" dxfId="1945" priority="768" operator="equal">
      <formula>"eps"</formula>
    </cfRule>
  </conditionalFormatting>
  <conditionalFormatting sqref="Z128:BY128">
    <cfRule type="cellIs" dxfId="1944" priority="767" operator="equal">
      <formula>"eps"</formula>
    </cfRule>
  </conditionalFormatting>
  <conditionalFormatting sqref="Z128:BY128">
    <cfRule type="cellIs" dxfId="1943" priority="766" operator="equal">
      <formula>"eps"</formula>
    </cfRule>
  </conditionalFormatting>
  <conditionalFormatting sqref="Z127:BY127">
    <cfRule type="cellIs" dxfId="1942" priority="765" operator="equal">
      <formula>"eps"</formula>
    </cfRule>
  </conditionalFormatting>
  <conditionalFormatting sqref="Z130:BY132">
    <cfRule type="cellIs" dxfId="1941" priority="764" operator="equal">
      <formula>"eps"</formula>
    </cfRule>
  </conditionalFormatting>
  <conditionalFormatting sqref="E166 E173 E211 Y156:Y207 E180 E163:E164 G171 G166 E168:E171 E175:N178 E183:N185 E187:N187 E190:N197 E202:N203 E206:N206">
    <cfRule type="cellIs" dxfId="1940" priority="762" operator="equal">
      <formula>"eps"</formula>
    </cfRule>
  </conditionalFormatting>
  <conditionalFormatting sqref="Y156:Y207">
    <cfRule type="cellIs" dxfId="1939" priority="761" operator="equal">
      <formula>"eps"</formula>
    </cfRule>
  </conditionalFormatting>
  <conditionalFormatting sqref="E214 G214">
    <cfRule type="cellIs" dxfId="1938" priority="760" operator="equal">
      <formula>"eps"</formula>
    </cfRule>
  </conditionalFormatting>
  <conditionalFormatting sqref="E166 G166">
    <cfRule type="cellIs" dxfId="1937" priority="759" operator="equal">
      <formula>"eps"</formula>
    </cfRule>
  </conditionalFormatting>
  <conditionalFormatting sqref="E189:N197">
    <cfRule type="cellIs" dxfId="1936" priority="758" operator="equal">
      <formula>"eps"</formula>
    </cfRule>
  </conditionalFormatting>
  <conditionalFormatting sqref="E198 G198">
    <cfRule type="cellIs" dxfId="1935" priority="757" operator="equal">
      <formula>"eps"</formula>
    </cfRule>
  </conditionalFormatting>
  <conditionalFormatting sqref="Y198">
    <cfRule type="cellIs" dxfId="1934" priority="756" operator="equal">
      <formula>"eps"</formula>
    </cfRule>
  </conditionalFormatting>
  <conditionalFormatting sqref="Y198">
    <cfRule type="cellIs" dxfId="1933" priority="755" operator="equal">
      <formula>"eps"</formula>
    </cfRule>
  </conditionalFormatting>
  <conditionalFormatting sqref="E165 G165">
    <cfRule type="cellIs" dxfId="1932" priority="754" operator="equal">
      <formula>"eps"</formula>
    </cfRule>
  </conditionalFormatting>
  <conditionalFormatting sqref="E181 G181">
    <cfRule type="cellIs" dxfId="1931" priority="753" operator="equal">
      <formula>"eps"</formula>
    </cfRule>
  </conditionalFormatting>
  <conditionalFormatting sqref="G207">
    <cfRule type="cellIs" dxfId="1930" priority="752" operator="equal">
      <formula>"eps"</formula>
    </cfRule>
  </conditionalFormatting>
  <conditionalFormatting sqref="G208">
    <cfRule type="cellIs" dxfId="1929" priority="751" operator="equal">
      <formula>"eps"</formula>
    </cfRule>
  </conditionalFormatting>
  <conditionalFormatting sqref="Z194:BY194 Z199:BY199 Z203:BY203 Z196:BY197 Z156:BY158 Z162:BY165 Z167:BY172">
    <cfRule type="cellIs" dxfId="1928" priority="750" operator="equal">
      <formula>"eps"</formula>
    </cfRule>
  </conditionalFormatting>
  <conditionalFormatting sqref="Z207:BY207">
    <cfRule type="cellIs" dxfId="1927" priority="749" operator="equal">
      <formula>"eps"</formula>
    </cfRule>
  </conditionalFormatting>
  <conditionalFormatting sqref="Z166:BY166">
    <cfRule type="cellIs" dxfId="1926" priority="748" operator="equal">
      <formula>"eps"</formula>
    </cfRule>
  </conditionalFormatting>
  <conditionalFormatting sqref="Z192:BY192">
    <cfRule type="cellIs" dxfId="1925" priority="747" operator="equal">
      <formula>"eps"</formula>
    </cfRule>
  </conditionalFormatting>
  <conditionalFormatting sqref="Z193:BY193">
    <cfRule type="cellIs" dxfId="1924" priority="746" operator="equal">
      <formula>"eps"</formula>
    </cfRule>
  </conditionalFormatting>
  <conditionalFormatting sqref="Z198:BY198">
    <cfRule type="cellIs" dxfId="1923" priority="745" operator="equal">
      <formula>"eps"</formula>
    </cfRule>
  </conditionalFormatting>
  <conditionalFormatting sqref="Z159:BY159">
    <cfRule type="cellIs" dxfId="1922" priority="744" operator="equal">
      <formula>"eps"</formula>
    </cfRule>
  </conditionalFormatting>
  <conditionalFormatting sqref="Z175:BY175">
    <cfRule type="cellIs" dxfId="1921" priority="743" operator="equal">
      <formula>"eps"</formula>
    </cfRule>
  </conditionalFormatting>
  <conditionalFormatting sqref="Z161:BY161">
    <cfRule type="cellIs" dxfId="1920" priority="742" operator="equal">
      <formula>"eps"</formula>
    </cfRule>
  </conditionalFormatting>
  <conditionalFormatting sqref="Z161:BY161">
    <cfRule type="cellIs" dxfId="1919" priority="741" operator="equal">
      <formula>"eps"</formula>
    </cfRule>
  </conditionalFormatting>
  <conditionalFormatting sqref="Z195:BY201">
    <cfRule type="cellIs" dxfId="1918" priority="740" operator="equal">
      <formula>"eps"</formula>
    </cfRule>
  </conditionalFormatting>
  <conditionalFormatting sqref="Z200:BY200">
    <cfRule type="cellIs" dxfId="1917" priority="739" operator="equal">
      <formula>"eps"</formula>
    </cfRule>
  </conditionalFormatting>
  <conditionalFormatting sqref="Z201:BY201">
    <cfRule type="cellIs" dxfId="1916" priority="738" operator="equal">
      <formula>"eps"</formula>
    </cfRule>
  </conditionalFormatting>
  <conditionalFormatting sqref="Z173:BY174">
    <cfRule type="cellIs" dxfId="1915" priority="737" operator="equal">
      <formula>"eps"</formula>
    </cfRule>
  </conditionalFormatting>
  <conditionalFormatting sqref="Z176:BY177">
    <cfRule type="cellIs" dxfId="1914" priority="736" operator="equal">
      <formula>"eps"</formula>
    </cfRule>
  </conditionalFormatting>
  <conditionalFormatting sqref="Z178:BY179">
    <cfRule type="cellIs" dxfId="1913" priority="735" operator="equal">
      <formula>"eps"</formula>
    </cfRule>
  </conditionalFormatting>
  <conditionalFormatting sqref="Z180:BY181">
    <cfRule type="cellIs" dxfId="1912" priority="734" operator="equal">
      <formula>"eps"</formula>
    </cfRule>
  </conditionalFormatting>
  <conditionalFormatting sqref="Z182:BY183">
    <cfRule type="cellIs" dxfId="1911" priority="733" operator="equal">
      <formula>"eps"</formula>
    </cfRule>
  </conditionalFormatting>
  <conditionalFormatting sqref="Z184:BY191">
    <cfRule type="cellIs" dxfId="1910" priority="732" operator="equal">
      <formula>"eps"</formula>
    </cfRule>
  </conditionalFormatting>
  <conditionalFormatting sqref="Z202:BY202">
    <cfRule type="cellIs" dxfId="1909" priority="731" operator="equal">
      <formula>"eps"</formula>
    </cfRule>
  </conditionalFormatting>
  <conditionalFormatting sqref="Z202:BY202">
    <cfRule type="cellIs" dxfId="1908" priority="730" operator="equal">
      <formula>"eps"</formula>
    </cfRule>
  </conditionalFormatting>
  <conditionalFormatting sqref="Z201:BY201">
    <cfRule type="cellIs" dxfId="1907" priority="729" operator="equal">
      <formula>"eps"</formula>
    </cfRule>
  </conditionalFormatting>
  <conditionalFormatting sqref="Z204:BY206">
    <cfRule type="cellIs" dxfId="1906" priority="728" operator="equal">
      <formula>"eps"</formula>
    </cfRule>
  </conditionalFormatting>
  <conditionalFormatting sqref="Z160:BY160">
    <cfRule type="cellIs" dxfId="1905" priority="727" operator="equal">
      <formula>"eps"</formula>
    </cfRule>
  </conditionalFormatting>
  <conditionalFormatting sqref="D200 D206 D210 D202:D203 D162:D164 D168:D171 D173:D178">
    <cfRule type="cellIs" dxfId="1904" priority="726" operator="equal">
      <formula>"eps"</formula>
    </cfRule>
  </conditionalFormatting>
  <conditionalFormatting sqref="D214">
    <cfRule type="cellIs" dxfId="1903" priority="725" operator="equal">
      <formula>"eps"</formula>
    </cfRule>
  </conditionalFormatting>
  <conditionalFormatting sqref="D172">
    <cfRule type="cellIs" dxfId="1902" priority="724" operator="equal">
      <formula>"eps"</formula>
    </cfRule>
  </conditionalFormatting>
  <conditionalFormatting sqref="D198">
    <cfRule type="cellIs" dxfId="1901" priority="723" operator="equal">
      <formula>"eps"</formula>
    </cfRule>
  </conditionalFormatting>
  <conditionalFormatting sqref="D199">
    <cfRule type="cellIs" dxfId="1900" priority="722" operator="equal">
      <formula>"eps"</formula>
    </cfRule>
  </conditionalFormatting>
  <conditionalFormatting sqref="D204">
    <cfRule type="cellIs" dxfId="1899" priority="721" operator="equal">
      <formula>"eps"</formula>
    </cfRule>
  </conditionalFormatting>
  <conditionalFormatting sqref="D165">
    <cfRule type="cellIs" dxfId="1898" priority="720" operator="equal">
      <formula>"eps"</formula>
    </cfRule>
  </conditionalFormatting>
  <conditionalFormatting sqref="D181">
    <cfRule type="cellIs" dxfId="1897" priority="719" operator="equal">
      <formula>"eps"</formula>
    </cfRule>
  </conditionalFormatting>
  <conditionalFormatting sqref="D167">
    <cfRule type="cellIs" dxfId="1896" priority="718" operator="equal">
      <formula>"eps"</formula>
    </cfRule>
  </conditionalFormatting>
  <conditionalFormatting sqref="D167">
    <cfRule type="cellIs" dxfId="1895" priority="717" operator="equal">
      <formula>"eps"</formula>
    </cfRule>
  </conditionalFormatting>
  <conditionalFormatting sqref="D207">
    <cfRule type="cellIs" dxfId="1894" priority="715" operator="equal">
      <formula>"eps"</formula>
    </cfRule>
  </conditionalFormatting>
  <conditionalFormatting sqref="D208">
    <cfRule type="cellIs" dxfId="1893" priority="714" operator="equal">
      <formula>"eps"</formula>
    </cfRule>
  </conditionalFormatting>
  <conditionalFormatting sqref="D179:D180">
    <cfRule type="cellIs" dxfId="1892" priority="713" operator="equal">
      <formula>"eps"</formula>
    </cfRule>
  </conditionalFormatting>
  <conditionalFormatting sqref="D182:D183">
    <cfRule type="cellIs" dxfId="1891" priority="712" operator="equal">
      <formula>"eps"</formula>
    </cfRule>
  </conditionalFormatting>
  <conditionalFormatting sqref="D184:D185">
    <cfRule type="cellIs" dxfId="1890" priority="711" operator="equal">
      <formula>"eps"</formula>
    </cfRule>
  </conditionalFormatting>
  <conditionalFormatting sqref="D186:D187">
    <cfRule type="cellIs" dxfId="1889" priority="710" operator="equal">
      <formula>"eps"</formula>
    </cfRule>
  </conditionalFormatting>
  <conditionalFormatting sqref="D188:D189">
    <cfRule type="cellIs" dxfId="1888" priority="709" operator="equal">
      <formula>"eps"</formula>
    </cfRule>
  </conditionalFormatting>
  <conditionalFormatting sqref="D190:D197">
    <cfRule type="cellIs" dxfId="1887" priority="708" operator="equal">
      <formula>"eps"</formula>
    </cfRule>
  </conditionalFormatting>
  <conditionalFormatting sqref="D209">
    <cfRule type="cellIs" dxfId="1886" priority="707" operator="equal">
      <formula>"eps"</formula>
    </cfRule>
  </conditionalFormatting>
  <conditionalFormatting sqref="D209">
    <cfRule type="cellIs" dxfId="1885" priority="706" operator="equal">
      <formula>"eps"</formula>
    </cfRule>
  </conditionalFormatting>
  <conditionalFormatting sqref="D208">
    <cfRule type="cellIs" dxfId="1884" priority="705" operator="equal">
      <formula>"eps"</formula>
    </cfRule>
  </conditionalFormatting>
  <conditionalFormatting sqref="D211:D213">
    <cfRule type="cellIs" dxfId="1883" priority="704" operator="equal">
      <formula>"eps"</formula>
    </cfRule>
  </conditionalFormatting>
  <conditionalFormatting sqref="D166">
    <cfRule type="cellIs" dxfId="1882" priority="703" operator="equal">
      <formula>"eps"</formula>
    </cfRule>
  </conditionalFormatting>
  <conditionalFormatting sqref="H187:L187 H190:L197 H206:L206 H166:L166 H202:L203 H171:L171 H183:L185 H175:L178">
    <cfRule type="cellIs" dxfId="1881" priority="702" operator="equal">
      <formula>"eps"</formula>
    </cfRule>
  </conditionalFormatting>
  <conditionalFormatting sqref="H214:L214">
    <cfRule type="cellIs" dxfId="1880" priority="701" operator="equal">
      <formula>"eps"</formula>
    </cfRule>
  </conditionalFormatting>
  <conditionalFormatting sqref="H166:L166">
    <cfRule type="cellIs" dxfId="1879" priority="700" operator="equal">
      <formula>"eps"</formula>
    </cfRule>
  </conditionalFormatting>
  <conditionalFormatting sqref="H189:L189">
    <cfRule type="cellIs" dxfId="1878" priority="699" operator="equal">
      <formula>"eps"</formula>
    </cfRule>
  </conditionalFormatting>
  <conditionalFormatting sqref="H198:L198">
    <cfRule type="cellIs" dxfId="1877" priority="698" operator="equal">
      <formula>"eps"</formula>
    </cfRule>
  </conditionalFormatting>
  <conditionalFormatting sqref="H165:L165">
    <cfRule type="cellIs" dxfId="1876" priority="697" operator="equal">
      <formula>"eps"</formula>
    </cfRule>
  </conditionalFormatting>
  <conditionalFormatting sqref="H181:L181">
    <cfRule type="cellIs" dxfId="1875" priority="696" operator="equal">
      <formula>"eps"</formula>
    </cfRule>
  </conditionalFormatting>
  <conditionalFormatting sqref="H207:L207">
    <cfRule type="cellIs" dxfId="1874" priority="695" operator="equal">
      <formula>"eps"</formula>
    </cfRule>
  </conditionalFormatting>
  <conditionalFormatting sqref="H208:L208">
    <cfRule type="cellIs" dxfId="1873" priority="694" operator="equal">
      <formula>"eps"</formula>
    </cfRule>
  </conditionalFormatting>
  <conditionalFormatting sqref="F187 F190:F197 F206 F166 F202:F203 F171 F183:F185 F175:F178">
    <cfRule type="cellIs" dxfId="1872" priority="693" operator="equal">
      <formula>"eps"</formula>
    </cfRule>
  </conditionalFormatting>
  <conditionalFormatting sqref="F214">
    <cfRule type="cellIs" dxfId="1871" priority="692" operator="equal">
      <formula>"eps"</formula>
    </cfRule>
  </conditionalFormatting>
  <conditionalFormatting sqref="F166">
    <cfRule type="cellIs" dxfId="1870" priority="691" operator="equal">
      <formula>"eps"</formula>
    </cfRule>
  </conditionalFormatting>
  <conditionalFormatting sqref="F189">
    <cfRule type="cellIs" dxfId="1869" priority="690" operator="equal">
      <formula>"eps"</formula>
    </cfRule>
  </conditionalFormatting>
  <conditionalFormatting sqref="F198">
    <cfRule type="cellIs" dxfId="1868" priority="689" operator="equal">
      <formula>"eps"</formula>
    </cfRule>
  </conditionalFormatting>
  <conditionalFormatting sqref="F165">
    <cfRule type="cellIs" dxfId="1867" priority="688" operator="equal">
      <formula>"eps"</formula>
    </cfRule>
  </conditionalFormatting>
  <conditionalFormatting sqref="F181">
    <cfRule type="cellIs" dxfId="1866" priority="687" operator="equal">
      <formula>"eps"</formula>
    </cfRule>
  </conditionalFormatting>
  <conditionalFormatting sqref="F207">
    <cfRule type="cellIs" dxfId="1865" priority="686" operator="equal">
      <formula>"eps"</formula>
    </cfRule>
  </conditionalFormatting>
  <conditionalFormatting sqref="F208">
    <cfRule type="cellIs" dxfId="1864" priority="685" operator="equal">
      <formula>"eps"</formula>
    </cfRule>
  </conditionalFormatting>
  <conditionalFormatting sqref="M187 M190:M197 M206 M202:M203 M171 M183:M185 M175:M178">
    <cfRule type="cellIs" dxfId="1863" priority="684" operator="equal">
      <formula>"eps"</formula>
    </cfRule>
  </conditionalFormatting>
  <conditionalFormatting sqref="M189">
    <cfRule type="cellIs" dxfId="1862" priority="683" operator="equal">
      <formula>"eps"</formula>
    </cfRule>
  </conditionalFormatting>
  <conditionalFormatting sqref="M198">
    <cfRule type="cellIs" dxfId="1861" priority="682" operator="equal">
      <formula>"eps"</formula>
    </cfRule>
  </conditionalFormatting>
  <conditionalFormatting sqref="M165">
    <cfRule type="cellIs" dxfId="1860" priority="681" operator="equal">
      <formula>"eps"</formula>
    </cfRule>
  </conditionalFormatting>
  <conditionalFormatting sqref="M181">
    <cfRule type="cellIs" dxfId="1859" priority="680" operator="equal">
      <formula>"eps"</formula>
    </cfRule>
  </conditionalFormatting>
  <conditionalFormatting sqref="M207">
    <cfRule type="cellIs" dxfId="1858" priority="679" operator="equal">
      <formula>"eps"</formula>
    </cfRule>
  </conditionalFormatting>
  <conditionalFormatting sqref="M208">
    <cfRule type="cellIs" dxfId="1857" priority="678" operator="equal">
      <formula>"eps"</formula>
    </cfRule>
  </conditionalFormatting>
  <conditionalFormatting sqref="M166">
    <cfRule type="cellIs" dxfId="1856" priority="677" operator="equal">
      <formula>"eps"</formula>
    </cfRule>
  </conditionalFormatting>
  <conditionalFormatting sqref="N187 N190:N197 N206 N202:N203 N171 N183:N185 N175:N178">
    <cfRule type="cellIs" dxfId="1855" priority="676" operator="equal">
      <formula>"eps"</formula>
    </cfRule>
  </conditionalFormatting>
  <conditionalFormatting sqref="N189">
    <cfRule type="cellIs" dxfId="1854" priority="675" operator="equal">
      <formula>"eps"</formula>
    </cfRule>
  </conditionalFormatting>
  <conditionalFormatting sqref="N198">
    <cfRule type="cellIs" dxfId="1853" priority="674" operator="equal">
      <formula>"eps"</formula>
    </cfRule>
  </conditionalFormatting>
  <conditionalFormatting sqref="N165">
    <cfRule type="cellIs" dxfId="1852" priority="673" operator="equal">
      <formula>"eps"</formula>
    </cfRule>
  </conditionalFormatting>
  <conditionalFormatting sqref="N181">
    <cfRule type="cellIs" dxfId="1851" priority="672" operator="equal">
      <formula>"eps"</formula>
    </cfRule>
  </conditionalFormatting>
  <conditionalFormatting sqref="N207">
    <cfRule type="cellIs" dxfId="1850" priority="671" operator="equal">
      <formula>"eps"</formula>
    </cfRule>
  </conditionalFormatting>
  <conditionalFormatting sqref="N208">
    <cfRule type="cellIs" dxfId="1849" priority="670" operator="equal">
      <formula>"eps"</formula>
    </cfRule>
  </conditionalFormatting>
  <conditionalFormatting sqref="N166">
    <cfRule type="cellIs" dxfId="1848" priority="669" operator="equal">
      <formula>"eps"</formula>
    </cfRule>
  </conditionalFormatting>
  <conditionalFormatting sqref="M214:N214">
    <cfRule type="cellIs" dxfId="1847" priority="668" operator="equal">
      <formula>"eps"</formula>
    </cfRule>
  </conditionalFormatting>
  <conditionalFormatting sqref="F163:N164">
    <cfRule type="cellIs" dxfId="1846" priority="667" operator="equal">
      <formula>"eps"</formula>
    </cfRule>
  </conditionalFormatting>
  <conditionalFormatting sqref="F168:N170">
    <cfRule type="cellIs" dxfId="1845" priority="666" operator="equal">
      <formula>"eps"</formula>
    </cfRule>
  </conditionalFormatting>
  <conditionalFormatting sqref="F173:N173">
    <cfRule type="cellIs" dxfId="1844" priority="665" operator="equal">
      <formula>"eps"</formula>
    </cfRule>
  </conditionalFormatting>
  <conditionalFormatting sqref="F180:N180">
    <cfRule type="cellIs" dxfId="1843" priority="664" operator="equal">
      <formula>"eps"</formula>
    </cfRule>
  </conditionalFormatting>
  <conditionalFormatting sqref="E207:N208">
    <cfRule type="cellIs" dxfId="1842" priority="663" operator="equal">
      <formula>"eps"</formula>
    </cfRule>
  </conditionalFormatting>
  <conditionalFormatting sqref="F211:N211">
    <cfRule type="cellIs" dxfId="1841" priority="662" operator="equal">
      <formula>"eps"</formula>
    </cfRule>
  </conditionalFormatting>
  <conditionalFormatting sqref="AC160 AC167 AC204 AC174 AC157:AC158 AE165 AE160 AC162:AC165 AC169:AL172 AC177:AL179 AC181:AL181 AC184:AL191 AC196:AL197 AC199:AL199">
    <cfRule type="cellIs" dxfId="1840" priority="661" operator="equal">
      <formula>"eps"</formula>
    </cfRule>
  </conditionalFormatting>
  <conditionalFormatting sqref="AC207 AE207">
    <cfRule type="cellIs" dxfId="1839" priority="660" operator="equal">
      <formula>"eps"</formula>
    </cfRule>
  </conditionalFormatting>
  <conditionalFormatting sqref="AC160 AE160">
    <cfRule type="cellIs" dxfId="1838" priority="659" operator="equal">
      <formula>"eps"</formula>
    </cfRule>
  </conditionalFormatting>
  <conditionalFormatting sqref="AC183:AL191">
    <cfRule type="cellIs" dxfId="1837" priority="658" operator="equal">
      <formula>"eps"</formula>
    </cfRule>
  </conditionalFormatting>
  <conditionalFormatting sqref="AC192 AE192">
    <cfRule type="cellIs" dxfId="1836" priority="657" operator="equal">
      <formula>"eps"</formula>
    </cfRule>
  </conditionalFormatting>
  <conditionalFormatting sqref="AC159 AE159">
    <cfRule type="cellIs" dxfId="1835" priority="656" operator="equal">
      <formula>"eps"</formula>
    </cfRule>
  </conditionalFormatting>
  <conditionalFormatting sqref="AC175 AE175">
    <cfRule type="cellIs" dxfId="1834" priority="655" operator="equal">
      <formula>"eps"</formula>
    </cfRule>
  </conditionalFormatting>
  <conditionalFormatting sqref="AE200">
    <cfRule type="cellIs" dxfId="1833" priority="654" operator="equal">
      <formula>"eps"</formula>
    </cfRule>
  </conditionalFormatting>
  <conditionalFormatting sqref="AE201">
    <cfRule type="cellIs" dxfId="1832" priority="653" operator="equal">
      <formula>"eps"</formula>
    </cfRule>
  </conditionalFormatting>
  <conditionalFormatting sqref="AF181:AJ181 AF184:AJ191 AF199:AJ199 AF160:AJ160 AF196:AJ197 AF165:AJ165 AF177:AJ179 AF169:AJ172">
    <cfRule type="cellIs" dxfId="1831" priority="652" operator="equal">
      <formula>"eps"</formula>
    </cfRule>
  </conditionalFormatting>
  <conditionalFormatting sqref="AF207:AJ207">
    <cfRule type="cellIs" dxfId="1830" priority="651" operator="equal">
      <formula>"eps"</formula>
    </cfRule>
  </conditionalFormatting>
  <conditionalFormatting sqref="AF160:AJ160">
    <cfRule type="cellIs" dxfId="1829" priority="650" operator="equal">
      <formula>"eps"</formula>
    </cfRule>
  </conditionalFormatting>
  <conditionalFormatting sqref="AF183:AJ183">
    <cfRule type="cellIs" dxfId="1828" priority="649" operator="equal">
      <formula>"eps"</formula>
    </cfRule>
  </conditionalFormatting>
  <conditionalFormatting sqref="AF192:AJ192">
    <cfRule type="cellIs" dxfId="1827" priority="648" operator="equal">
      <formula>"eps"</formula>
    </cfRule>
  </conditionalFormatting>
  <conditionalFormatting sqref="AF159:AJ159">
    <cfRule type="cellIs" dxfId="1826" priority="647" operator="equal">
      <formula>"eps"</formula>
    </cfRule>
  </conditionalFormatting>
  <conditionalFormatting sqref="AF175:AJ175">
    <cfRule type="cellIs" dxfId="1825" priority="646" operator="equal">
      <formula>"eps"</formula>
    </cfRule>
  </conditionalFormatting>
  <conditionalFormatting sqref="AF200:AJ200">
    <cfRule type="cellIs" dxfId="1824" priority="645" operator="equal">
      <formula>"eps"</formula>
    </cfRule>
  </conditionalFormatting>
  <conditionalFormatting sqref="AF201:AJ201">
    <cfRule type="cellIs" dxfId="1823" priority="644" operator="equal">
      <formula>"eps"</formula>
    </cfRule>
  </conditionalFormatting>
  <conditionalFormatting sqref="AD181 AD184:AD191 AD199 AD160 AD196:AD197 AD165 AD177:AD179 AD169:AD172">
    <cfRule type="cellIs" dxfId="1822" priority="643" operator="equal">
      <formula>"eps"</formula>
    </cfRule>
  </conditionalFormatting>
  <conditionalFormatting sqref="AD207">
    <cfRule type="cellIs" dxfId="1821" priority="642" operator="equal">
      <formula>"eps"</formula>
    </cfRule>
  </conditionalFormatting>
  <conditionalFormatting sqref="AD160">
    <cfRule type="cellIs" dxfId="1820" priority="641" operator="equal">
      <formula>"eps"</formula>
    </cfRule>
  </conditionalFormatting>
  <conditionalFormatting sqref="AD183">
    <cfRule type="cellIs" dxfId="1819" priority="640" operator="equal">
      <formula>"eps"</formula>
    </cfRule>
  </conditionalFormatting>
  <conditionalFormatting sqref="AD192">
    <cfRule type="cellIs" dxfId="1818" priority="639" operator="equal">
      <formula>"eps"</formula>
    </cfRule>
  </conditionalFormatting>
  <conditionalFormatting sqref="AD159">
    <cfRule type="cellIs" dxfId="1817" priority="638" operator="equal">
      <formula>"eps"</formula>
    </cfRule>
  </conditionalFormatting>
  <conditionalFormatting sqref="AD175">
    <cfRule type="cellIs" dxfId="1816" priority="637" operator="equal">
      <formula>"eps"</formula>
    </cfRule>
  </conditionalFormatting>
  <conditionalFormatting sqref="AD200">
    <cfRule type="cellIs" dxfId="1815" priority="636" operator="equal">
      <formula>"eps"</formula>
    </cfRule>
  </conditionalFormatting>
  <conditionalFormatting sqref="AD201">
    <cfRule type="cellIs" dxfId="1814" priority="635" operator="equal">
      <formula>"eps"</formula>
    </cfRule>
  </conditionalFormatting>
  <conditionalFormatting sqref="AD166">
    <cfRule type="cellIs" dxfId="1813" priority="598" operator="equal">
      <formula>"eps"</formula>
    </cfRule>
  </conditionalFormatting>
  <conditionalFormatting sqref="AF166:AJ166">
    <cfRule type="cellIs" dxfId="1812" priority="599" operator="equal">
      <formula>"eps"</formula>
    </cfRule>
  </conditionalFormatting>
  <conditionalFormatting sqref="AL161">
    <cfRule type="cellIs" dxfId="1811" priority="601" operator="equal">
      <formula>"eps"</formula>
    </cfRule>
  </conditionalFormatting>
  <conditionalFormatting sqref="AE166">
    <cfRule type="cellIs" dxfId="1810" priority="600" operator="equal">
      <formula>"eps"</formula>
    </cfRule>
  </conditionalFormatting>
  <conditionalFormatting sqref="AC161">
    <cfRule type="cellIs" dxfId="1809" priority="603" operator="equal">
      <formula>"eps"</formula>
    </cfRule>
  </conditionalFormatting>
  <conditionalFormatting sqref="AK161">
    <cfRule type="cellIs" dxfId="1808" priority="602" operator="equal">
      <formula>"eps"</formula>
    </cfRule>
  </conditionalFormatting>
  <conditionalFormatting sqref="AK181 AK184:AK191 AK199 AK196:AK197 AK165 AK177:AK179 AK169:AK172">
    <cfRule type="cellIs" dxfId="1807" priority="634" operator="equal">
      <formula>"eps"</formula>
    </cfRule>
  </conditionalFormatting>
  <conditionalFormatting sqref="AK183">
    <cfRule type="cellIs" dxfId="1806" priority="633" operator="equal">
      <formula>"eps"</formula>
    </cfRule>
  </conditionalFormatting>
  <conditionalFormatting sqref="AK192">
    <cfRule type="cellIs" dxfId="1805" priority="632" operator="equal">
      <formula>"eps"</formula>
    </cfRule>
  </conditionalFormatting>
  <conditionalFormatting sqref="AK159">
    <cfRule type="cellIs" dxfId="1804" priority="631" operator="equal">
      <formula>"eps"</formula>
    </cfRule>
  </conditionalFormatting>
  <conditionalFormatting sqref="AK175">
    <cfRule type="cellIs" dxfId="1803" priority="630" operator="equal">
      <formula>"eps"</formula>
    </cfRule>
  </conditionalFormatting>
  <conditionalFormatting sqref="AK200">
    <cfRule type="cellIs" dxfId="1802" priority="629" operator="equal">
      <formula>"eps"</formula>
    </cfRule>
  </conditionalFormatting>
  <conditionalFormatting sqref="AK201">
    <cfRule type="cellIs" dxfId="1801" priority="628" operator="equal">
      <formula>"eps"</formula>
    </cfRule>
  </conditionalFormatting>
  <conditionalFormatting sqref="AE193">
    <cfRule type="cellIs" dxfId="1800" priority="564" operator="equal">
      <formula>"eps"</formula>
    </cfRule>
  </conditionalFormatting>
  <conditionalFormatting sqref="AD193">
    <cfRule type="cellIs" dxfId="1799" priority="557" operator="equal">
      <formula>"eps"</formula>
    </cfRule>
  </conditionalFormatting>
  <conditionalFormatting sqref="AL182">
    <cfRule type="cellIs" dxfId="1798" priority="565" operator="equal">
      <formula>"eps"</formula>
    </cfRule>
  </conditionalFormatting>
  <conditionalFormatting sqref="AK182">
    <cfRule type="cellIs" dxfId="1797" priority="566" operator="equal">
      <formula>"eps"</formula>
    </cfRule>
  </conditionalFormatting>
  <conditionalFormatting sqref="AC182">
    <cfRule type="cellIs" dxfId="1796" priority="567" operator="equal">
      <formula>"eps"</formula>
    </cfRule>
  </conditionalFormatting>
  <conditionalFormatting sqref="AD182">
    <cfRule type="cellIs" dxfId="1795" priority="568" operator="equal">
      <formula>"eps"</formula>
    </cfRule>
  </conditionalFormatting>
  <conditionalFormatting sqref="AF182:AJ182">
    <cfRule type="cellIs" dxfId="1794" priority="569" operator="equal">
      <formula>"eps"</formula>
    </cfRule>
  </conditionalFormatting>
  <conditionalFormatting sqref="AE182">
    <cfRule type="cellIs" dxfId="1793" priority="570" operator="equal">
      <formula>"eps"</formula>
    </cfRule>
  </conditionalFormatting>
  <conditionalFormatting sqref="AL180">
    <cfRule type="cellIs" dxfId="1792" priority="571" operator="equal">
      <formula>"eps"</formula>
    </cfRule>
  </conditionalFormatting>
  <conditionalFormatting sqref="AK180">
    <cfRule type="cellIs" dxfId="1791" priority="572" operator="equal">
      <formula>"eps"</formula>
    </cfRule>
  </conditionalFormatting>
  <conditionalFormatting sqref="AC180">
    <cfRule type="cellIs" dxfId="1790" priority="573" operator="equal">
      <formula>"eps"</formula>
    </cfRule>
  </conditionalFormatting>
  <conditionalFormatting sqref="AD180">
    <cfRule type="cellIs" dxfId="1789" priority="574" operator="equal">
      <formula>"eps"</formula>
    </cfRule>
  </conditionalFormatting>
  <conditionalFormatting sqref="AF180:AJ180">
    <cfRule type="cellIs" dxfId="1788" priority="575" operator="equal">
      <formula>"eps"</formula>
    </cfRule>
  </conditionalFormatting>
  <conditionalFormatting sqref="AE180">
    <cfRule type="cellIs" dxfId="1787" priority="576" operator="equal">
      <formula>"eps"</formula>
    </cfRule>
  </conditionalFormatting>
  <conditionalFormatting sqref="AL176">
    <cfRule type="cellIs" dxfId="1786" priority="577" operator="equal">
      <formula>"eps"</formula>
    </cfRule>
  </conditionalFormatting>
  <conditionalFormatting sqref="AK160">
    <cfRule type="cellIs" dxfId="1785" priority="627" operator="equal">
      <formula>"eps"</formula>
    </cfRule>
  </conditionalFormatting>
  <conditionalFormatting sqref="AL181 AL184:AL191 AL199 AL196:AL197 AL165 AL177:AL179 AL169:AL172">
    <cfRule type="cellIs" dxfId="1784" priority="626" operator="equal">
      <formula>"eps"</formula>
    </cfRule>
  </conditionalFormatting>
  <conditionalFormatting sqref="AL183">
    <cfRule type="cellIs" dxfId="1783" priority="625" operator="equal">
      <formula>"eps"</formula>
    </cfRule>
  </conditionalFormatting>
  <conditionalFormatting sqref="AL192">
    <cfRule type="cellIs" dxfId="1782" priority="624" operator="equal">
      <formula>"eps"</formula>
    </cfRule>
  </conditionalFormatting>
  <conditionalFormatting sqref="AL159">
    <cfRule type="cellIs" dxfId="1781" priority="623" operator="equal">
      <formula>"eps"</formula>
    </cfRule>
  </conditionalFormatting>
  <conditionalFormatting sqref="AL175">
    <cfRule type="cellIs" dxfId="1780" priority="622" operator="equal">
      <formula>"eps"</formula>
    </cfRule>
  </conditionalFormatting>
  <conditionalFormatting sqref="AL200">
    <cfRule type="cellIs" dxfId="1779" priority="621" operator="equal">
      <formula>"eps"</formula>
    </cfRule>
  </conditionalFormatting>
  <conditionalFormatting sqref="AL201">
    <cfRule type="cellIs" dxfId="1778" priority="620" operator="equal">
      <formula>"eps"</formula>
    </cfRule>
  </conditionalFormatting>
  <conditionalFormatting sqref="AE203">
    <cfRule type="cellIs" dxfId="1777" priority="538" operator="equal">
      <formula>"eps"</formula>
    </cfRule>
  </conditionalFormatting>
  <conditionalFormatting sqref="AK203">
    <cfRule type="cellIs" dxfId="1776" priority="531" operator="equal">
      <formula>"eps"</formula>
    </cfRule>
  </conditionalFormatting>
  <conditionalFormatting sqref="AF202:AJ202">
    <cfRule type="cellIs" dxfId="1775" priority="539" operator="equal">
      <formula>"eps"</formula>
    </cfRule>
  </conditionalFormatting>
  <conditionalFormatting sqref="AE202">
    <cfRule type="cellIs" dxfId="1774" priority="540" operator="equal">
      <formula>"eps"</formula>
    </cfRule>
  </conditionalFormatting>
  <conditionalFormatting sqref="AL198">
    <cfRule type="cellIs" dxfId="1773" priority="541" operator="equal">
      <formula>"eps"</formula>
    </cfRule>
  </conditionalFormatting>
  <conditionalFormatting sqref="AK198">
    <cfRule type="cellIs" dxfId="1772" priority="542" operator="equal">
      <formula>"eps"</formula>
    </cfRule>
  </conditionalFormatting>
  <conditionalFormatting sqref="AC198">
    <cfRule type="cellIs" dxfId="1771" priority="543" operator="equal">
      <formula>"eps"</formula>
    </cfRule>
  </conditionalFormatting>
  <conditionalFormatting sqref="AD198">
    <cfRule type="cellIs" dxfId="1770" priority="544" operator="equal">
      <formula>"eps"</formula>
    </cfRule>
  </conditionalFormatting>
  <conditionalFormatting sqref="AF198:AJ198">
    <cfRule type="cellIs" dxfId="1769" priority="545" operator="equal">
      <formula>"eps"</formula>
    </cfRule>
  </conditionalFormatting>
  <conditionalFormatting sqref="AE198">
    <cfRule type="cellIs" dxfId="1768" priority="546" operator="equal">
      <formula>"eps"</formula>
    </cfRule>
  </conditionalFormatting>
  <conditionalFormatting sqref="AL195">
    <cfRule type="cellIs" dxfId="1767" priority="547" operator="equal">
      <formula>"eps"</formula>
    </cfRule>
  </conditionalFormatting>
  <conditionalFormatting sqref="AL194">
    <cfRule type="cellIs" dxfId="1766" priority="548" operator="equal">
      <formula>"eps"</formula>
    </cfRule>
  </conditionalFormatting>
  <conditionalFormatting sqref="AL193">
    <cfRule type="cellIs" dxfId="1765" priority="549" operator="equal">
      <formula>"eps"</formula>
    </cfRule>
  </conditionalFormatting>
  <conditionalFormatting sqref="AK195">
    <cfRule type="cellIs" dxfId="1764" priority="550" operator="equal">
      <formula>"eps"</formula>
    </cfRule>
  </conditionalFormatting>
  <conditionalFormatting sqref="AK194">
    <cfRule type="cellIs" dxfId="1763" priority="551" operator="equal">
      <formula>"eps"</formula>
    </cfRule>
  </conditionalFormatting>
  <conditionalFormatting sqref="AL160">
    <cfRule type="cellIs" dxfId="1762" priority="619" operator="equal">
      <formula>"eps"</formula>
    </cfRule>
  </conditionalFormatting>
  <conditionalFormatting sqref="AK207:AL207">
    <cfRule type="cellIs" dxfId="1761" priority="618" operator="equal">
      <formula>"eps"</formula>
    </cfRule>
  </conditionalFormatting>
  <conditionalFormatting sqref="AD157:AL158">
    <cfRule type="cellIs" dxfId="1760" priority="617" operator="equal">
      <formula>"eps"</formula>
    </cfRule>
  </conditionalFormatting>
  <conditionalFormatting sqref="AD162:AL164">
    <cfRule type="cellIs" dxfId="1759" priority="616" operator="equal">
      <formula>"eps"</formula>
    </cfRule>
  </conditionalFormatting>
  <conditionalFormatting sqref="AD167:AL167">
    <cfRule type="cellIs" dxfId="1758" priority="615" operator="equal">
      <formula>"eps"</formula>
    </cfRule>
  </conditionalFormatting>
  <conditionalFormatting sqref="AD174:AL174">
    <cfRule type="cellIs" dxfId="1757" priority="614" operator="equal">
      <formula>"eps"</formula>
    </cfRule>
  </conditionalFormatting>
  <conditionalFormatting sqref="AC200:AL201">
    <cfRule type="cellIs" dxfId="1756" priority="613" operator="equal">
      <formula>"eps"</formula>
    </cfRule>
  </conditionalFormatting>
  <conditionalFormatting sqref="AD204:AL204">
    <cfRule type="cellIs" dxfId="1755" priority="612" operator="equal">
      <formula>"eps"</formula>
    </cfRule>
  </conditionalFormatting>
  <conditionalFormatting sqref="AK193">
    <cfRule type="cellIs" dxfId="1754" priority="552" operator="equal">
      <formula>"eps"</formula>
    </cfRule>
  </conditionalFormatting>
  <conditionalFormatting sqref="AD194">
    <cfRule type="cellIs" dxfId="1753" priority="556" operator="equal">
      <formula>"eps"</formula>
    </cfRule>
  </conditionalFormatting>
  <conditionalFormatting sqref="AC194">
    <cfRule type="cellIs" dxfId="1752" priority="555" operator="equal">
      <formula>"eps"</formula>
    </cfRule>
  </conditionalFormatting>
  <conditionalFormatting sqref="AE195">
    <cfRule type="cellIs" dxfId="1751" priority="560" operator="equal">
      <formula>"eps"</formula>
    </cfRule>
  </conditionalFormatting>
  <conditionalFormatting sqref="AF195:AJ195">
    <cfRule type="cellIs" dxfId="1750" priority="559" operator="equal">
      <formula>"eps"</formula>
    </cfRule>
  </conditionalFormatting>
  <conditionalFormatting sqref="AF193:AJ193">
    <cfRule type="cellIs" dxfId="1749" priority="563" operator="equal">
      <formula>"eps"</formula>
    </cfRule>
  </conditionalFormatting>
  <conditionalFormatting sqref="AE173">
    <cfRule type="cellIs" dxfId="1748" priority="588" operator="equal">
      <formula>"eps"</formula>
    </cfRule>
  </conditionalFormatting>
  <conditionalFormatting sqref="AF173:AJ173">
    <cfRule type="cellIs" dxfId="1747" priority="587" operator="equal">
      <formula>"eps"</formula>
    </cfRule>
  </conditionalFormatting>
  <conditionalFormatting sqref="AD168">
    <cfRule type="cellIs" dxfId="1746" priority="592" operator="equal">
      <formula>"eps"</formula>
    </cfRule>
  </conditionalFormatting>
  <conditionalFormatting sqref="AC168">
    <cfRule type="cellIs" dxfId="1745" priority="591" operator="equal">
      <formula>"eps"</formula>
    </cfRule>
  </conditionalFormatting>
  <conditionalFormatting sqref="AK168">
    <cfRule type="cellIs" dxfId="1744" priority="590" operator="equal">
      <formula>"eps"</formula>
    </cfRule>
  </conditionalFormatting>
  <conditionalFormatting sqref="AL168">
    <cfRule type="cellIs" dxfId="1743" priority="589" operator="equal">
      <formula>"eps"</formula>
    </cfRule>
  </conditionalFormatting>
  <conditionalFormatting sqref="AC166">
    <cfRule type="cellIs" dxfId="1742" priority="597" operator="equal">
      <formula>"eps"</formula>
    </cfRule>
  </conditionalFormatting>
  <conditionalFormatting sqref="AC156">
    <cfRule type="cellIs" dxfId="1741" priority="611" operator="equal">
      <formula>"eps"</formula>
    </cfRule>
  </conditionalFormatting>
  <conditionalFormatting sqref="AE156:AJ156">
    <cfRule type="cellIs" dxfId="1740" priority="610" operator="equal">
      <formula>"eps"</formula>
    </cfRule>
  </conditionalFormatting>
  <conditionalFormatting sqref="AD156">
    <cfRule type="cellIs" dxfId="1739" priority="609" operator="equal">
      <formula>"eps"</formula>
    </cfRule>
  </conditionalFormatting>
  <conditionalFormatting sqref="AK156">
    <cfRule type="cellIs" dxfId="1738" priority="608" operator="equal">
      <formula>"eps"</formula>
    </cfRule>
  </conditionalFormatting>
  <conditionalFormatting sqref="AL156">
    <cfRule type="cellIs" dxfId="1737" priority="607" operator="equal">
      <formula>"eps"</formula>
    </cfRule>
  </conditionalFormatting>
  <conditionalFormatting sqref="AE161">
    <cfRule type="cellIs" dxfId="1736" priority="606" operator="equal">
      <formula>"eps"</formula>
    </cfRule>
  </conditionalFormatting>
  <conditionalFormatting sqref="AF161:AJ161">
    <cfRule type="cellIs" dxfId="1735" priority="605" operator="equal">
      <formula>"eps"</formula>
    </cfRule>
  </conditionalFormatting>
  <conditionalFormatting sqref="AD161">
    <cfRule type="cellIs" dxfId="1734" priority="604" operator="equal">
      <formula>"eps"</formula>
    </cfRule>
  </conditionalFormatting>
  <conditionalFormatting sqref="AK166">
    <cfRule type="cellIs" dxfId="1733" priority="596" operator="equal">
      <formula>"eps"</formula>
    </cfRule>
  </conditionalFormatting>
  <conditionalFormatting sqref="AL166">
    <cfRule type="cellIs" dxfId="1732" priority="595" operator="equal">
      <formula>"eps"</formula>
    </cfRule>
  </conditionalFormatting>
  <conditionalFormatting sqref="AE168">
    <cfRule type="cellIs" dxfId="1731" priority="594" operator="equal">
      <formula>"eps"</formula>
    </cfRule>
  </conditionalFormatting>
  <conditionalFormatting sqref="AF168:AJ168">
    <cfRule type="cellIs" dxfId="1730" priority="593" operator="equal">
      <formula>"eps"</formula>
    </cfRule>
  </conditionalFormatting>
  <conditionalFormatting sqref="AD173">
    <cfRule type="cellIs" dxfId="1729" priority="586" operator="equal">
      <formula>"eps"</formula>
    </cfRule>
  </conditionalFormatting>
  <conditionalFormatting sqref="AC173">
    <cfRule type="cellIs" dxfId="1728" priority="585" operator="equal">
      <formula>"eps"</formula>
    </cfRule>
  </conditionalFormatting>
  <conditionalFormatting sqref="AK173">
    <cfRule type="cellIs" dxfId="1727" priority="584" operator="equal">
      <formula>"eps"</formula>
    </cfRule>
  </conditionalFormatting>
  <conditionalFormatting sqref="AL173">
    <cfRule type="cellIs" dxfId="1726" priority="583" operator="equal">
      <formula>"eps"</formula>
    </cfRule>
  </conditionalFormatting>
  <conditionalFormatting sqref="AE176">
    <cfRule type="cellIs" dxfId="1725" priority="582" operator="equal">
      <formula>"eps"</formula>
    </cfRule>
  </conditionalFormatting>
  <conditionalFormatting sqref="AF176:AJ176">
    <cfRule type="cellIs" dxfId="1724" priority="581" operator="equal">
      <formula>"eps"</formula>
    </cfRule>
  </conditionalFormatting>
  <conditionalFormatting sqref="AD176">
    <cfRule type="cellIs" dxfId="1723" priority="580" operator="equal">
      <formula>"eps"</formula>
    </cfRule>
  </conditionalFormatting>
  <conditionalFormatting sqref="AC176">
    <cfRule type="cellIs" dxfId="1722" priority="579" operator="equal">
      <formula>"eps"</formula>
    </cfRule>
  </conditionalFormatting>
  <conditionalFormatting sqref="AK176">
    <cfRule type="cellIs" dxfId="1721" priority="578" operator="equal">
      <formula>"eps"</formula>
    </cfRule>
  </conditionalFormatting>
  <conditionalFormatting sqref="AE194">
    <cfRule type="cellIs" dxfId="1720" priority="562" operator="equal">
      <formula>"eps"</formula>
    </cfRule>
  </conditionalFormatting>
  <conditionalFormatting sqref="AF194:AJ194">
    <cfRule type="cellIs" dxfId="1719" priority="561" operator="equal">
      <formula>"eps"</formula>
    </cfRule>
  </conditionalFormatting>
  <conditionalFormatting sqref="AC193">
    <cfRule type="cellIs" dxfId="1718" priority="558" operator="equal">
      <formula>"eps"</formula>
    </cfRule>
  </conditionalFormatting>
  <conditionalFormatting sqref="AD195">
    <cfRule type="cellIs" dxfId="1717" priority="554" operator="equal">
      <formula>"eps"</formula>
    </cfRule>
  </conditionalFormatting>
  <conditionalFormatting sqref="AC195">
    <cfRule type="cellIs" dxfId="1716" priority="553" operator="equal">
      <formula>"eps"</formula>
    </cfRule>
  </conditionalFormatting>
  <conditionalFormatting sqref="AF203:AJ203">
    <cfRule type="cellIs" dxfId="1715" priority="537" operator="equal">
      <formula>"eps"</formula>
    </cfRule>
  </conditionalFormatting>
  <conditionalFormatting sqref="AC203">
    <cfRule type="cellIs" dxfId="1714" priority="536" operator="equal">
      <formula>"eps"</formula>
    </cfRule>
  </conditionalFormatting>
  <conditionalFormatting sqref="AD203">
    <cfRule type="cellIs" dxfId="1713" priority="535" operator="equal">
      <formula>"eps"</formula>
    </cfRule>
  </conditionalFormatting>
  <conditionalFormatting sqref="AD202">
    <cfRule type="cellIs" dxfId="1712" priority="534" operator="equal">
      <formula>"eps"</formula>
    </cfRule>
  </conditionalFormatting>
  <conditionalFormatting sqref="AC202">
    <cfRule type="cellIs" dxfId="1711" priority="533" operator="equal">
      <formula>"eps"</formula>
    </cfRule>
  </conditionalFormatting>
  <conditionalFormatting sqref="AK202">
    <cfRule type="cellIs" dxfId="1710" priority="532" operator="equal">
      <formula>"eps"</formula>
    </cfRule>
  </conditionalFormatting>
  <conditionalFormatting sqref="AL202">
    <cfRule type="cellIs" dxfId="1709" priority="530" operator="equal">
      <formula>"eps"</formula>
    </cfRule>
  </conditionalFormatting>
  <conditionalFormatting sqref="AL203">
    <cfRule type="cellIs" dxfId="1708" priority="529" operator="equal">
      <formula>"eps"</formula>
    </cfRule>
  </conditionalFormatting>
  <conditionalFormatting sqref="AE205">
    <cfRule type="cellIs" dxfId="1707" priority="528" operator="equal">
      <formula>"eps"</formula>
    </cfRule>
  </conditionalFormatting>
  <conditionalFormatting sqref="AF205:AJ205">
    <cfRule type="cellIs" dxfId="1706" priority="527" operator="equal">
      <formula>"eps"</formula>
    </cfRule>
  </conditionalFormatting>
  <conditionalFormatting sqref="AE206">
    <cfRule type="cellIs" dxfId="1705" priority="526" operator="equal">
      <formula>"eps"</formula>
    </cfRule>
  </conditionalFormatting>
  <conditionalFormatting sqref="AF206:AJ206">
    <cfRule type="cellIs" dxfId="1704" priority="525" operator="equal">
      <formula>"eps"</formula>
    </cfRule>
  </conditionalFormatting>
  <conditionalFormatting sqref="AE205:AJ205">
    <cfRule type="cellIs" dxfId="1703" priority="524" operator="equal">
      <formula>"eps"</formula>
    </cfRule>
  </conditionalFormatting>
  <conditionalFormatting sqref="AD205">
    <cfRule type="cellIs" dxfId="1702" priority="523" operator="equal">
      <formula>"eps"</formula>
    </cfRule>
  </conditionalFormatting>
  <conditionalFormatting sqref="AC205">
    <cfRule type="cellIs" dxfId="1701" priority="522" operator="equal">
      <formula>"eps"</formula>
    </cfRule>
  </conditionalFormatting>
  <conditionalFormatting sqref="AD206">
    <cfRule type="cellIs" dxfId="1700" priority="521" operator="equal">
      <formula>"eps"</formula>
    </cfRule>
  </conditionalFormatting>
  <conditionalFormatting sqref="AC206">
    <cfRule type="cellIs" dxfId="1699" priority="520" operator="equal">
      <formula>"eps"</formula>
    </cfRule>
  </conditionalFormatting>
  <conditionalFormatting sqref="AK205">
    <cfRule type="cellIs" dxfId="1698" priority="519" operator="equal">
      <formula>"eps"</formula>
    </cfRule>
  </conditionalFormatting>
  <conditionalFormatting sqref="AK206">
    <cfRule type="cellIs" dxfId="1697" priority="518" operator="equal">
      <formula>"eps"</formula>
    </cfRule>
  </conditionalFormatting>
  <conditionalFormatting sqref="AK205">
    <cfRule type="cellIs" dxfId="1696" priority="517" operator="equal">
      <formula>"eps"</formula>
    </cfRule>
  </conditionalFormatting>
  <conditionalFormatting sqref="AL205">
    <cfRule type="cellIs" dxfId="1695" priority="516" operator="equal">
      <formula>"eps"</formula>
    </cfRule>
  </conditionalFormatting>
  <conditionalFormatting sqref="AL206">
    <cfRule type="cellIs" dxfId="1694" priority="515" operator="equal">
      <formula>"eps"</formula>
    </cfRule>
  </conditionalFormatting>
  <conditionalFormatting sqref="AL205">
    <cfRule type="cellIs" dxfId="1693" priority="514" operator="equal">
      <formula>"eps"</formula>
    </cfRule>
  </conditionalFormatting>
  <conditionalFormatting sqref="E167:N167">
    <cfRule type="cellIs" dxfId="1692" priority="513" operator="equal">
      <formula>"eps"</formula>
    </cfRule>
  </conditionalFormatting>
  <conditionalFormatting sqref="G167:L167">
    <cfRule type="cellIs" dxfId="1691" priority="512" operator="equal">
      <formula>"eps"</formula>
    </cfRule>
  </conditionalFormatting>
  <conditionalFormatting sqref="F167">
    <cfRule type="cellIs" dxfId="1690" priority="511" operator="equal">
      <formula>"eps"</formula>
    </cfRule>
  </conditionalFormatting>
  <conditionalFormatting sqref="M167">
    <cfRule type="cellIs" dxfId="1689" priority="510" operator="equal">
      <formula>"eps"</formula>
    </cfRule>
  </conditionalFormatting>
  <conditionalFormatting sqref="N167">
    <cfRule type="cellIs" dxfId="1688" priority="509" operator="equal">
      <formula>"eps"</formula>
    </cfRule>
  </conditionalFormatting>
  <conditionalFormatting sqref="E174:N174">
    <cfRule type="cellIs" dxfId="1687" priority="508" operator="equal">
      <formula>"eps"</formula>
    </cfRule>
  </conditionalFormatting>
  <conditionalFormatting sqref="G174:L174">
    <cfRule type="cellIs" dxfId="1686" priority="507" operator="equal">
      <formula>"eps"</formula>
    </cfRule>
  </conditionalFormatting>
  <conditionalFormatting sqref="F174">
    <cfRule type="cellIs" dxfId="1685" priority="506" operator="equal">
      <formula>"eps"</formula>
    </cfRule>
  </conditionalFormatting>
  <conditionalFormatting sqref="M174">
    <cfRule type="cellIs" dxfId="1684" priority="505" operator="equal">
      <formula>"eps"</formula>
    </cfRule>
  </conditionalFormatting>
  <conditionalFormatting sqref="N174">
    <cfRule type="cellIs" dxfId="1683" priority="504" operator="equal">
      <formula>"eps"</formula>
    </cfRule>
  </conditionalFormatting>
  <conditionalFormatting sqref="E179:N179">
    <cfRule type="cellIs" dxfId="1682" priority="503" operator="equal">
      <formula>"eps"</formula>
    </cfRule>
  </conditionalFormatting>
  <conditionalFormatting sqref="G179:L179">
    <cfRule type="cellIs" dxfId="1681" priority="502" operator="equal">
      <formula>"eps"</formula>
    </cfRule>
  </conditionalFormatting>
  <conditionalFormatting sqref="F179">
    <cfRule type="cellIs" dxfId="1680" priority="501" operator="equal">
      <formula>"eps"</formula>
    </cfRule>
  </conditionalFormatting>
  <conditionalFormatting sqref="M179">
    <cfRule type="cellIs" dxfId="1679" priority="500" operator="equal">
      <formula>"eps"</formula>
    </cfRule>
  </conditionalFormatting>
  <conditionalFormatting sqref="N179">
    <cfRule type="cellIs" dxfId="1678" priority="499" operator="equal">
      <formula>"eps"</formula>
    </cfRule>
  </conditionalFormatting>
  <conditionalFormatting sqref="E182:N182">
    <cfRule type="cellIs" dxfId="1677" priority="498" operator="equal">
      <formula>"eps"</formula>
    </cfRule>
  </conditionalFormatting>
  <conditionalFormatting sqref="G182:L182">
    <cfRule type="cellIs" dxfId="1676" priority="497" operator="equal">
      <formula>"eps"</formula>
    </cfRule>
  </conditionalFormatting>
  <conditionalFormatting sqref="F182">
    <cfRule type="cellIs" dxfId="1675" priority="496" operator="equal">
      <formula>"eps"</formula>
    </cfRule>
  </conditionalFormatting>
  <conditionalFormatting sqref="M182">
    <cfRule type="cellIs" dxfId="1674" priority="495" operator="equal">
      <formula>"eps"</formula>
    </cfRule>
  </conditionalFormatting>
  <conditionalFormatting sqref="N182">
    <cfRule type="cellIs" dxfId="1673" priority="494" operator="equal">
      <formula>"eps"</formula>
    </cfRule>
  </conditionalFormatting>
  <conditionalFormatting sqref="E186:N186">
    <cfRule type="cellIs" dxfId="1672" priority="493" operator="equal">
      <formula>"eps"</formula>
    </cfRule>
  </conditionalFormatting>
  <conditionalFormatting sqref="G186:L186">
    <cfRule type="cellIs" dxfId="1671" priority="492" operator="equal">
      <formula>"eps"</formula>
    </cfRule>
  </conditionalFormatting>
  <conditionalFormatting sqref="F186">
    <cfRule type="cellIs" dxfId="1670" priority="491" operator="equal">
      <formula>"eps"</formula>
    </cfRule>
  </conditionalFormatting>
  <conditionalFormatting sqref="M186">
    <cfRule type="cellIs" dxfId="1669" priority="490" operator="equal">
      <formula>"eps"</formula>
    </cfRule>
  </conditionalFormatting>
  <conditionalFormatting sqref="N186">
    <cfRule type="cellIs" dxfId="1668" priority="489" operator="equal">
      <formula>"eps"</formula>
    </cfRule>
  </conditionalFormatting>
  <conditionalFormatting sqref="E188:N188">
    <cfRule type="cellIs" dxfId="1667" priority="488" operator="equal">
      <formula>"eps"</formula>
    </cfRule>
  </conditionalFormatting>
  <conditionalFormatting sqref="G188:L188">
    <cfRule type="cellIs" dxfId="1666" priority="487" operator="equal">
      <formula>"eps"</formula>
    </cfRule>
  </conditionalFormatting>
  <conditionalFormatting sqref="F188">
    <cfRule type="cellIs" dxfId="1665" priority="486" operator="equal">
      <formula>"eps"</formula>
    </cfRule>
  </conditionalFormatting>
  <conditionalFormatting sqref="M188">
    <cfRule type="cellIs" dxfId="1664" priority="485" operator="equal">
      <formula>"eps"</formula>
    </cfRule>
  </conditionalFormatting>
  <conditionalFormatting sqref="N188">
    <cfRule type="cellIs" dxfId="1663" priority="484" operator="equal">
      <formula>"eps"</formula>
    </cfRule>
  </conditionalFormatting>
  <conditionalFormatting sqref="E199:N201">
    <cfRule type="cellIs" dxfId="1662" priority="483" operator="equal">
      <formula>"eps"</formula>
    </cfRule>
  </conditionalFormatting>
  <conditionalFormatting sqref="G199:L201">
    <cfRule type="cellIs" dxfId="1661" priority="482" operator="equal">
      <formula>"eps"</formula>
    </cfRule>
  </conditionalFormatting>
  <conditionalFormatting sqref="F199:F201">
    <cfRule type="cellIs" dxfId="1660" priority="481" operator="equal">
      <formula>"eps"</formula>
    </cfRule>
  </conditionalFormatting>
  <conditionalFormatting sqref="M199:M201">
    <cfRule type="cellIs" dxfId="1659" priority="480" operator="equal">
      <formula>"eps"</formula>
    </cfRule>
  </conditionalFormatting>
  <conditionalFormatting sqref="N199:N201">
    <cfRule type="cellIs" dxfId="1658" priority="479" operator="equal">
      <formula>"eps"</formula>
    </cfRule>
  </conditionalFormatting>
  <conditionalFormatting sqref="E204:N204">
    <cfRule type="cellIs" dxfId="1657" priority="478" operator="equal">
      <formula>"eps"</formula>
    </cfRule>
  </conditionalFormatting>
  <conditionalFormatting sqref="G204:L204">
    <cfRule type="cellIs" dxfId="1656" priority="477" operator="equal">
      <formula>"eps"</formula>
    </cfRule>
  </conditionalFormatting>
  <conditionalFormatting sqref="F204">
    <cfRule type="cellIs" dxfId="1655" priority="476" operator="equal">
      <formula>"eps"</formula>
    </cfRule>
  </conditionalFormatting>
  <conditionalFormatting sqref="M204">
    <cfRule type="cellIs" dxfId="1654" priority="475" operator="equal">
      <formula>"eps"</formula>
    </cfRule>
  </conditionalFormatting>
  <conditionalFormatting sqref="N204">
    <cfRule type="cellIs" dxfId="1653" priority="474" operator="equal">
      <formula>"eps"</formula>
    </cfRule>
  </conditionalFormatting>
  <conditionalFormatting sqref="E210:N210">
    <cfRule type="cellIs" dxfId="1652" priority="473" operator="equal">
      <formula>"eps"</formula>
    </cfRule>
  </conditionalFormatting>
  <conditionalFormatting sqref="G210:L210">
    <cfRule type="cellIs" dxfId="1651" priority="472" operator="equal">
      <formula>"eps"</formula>
    </cfRule>
  </conditionalFormatting>
  <conditionalFormatting sqref="F210">
    <cfRule type="cellIs" dxfId="1650" priority="471" operator="equal">
      <formula>"eps"</formula>
    </cfRule>
  </conditionalFormatting>
  <conditionalFormatting sqref="M210">
    <cfRule type="cellIs" dxfId="1649" priority="470" operator="equal">
      <formula>"eps"</formula>
    </cfRule>
  </conditionalFormatting>
  <conditionalFormatting sqref="N210">
    <cfRule type="cellIs" dxfId="1648" priority="469" operator="equal">
      <formula>"eps"</formula>
    </cfRule>
  </conditionalFormatting>
  <conditionalFormatting sqref="E212:N213">
    <cfRule type="cellIs" dxfId="1647" priority="468" operator="equal">
      <formula>"eps"</formula>
    </cfRule>
  </conditionalFormatting>
  <conditionalFormatting sqref="G212:L213">
    <cfRule type="cellIs" dxfId="1646" priority="467" operator="equal">
      <formula>"eps"</formula>
    </cfRule>
  </conditionalFormatting>
  <conditionalFormatting sqref="F212:F213">
    <cfRule type="cellIs" dxfId="1645" priority="466" operator="equal">
      <formula>"eps"</formula>
    </cfRule>
  </conditionalFormatting>
  <conditionalFormatting sqref="M212:M213">
    <cfRule type="cellIs" dxfId="1644" priority="465" operator="equal">
      <formula>"eps"</formula>
    </cfRule>
  </conditionalFormatting>
  <conditionalFormatting sqref="N212:N213">
    <cfRule type="cellIs" dxfId="1643" priority="464" operator="equal">
      <formula>"eps"</formula>
    </cfRule>
  </conditionalFormatting>
  <conditionalFormatting sqref="E209:N209">
    <cfRule type="cellIs" dxfId="1642" priority="463" operator="equal">
      <formula>"eps"</formula>
    </cfRule>
  </conditionalFormatting>
  <conditionalFormatting sqref="G209:L209">
    <cfRule type="cellIs" dxfId="1641" priority="462" operator="equal">
      <formula>"eps"</formula>
    </cfRule>
  </conditionalFormatting>
  <conditionalFormatting sqref="F209">
    <cfRule type="cellIs" dxfId="1640" priority="461" operator="equal">
      <formula>"eps"</formula>
    </cfRule>
  </conditionalFormatting>
  <conditionalFormatting sqref="M209">
    <cfRule type="cellIs" dxfId="1639" priority="460" operator="equal">
      <formula>"eps"</formula>
    </cfRule>
  </conditionalFormatting>
  <conditionalFormatting sqref="N209">
    <cfRule type="cellIs" dxfId="1638" priority="459" operator="equal">
      <formula>"eps"</formula>
    </cfRule>
  </conditionalFormatting>
  <conditionalFormatting sqref="E162:N162">
    <cfRule type="cellIs" dxfId="1637" priority="458" operator="equal">
      <formula>"eps"</formula>
    </cfRule>
  </conditionalFormatting>
  <conditionalFormatting sqref="G162:L162">
    <cfRule type="cellIs" dxfId="1636" priority="457" operator="equal">
      <formula>"eps"</formula>
    </cfRule>
  </conditionalFormatting>
  <conditionalFormatting sqref="F162">
    <cfRule type="cellIs" dxfId="1635" priority="456" operator="equal">
      <formula>"eps"</formula>
    </cfRule>
  </conditionalFormatting>
  <conditionalFormatting sqref="M162">
    <cfRule type="cellIs" dxfId="1634" priority="455" operator="equal">
      <formula>"eps"</formula>
    </cfRule>
  </conditionalFormatting>
  <conditionalFormatting sqref="N162">
    <cfRule type="cellIs" dxfId="1633" priority="454" operator="equal">
      <formula>"eps"</formula>
    </cfRule>
  </conditionalFormatting>
  <conditionalFormatting sqref="E172:N172">
    <cfRule type="cellIs" dxfId="1632" priority="453" operator="equal">
      <formula>"eps"</formula>
    </cfRule>
  </conditionalFormatting>
  <conditionalFormatting sqref="G172:L172">
    <cfRule type="cellIs" dxfId="1631" priority="452" operator="equal">
      <formula>"eps"</formula>
    </cfRule>
  </conditionalFormatting>
  <conditionalFormatting sqref="F172">
    <cfRule type="cellIs" dxfId="1630" priority="451" operator="equal">
      <formula>"eps"</formula>
    </cfRule>
  </conditionalFormatting>
  <conditionalFormatting sqref="M172">
    <cfRule type="cellIs" dxfId="1629" priority="450" operator="equal">
      <formula>"eps"</formula>
    </cfRule>
  </conditionalFormatting>
  <conditionalFormatting sqref="N172">
    <cfRule type="cellIs" dxfId="1628" priority="449" operator="equal">
      <formula>"eps"</formula>
    </cfRule>
  </conditionalFormatting>
  <conditionalFormatting sqref="AC12 AC19 AC78 AC26 AC9:AC10 AE17 AE12 AC14:AC17 AC21:AL24 AC29:AL31 AC33:AL33 AC36:AL65 AC70:AL71 AC73:AL73">
    <cfRule type="cellIs" dxfId="1627" priority="448" operator="equal">
      <formula>"eps"</formula>
    </cfRule>
  </conditionalFormatting>
  <conditionalFormatting sqref="AC81 AE81">
    <cfRule type="cellIs" dxfId="1626" priority="447" operator="equal">
      <formula>"eps"</formula>
    </cfRule>
  </conditionalFormatting>
  <conditionalFormatting sqref="AC12 AE12">
    <cfRule type="cellIs" dxfId="1625" priority="446" operator="equal">
      <formula>"eps"</formula>
    </cfRule>
  </conditionalFormatting>
  <conditionalFormatting sqref="AC35:AL65">
    <cfRule type="cellIs" dxfId="1624" priority="445" operator="equal">
      <formula>"eps"</formula>
    </cfRule>
  </conditionalFormatting>
  <conditionalFormatting sqref="AC66 AE66">
    <cfRule type="cellIs" dxfId="1623" priority="444" operator="equal">
      <formula>"eps"</formula>
    </cfRule>
  </conditionalFormatting>
  <conditionalFormatting sqref="AC11 AE11">
    <cfRule type="cellIs" dxfId="1622" priority="443" operator="equal">
      <formula>"eps"</formula>
    </cfRule>
  </conditionalFormatting>
  <conditionalFormatting sqref="AC27 AE27">
    <cfRule type="cellIs" dxfId="1621" priority="442" operator="equal">
      <formula>"eps"</formula>
    </cfRule>
  </conditionalFormatting>
  <conditionalFormatting sqref="AE74">
    <cfRule type="cellIs" dxfId="1620" priority="441" operator="equal">
      <formula>"eps"</formula>
    </cfRule>
  </conditionalFormatting>
  <conditionalFormatting sqref="AE75">
    <cfRule type="cellIs" dxfId="1619" priority="440" operator="equal">
      <formula>"eps"</formula>
    </cfRule>
  </conditionalFormatting>
  <conditionalFormatting sqref="AF33:AJ33 AF36:AJ65 AF73:AJ73 AF12:AJ12 AF70:AJ71 AF17:AJ17 AF29:AJ31 AF21:AJ24">
    <cfRule type="cellIs" dxfId="1618" priority="439" operator="equal">
      <formula>"eps"</formula>
    </cfRule>
  </conditionalFormatting>
  <conditionalFormatting sqref="AF81:AJ81">
    <cfRule type="cellIs" dxfId="1617" priority="438" operator="equal">
      <formula>"eps"</formula>
    </cfRule>
  </conditionalFormatting>
  <conditionalFormatting sqref="AF12:AJ12">
    <cfRule type="cellIs" dxfId="1616" priority="437" operator="equal">
      <formula>"eps"</formula>
    </cfRule>
  </conditionalFormatting>
  <conditionalFormatting sqref="AF35:AJ35">
    <cfRule type="cellIs" dxfId="1615" priority="436" operator="equal">
      <formula>"eps"</formula>
    </cfRule>
  </conditionalFormatting>
  <conditionalFormatting sqref="AF66:AJ66">
    <cfRule type="cellIs" dxfId="1614" priority="435" operator="equal">
      <formula>"eps"</formula>
    </cfRule>
  </conditionalFormatting>
  <conditionalFormatting sqref="AF11:AJ11">
    <cfRule type="cellIs" dxfId="1613" priority="434" operator="equal">
      <formula>"eps"</formula>
    </cfRule>
  </conditionalFormatting>
  <conditionalFormatting sqref="AF27:AJ27">
    <cfRule type="cellIs" dxfId="1612" priority="433" operator="equal">
      <formula>"eps"</formula>
    </cfRule>
  </conditionalFormatting>
  <conditionalFormatting sqref="AF74:AJ74">
    <cfRule type="cellIs" dxfId="1611" priority="432" operator="equal">
      <formula>"eps"</formula>
    </cfRule>
  </conditionalFormatting>
  <conditionalFormatting sqref="AF75:AJ75">
    <cfRule type="cellIs" dxfId="1610" priority="431" operator="equal">
      <formula>"eps"</formula>
    </cfRule>
  </conditionalFormatting>
  <conditionalFormatting sqref="AD33 AD36:AD65 AD73 AD12 AD70:AD71 AD17 AD29:AD31 AD21:AD24">
    <cfRule type="cellIs" dxfId="1609" priority="430" operator="equal">
      <formula>"eps"</formula>
    </cfRule>
  </conditionalFormatting>
  <conditionalFormatting sqref="AD81">
    <cfRule type="cellIs" dxfId="1608" priority="429" operator="equal">
      <formula>"eps"</formula>
    </cfRule>
  </conditionalFormatting>
  <conditionalFormatting sqref="AD12">
    <cfRule type="cellIs" dxfId="1607" priority="428" operator="equal">
      <formula>"eps"</formula>
    </cfRule>
  </conditionalFormatting>
  <conditionalFormatting sqref="AD35">
    <cfRule type="cellIs" dxfId="1606" priority="427" operator="equal">
      <formula>"eps"</formula>
    </cfRule>
  </conditionalFormatting>
  <conditionalFormatting sqref="AD66">
    <cfRule type="cellIs" dxfId="1605" priority="426" operator="equal">
      <formula>"eps"</formula>
    </cfRule>
  </conditionalFormatting>
  <conditionalFormatting sqref="AD11">
    <cfRule type="cellIs" dxfId="1604" priority="425" operator="equal">
      <formula>"eps"</formula>
    </cfRule>
  </conditionalFormatting>
  <conditionalFormatting sqref="AD27">
    <cfRule type="cellIs" dxfId="1603" priority="424" operator="equal">
      <formula>"eps"</formula>
    </cfRule>
  </conditionalFormatting>
  <conditionalFormatting sqref="AD74">
    <cfRule type="cellIs" dxfId="1602" priority="423" operator="equal">
      <formula>"eps"</formula>
    </cfRule>
  </conditionalFormatting>
  <conditionalFormatting sqref="AD75">
    <cfRule type="cellIs" dxfId="1601" priority="422" operator="equal">
      <formula>"eps"</formula>
    </cfRule>
  </conditionalFormatting>
  <conditionalFormatting sqref="AD18">
    <cfRule type="cellIs" dxfId="1600" priority="385" operator="equal">
      <formula>"eps"</formula>
    </cfRule>
  </conditionalFormatting>
  <conditionalFormatting sqref="AF18:AJ18">
    <cfRule type="cellIs" dxfId="1599" priority="386" operator="equal">
      <formula>"eps"</formula>
    </cfRule>
  </conditionalFormatting>
  <conditionalFormatting sqref="AL13">
    <cfRule type="cellIs" dxfId="1598" priority="388" operator="equal">
      <formula>"eps"</formula>
    </cfRule>
  </conditionalFormatting>
  <conditionalFormatting sqref="AE18">
    <cfRule type="cellIs" dxfId="1597" priority="387" operator="equal">
      <formula>"eps"</formula>
    </cfRule>
  </conditionalFormatting>
  <conditionalFormatting sqref="AC13">
    <cfRule type="cellIs" dxfId="1596" priority="390" operator="equal">
      <formula>"eps"</formula>
    </cfRule>
  </conditionalFormatting>
  <conditionalFormatting sqref="AK13">
    <cfRule type="cellIs" dxfId="1595" priority="389" operator="equal">
      <formula>"eps"</formula>
    </cfRule>
  </conditionalFormatting>
  <conditionalFormatting sqref="AK33 AK36:AK65 AK73 AK70:AK71 AK17 AK29:AK31 AK21:AK24">
    <cfRule type="cellIs" dxfId="1594" priority="421" operator="equal">
      <formula>"eps"</formula>
    </cfRule>
  </conditionalFormatting>
  <conditionalFormatting sqref="AK35">
    <cfRule type="cellIs" dxfId="1593" priority="420" operator="equal">
      <formula>"eps"</formula>
    </cfRule>
  </conditionalFormatting>
  <conditionalFormatting sqref="AK66">
    <cfRule type="cellIs" dxfId="1592" priority="419" operator="equal">
      <formula>"eps"</formula>
    </cfRule>
  </conditionalFormatting>
  <conditionalFormatting sqref="AK11">
    <cfRule type="cellIs" dxfId="1591" priority="418" operator="equal">
      <formula>"eps"</formula>
    </cfRule>
  </conditionalFormatting>
  <conditionalFormatting sqref="AK27">
    <cfRule type="cellIs" dxfId="1590" priority="417" operator="equal">
      <formula>"eps"</formula>
    </cfRule>
  </conditionalFormatting>
  <conditionalFormatting sqref="AK74">
    <cfRule type="cellIs" dxfId="1589" priority="416" operator="equal">
      <formula>"eps"</formula>
    </cfRule>
  </conditionalFormatting>
  <conditionalFormatting sqref="AK75">
    <cfRule type="cellIs" dxfId="1588" priority="415" operator="equal">
      <formula>"eps"</formula>
    </cfRule>
  </conditionalFormatting>
  <conditionalFormatting sqref="AE67">
    <cfRule type="cellIs" dxfId="1587" priority="351" operator="equal">
      <formula>"eps"</formula>
    </cfRule>
  </conditionalFormatting>
  <conditionalFormatting sqref="AD67">
    <cfRule type="cellIs" dxfId="1586" priority="344" operator="equal">
      <formula>"eps"</formula>
    </cfRule>
  </conditionalFormatting>
  <conditionalFormatting sqref="AL34">
    <cfRule type="cellIs" dxfId="1585" priority="352" operator="equal">
      <formula>"eps"</formula>
    </cfRule>
  </conditionalFormatting>
  <conditionalFormatting sqref="AK34">
    <cfRule type="cellIs" dxfId="1584" priority="353" operator="equal">
      <formula>"eps"</formula>
    </cfRule>
  </conditionalFormatting>
  <conditionalFormatting sqref="AC34">
    <cfRule type="cellIs" dxfId="1583" priority="354" operator="equal">
      <formula>"eps"</formula>
    </cfRule>
  </conditionalFormatting>
  <conditionalFormatting sqref="AD34">
    <cfRule type="cellIs" dxfId="1582" priority="355" operator="equal">
      <formula>"eps"</formula>
    </cfRule>
  </conditionalFormatting>
  <conditionalFormatting sqref="AF34:AJ34">
    <cfRule type="cellIs" dxfId="1581" priority="356" operator="equal">
      <formula>"eps"</formula>
    </cfRule>
  </conditionalFormatting>
  <conditionalFormatting sqref="AE34">
    <cfRule type="cellIs" dxfId="1580" priority="357" operator="equal">
      <formula>"eps"</formula>
    </cfRule>
  </conditionalFormatting>
  <conditionalFormatting sqref="AL32">
    <cfRule type="cellIs" dxfId="1579" priority="358" operator="equal">
      <formula>"eps"</formula>
    </cfRule>
  </conditionalFormatting>
  <conditionalFormatting sqref="AK32">
    <cfRule type="cellIs" dxfId="1578" priority="359" operator="equal">
      <formula>"eps"</formula>
    </cfRule>
  </conditionalFormatting>
  <conditionalFormatting sqref="AC32">
    <cfRule type="cellIs" dxfId="1577" priority="360" operator="equal">
      <formula>"eps"</formula>
    </cfRule>
  </conditionalFormatting>
  <conditionalFormatting sqref="AD32">
    <cfRule type="cellIs" dxfId="1576" priority="361" operator="equal">
      <formula>"eps"</formula>
    </cfRule>
  </conditionalFormatting>
  <conditionalFormatting sqref="AF32:AJ32">
    <cfRule type="cellIs" dxfId="1575" priority="362" operator="equal">
      <formula>"eps"</formula>
    </cfRule>
  </conditionalFormatting>
  <conditionalFormatting sqref="AE32">
    <cfRule type="cellIs" dxfId="1574" priority="363" operator="equal">
      <formula>"eps"</formula>
    </cfRule>
  </conditionalFormatting>
  <conditionalFormatting sqref="AL28">
    <cfRule type="cellIs" dxfId="1573" priority="364" operator="equal">
      <formula>"eps"</formula>
    </cfRule>
  </conditionalFormatting>
  <conditionalFormatting sqref="AK12">
    <cfRule type="cellIs" dxfId="1572" priority="414" operator="equal">
      <formula>"eps"</formula>
    </cfRule>
  </conditionalFormatting>
  <conditionalFormatting sqref="AL33 AL36:AL65 AL73 AL70:AL71 AL17 AL29:AL31 AL21:AL24">
    <cfRule type="cellIs" dxfId="1571" priority="413" operator="equal">
      <formula>"eps"</formula>
    </cfRule>
  </conditionalFormatting>
  <conditionalFormatting sqref="AL35">
    <cfRule type="cellIs" dxfId="1570" priority="412" operator="equal">
      <formula>"eps"</formula>
    </cfRule>
  </conditionalFormatting>
  <conditionalFormatting sqref="AL66">
    <cfRule type="cellIs" dxfId="1569" priority="411" operator="equal">
      <formula>"eps"</formula>
    </cfRule>
  </conditionalFormatting>
  <conditionalFormatting sqref="AL11">
    <cfRule type="cellIs" dxfId="1568" priority="410" operator="equal">
      <formula>"eps"</formula>
    </cfRule>
  </conditionalFormatting>
  <conditionalFormatting sqref="AL27">
    <cfRule type="cellIs" dxfId="1567" priority="409" operator="equal">
      <formula>"eps"</formula>
    </cfRule>
  </conditionalFormatting>
  <conditionalFormatting sqref="AL74">
    <cfRule type="cellIs" dxfId="1566" priority="408" operator="equal">
      <formula>"eps"</formula>
    </cfRule>
  </conditionalFormatting>
  <conditionalFormatting sqref="AL75">
    <cfRule type="cellIs" dxfId="1565" priority="407" operator="equal">
      <formula>"eps"</formula>
    </cfRule>
  </conditionalFormatting>
  <conditionalFormatting sqref="AE77">
    <cfRule type="cellIs" dxfId="1564" priority="325" operator="equal">
      <formula>"eps"</formula>
    </cfRule>
  </conditionalFormatting>
  <conditionalFormatting sqref="AK77">
    <cfRule type="cellIs" dxfId="1563" priority="318" operator="equal">
      <formula>"eps"</formula>
    </cfRule>
  </conditionalFormatting>
  <conditionalFormatting sqref="AF76:AJ76">
    <cfRule type="cellIs" dxfId="1562" priority="326" operator="equal">
      <formula>"eps"</formula>
    </cfRule>
  </conditionalFormatting>
  <conditionalFormatting sqref="AE76">
    <cfRule type="cellIs" dxfId="1561" priority="327" operator="equal">
      <formula>"eps"</formula>
    </cfRule>
  </conditionalFormatting>
  <conditionalFormatting sqref="AL72">
    <cfRule type="cellIs" dxfId="1560" priority="328" operator="equal">
      <formula>"eps"</formula>
    </cfRule>
  </conditionalFormatting>
  <conditionalFormatting sqref="AK72">
    <cfRule type="cellIs" dxfId="1559" priority="329" operator="equal">
      <formula>"eps"</formula>
    </cfRule>
  </conditionalFormatting>
  <conditionalFormatting sqref="AC72">
    <cfRule type="cellIs" dxfId="1558" priority="330" operator="equal">
      <formula>"eps"</formula>
    </cfRule>
  </conditionalFormatting>
  <conditionalFormatting sqref="AD72">
    <cfRule type="cellIs" dxfId="1557" priority="331" operator="equal">
      <formula>"eps"</formula>
    </cfRule>
  </conditionalFormatting>
  <conditionalFormatting sqref="AF72:AJ72">
    <cfRule type="cellIs" dxfId="1556" priority="332" operator="equal">
      <formula>"eps"</formula>
    </cfRule>
  </conditionalFormatting>
  <conditionalFormatting sqref="AE72">
    <cfRule type="cellIs" dxfId="1555" priority="333" operator="equal">
      <formula>"eps"</formula>
    </cfRule>
  </conditionalFormatting>
  <conditionalFormatting sqref="AL69">
    <cfRule type="cellIs" dxfId="1554" priority="334" operator="equal">
      <formula>"eps"</formula>
    </cfRule>
  </conditionalFormatting>
  <conditionalFormatting sqref="AL68">
    <cfRule type="cellIs" dxfId="1553" priority="335" operator="equal">
      <formula>"eps"</formula>
    </cfRule>
  </conditionalFormatting>
  <conditionalFormatting sqref="AL67">
    <cfRule type="cellIs" dxfId="1552" priority="336" operator="equal">
      <formula>"eps"</formula>
    </cfRule>
  </conditionalFormatting>
  <conditionalFormatting sqref="AK69">
    <cfRule type="cellIs" dxfId="1551" priority="337" operator="equal">
      <formula>"eps"</formula>
    </cfRule>
  </conditionalFormatting>
  <conditionalFormatting sqref="AK68">
    <cfRule type="cellIs" dxfId="1550" priority="338" operator="equal">
      <formula>"eps"</formula>
    </cfRule>
  </conditionalFormatting>
  <conditionalFormatting sqref="AL12">
    <cfRule type="cellIs" dxfId="1549" priority="406" operator="equal">
      <formula>"eps"</formula>
    </cfRule>
  </conditionalFormatting>
  <conditionalFormatting sqref="AK81:AL81">
    <cfRule type="cellIs" dxfId="1548" priority="405" operator="equal">
      <formula>"eps"</formula>
    </cfRule>
  </conditionalFormatting>
  <conditionalFormatting sqref="AD9:AL10">
    <cfRule type="cellIs" dxfId="1547" priority="404" operator="equal">
      <formula>"eps"</formula>
    </cfRule>
  </conditionalFormatting>
  <conditionalFormatting sqref="AD14:AL16">
    <cfRule type="cellIs" dxfId="1546" priority="403" operator="equal">
      <formula>"eps"</formula>
    </cfRule>
  </conditionalFormatting>
  <conditionalFormatting sqref="AD19:AL19">
    <cfRule type="cellIs" dxfId="1545" priority="402" operator="equal">
      <formula>"eps"</formula>
    </cfRule>
  </conditionalFormatting>
  <conditionalFormatting sqref="AD26:AL26">
    <cfRule type="cellIs" dxfId="1544" priority="401" operator="equal">
      <formula>"eps"</formula>
    </cfRule>
  </conditionalFormatting>
  <conditionalFormatting sqref="AC74:AL75">
    <cfRule type="cellIs" dxfId="1543" priority="400" operator="equal">
      <formula>"eps"</formula>
    </cfRule>
  </conditionalFormatting>
  <conditionalFormatting sqref="AD78:AL78">
    <cfRule type="cellIs" dxfId="1542" priority="399" operator="equal">
      <formula>"eps"</formula>
    </cfRule>
  </conditionalFormatting>
  <conditionalFormatting sqref="AK67">
    <cfRule type="cellIs" dxfId="1541" priority="339" operator="equal">
      <formula>"eps"</formula>
    </cfRule>
  </conditionalFormatting>
  <conditionalFormatting sqref="AD68">
    <cfRule type="cellIs" dxfId="1540" priority="343" operator="equal">
      <formula>"eps"</formula>
    </cfRule>
  </conditionalFormatting>
  <conditionalFormatting sqref="AC68">
    <cfRule type="cellIs" dxfId="1539" priority="342" operator="equal">
      <formula>"eps"</formula>
    </cfRule>
  </conditionalFormatting>
  <conditionalFormatting sqref="AE69">
    <cfRule type="cellIs" dxfId="1538" priority="347" operator="equal">
      <formula>"eps"</formula>
    </cfRule>
  </conditionalFormatting>
  <conditionalFormatting sqref="AF69:AJ69">
    <cfRule type="cellIs" dxfId="1537" priority="346" operator="equal">
      <formula>"eps"</formula>
    </cfRule>
  </conditionalFormatting>
  <conditionalFormatting sqref="AF67:AJ67">
    <cfRule type="cellIs" dxfId="1536" priority="350" operator="equal">
      <formula>"eps"</formula>
    </cfRule>
  </conditionalFormatting>
  <conditionalFormatting sqref="AE25">
    <cfRule type="cellIs" dxfId="1535" priority="375" operator="equal">
      <formula>"eps"</formula>
    </cfRule>
  </conditionalFormatting>
  <conditionalFormatting sqref="AF25:AJ25">
    <cfRule type="cellIs" dxfId="1534" priority="374" operator="equal">
      <formula>"eps"</formula>
    </cfRule>
  </conditionalFormatting>
  <conditionalFormatting sqref="AD20">
    <cfRule type="cellIs" dxfId="1533" priority="379" operator="equal">
      <formula>"eps"</formula>
    </cfRule>
  </conditionalFormatting>
  <conditionalFormatting sqref="AC20">
    <cfRule type="cellIs" dxfId="1532" priority="378" operator="equal">
      <formula>"eps"</formula>
    </cfRule>
  </conditionalFormatting>
  <conditionalFormatting sqref="AK20">
    <cfRule type="cellIs" dxfId="1531" priority="377" operator="equal">
      <formula>"eps"</formula>
    </cfRule>
  </conditionalFormatting>
  <conditionalFormatting sqref="AL20">
    <cfRule type="cellIs" dxfId="1530" priority="376" operator="equal">
      <formula>"eps"</formula>
    </cfRule>
  </conditionalFormatting>
  <conditionalFormatting sqref="AC18">
    <cfRule type="cellIs" dxfId="1529" priority="384" operator="equal">
      <formula>"eps"</formula>
    </cfRule>
  </conditionalFormatting>
  <conditionalFormatting sqref="AC8">
    <cfRule type="cellIs" dxfId="1528" priority="398" operator="equal">
      <formula>"eps"</formula>
    </cfRule>
  </conditionalFormatting>
  <conditionalFormatting sqref="AE8:AJ8">
    <cfRule type="cellIs" dxfId="1527" priority="397" operator="equal">
      <formula>"eps"</formula>
    </cfRule>
  </conditionalFormatting>
  <conditionalFormatting sqref="AD8">
    <cfRule type="cellIs" dxfId="1526" priority="396" operator="equal">
      <formula>"eps"</formula>
    </cfRule>
  </conditionalFormatting>
  <conditionalFormatting sqref="AK8">
    <cfRule type="cellIs" dxfId="1525" priority="395" operator="equal">
      <formula>"eps"</formula>
    </cfRule>
  </conditionalFormatting>
  <conditionalFormatting sqref="AL8">
    <cfRule type="cellIs" dxfId="1524" priority="394" operator="equal">
      <formula>"eps"</formula>
    </cfRule>
  </conditionalFormatting>
  <conditionalFormatting sqref="AE13">
    <cfRule type="cellIs" dxfId="1523" priority="393" operator="equal">
      <formula>"eps"</formula>
    </cfRule>
  </conditionalFormatting>
  <conditionalFormatting sqref="AF13:AJ13">
    <cfRule type="cellIs" dxfId="1522" priority="392" operator="equal">
      <formula>"eps"</formula>
    </cfRule>
  </conditionalFormatting>
  <conditionalFormatting sqref="AD13">
    <cfRule type="cellIs" dxfId="1521" priority="391" operator="equal">
      <formula>"eps"</formula>
    </cfRule>
  </conditionalFormatting>
  <conditionalFormatting sqref="AK18">
    <cfRule type="cellIs" dxfId="1520" priority="383" operator="equal">
      <formula>"eps"</formula>
    </cfRule>
  </conditionalFormatting>
  <conditionalFormatting sqref="AL18">
    <cfRule type="cellIs" dxfId="1519" priority="382" operator="equal">
      <formula>"eps"</formula>
    </cfRule>
  </conditionalFormatting>
  <conditionalFormatting sqref="AE20">
    <cfRule type="cellIs" dxfId="1518" priority="381" operator="equal">
      <formula>"eps"</formula>
    </cfRule>
  </conditionalFormatting>
  <conditionalFormatting sqref="AF20:AJ20">
    <cfRule type="cellIs" dxfId="1517" priority="380" operator="equal">
      <formula>"eps"</formula>
    </cfRule>
  </conditionalFormatting>
  <conditionalFormatting sqref="AD25">
    <cfRule type="cellIs" dxfId="1516" priority="373" operator="equal">
      <formula>"eps"</formula>
    </cfRule>
  </conditionalFormatting>
  <conditionalFormatting sqref="AC25">
    <cfRule type="cellIs" dxfId="1515" priority="372" operator="equal">
      <formula>"eps"</formula>
    </cfRule>
  </conditionalFormatting>
  <conditionalFormatting sqref="AK25">
    <cfRule type="cellIs" dxfId="1514" priority="371" operator="equal">
      <formula>"eps"</formula>
    </cfRule>
  </conditionalFormatting>
  <conditionalFormatting sqref="AL25">
    <cfRule type="cellIs" dxfId="1513" priority="370" operator="equal">
      <formula>"eps"</formula>
    </cfRule>
  </conditionalFormatting>
  <conditionalFormatting sqref="AE28">
    <cfRule type="cellIs" dxfId="1512" priority="369" operator="equal">
      <formula>"eps"</formula>
    </cfRule>
  </conditionalFormatting>
  <conditionalFormatting sqref="AF28:AJ28">
    <cfRule type="cellIs" dxfId="1511" priority="368" operator="equal">
      <formula>"eps"</formula>
    </cfRule>
  </conditionalFormatting>
  <conditionalFormatting sqref="AD28">
    <cfRule type="cellIs" dxfId="1510" priority="367" operator="equal">
      <formula>"eps"</formula>
    </cfRule>
  </conditionalFormatting>
  <conditionalFormatting sqref="AC28">
    <cfRule type="cellIs" dxfId="1509" priority="366" operator="equal">
      <formula>"eps"</formula>
    </cfRule>
  </conditionalFormatting>
  <conditionalFormatting sqref="AK28">
    <cfRule type="cellIs" dxfId="1508" priority="365" operator="equal">
      <formula>"eps"</formula>
    </cfRule>
  </conditionalFormatting>
  <conditionalFormatting sqref="AE68">
    <cfRule type="cellIs" dxfId="1507" priority="349" operator="equal">
      <formula>"eps"</formula>
    </cfRule>
  </conditionalFormatting>
  <conditionalFormatting sqref="AF68:AJ68">
    <cfRule type="cellIs" dxfId="1506" priority="348" operator="equal">
      <formula>"eps"</formula>
    </cfRule>
  </conditionalFormatting>
  <conditionalFormatting sqref="AC67">
    <cfRule type="cellIs" dxfId="1505" priority="345" operator="equal">
      <formula>"eps"</formula>
    </cfRule>
  </conditionalFormatting>
  <conditionalFormatting sqref="AD69">
    <cfRule type="cellIs" dxfId="1504" priority="341" operator="equal">
      <formula>"eps"</formula>
    </cfRule>
  </conditionalFormatting>
  <conditionalFormatting sqref="AC69">
    <cfRule type="cellIs" dxfId="1503" priority="340" operator="equal">
      <formula>"eps"</formula>
    </cfRule>
  </conditionalFormatting>
  <conditionalFormatting sqref="AF77:AJ77">
    <cfRule type="cellIs" dxfId="1502" priority="324" operator="equal">
      <formula>"eps"</formula>
    </cfRule>
  </conditionalFormatting>
  <conditionalFormatting sqref="AC77">
    <cfRule type="cellIs" dxfId="1501" priority="323" operator="equal">
      <formula>"eps"</formula>
    </cfRule>
  </conditionalFormatting>
  <conditionalFormatting sqref="AD77">
    <cfRule type="cellIs" dxfId="1500" priority="322" operator="equal">
      <formula>"eps"</formula>
    </cfRule>
  </conditionalFormatting>
  <conditionalFormatting sqref="AD76">
    <cfRule type="cellIs" dxfId="1499" priority="321" operator="equal">
      <formula>"eps"</formula>
    </cfRule>
  </conditionalFormatting>
  <conditionalFormatting sqref="AC76">
    <cfRule type="cellIs" dxfId="1498" priority="320" operator="equal">
      <formula>"eps"</formula>
    </cfRule>
  </conditionalFormatting>
  <conditionalFormatting sqref="AK76">
    <cfRule type="cellIs" dxfId="1497" priority="319" operator="equal">
      <formula>"eps"</formula>
    </cfRule>
  </conditionalFormatting>
  <conditionalFormatting sqref="AL76">
    <cfRule type="cellIs" dxfId="1496" priority="317" operator="equal">
      <formula>"eps"</formula>
    </cfRule>
  </conditionalFormatting>
  <conditionalFormatting sqref="AL77">
    <cfRule type="cellIs" dxfId="1495" priority="316" operator="equal">
      <formula>"eps"</formula>
    </cfRule>
  </conditionalFormatting>
  <conditionalFormatting sqref="AE79">
    <cfRule type="cellIs" dxfId="1494" priority="315" operator="equal">
      <formula>"eps"</formula>
    </cfRule>
  </conditionalFormatting>
  <conditionalFormatting sqref="AF79:AJ79">
    <cfRule type="cellIs" dxfId="1493" priority="314" operator="equal">
      <formula>"eps"</formula>
    </cfRule>
  </conditionalFormatting>
  <conditionalFormatting sqref="AE80">
    <cfRule type="cellIs" dxfId="1492" priority="313" operator="equal">
      <formula>"eps"</formula>
    </cfRule>
  </conditionalFormatting>
  <conditionalFormatting sqref="AF80:AJ80">
    <cfRule type="cellIs" dxfId="1491" priority="312" operator="equal">
      <formula>"eps"</formula>
    </cfRule>
  </conditionalFormatting>
  <conditionalFormatting sqref="AE79:AJ79">
    <cfRule type="cellIs" dxfId="1490" priority="311" operator="equal">
      <formula>"eps"</formula>
    </cfRule>
  </conditionalFormatting>
  <conditionalFormatting sqref="AD79">
    <cfRule type="cellIs" dxfId="1489" priority="310" operator="equal">
      <formula>"eps"</formula>
    </cfRule>
  </conditionalFormatting>
  <conditionalFormatting sqref="AC79">
    <cfRule type="cellIs" dxfId="1488" priority="309" operator="equal">
      <formula>"eps"</formula>
    </cfRule>
  </conditionalFormatting>
  <conditionalFormatting sqref="AD80">
    <cfRule type="cellIs" dxfId="1487" priority="308" operator="equal">
      <formula>"eps"</formula>
    </cfRule>
  </conditionalFormatting>
  <conditionalFormatting sqref="AC80">
    <cfRule type="cellIs" dxfId="1486" priority="307" operator="equal">
      <formula>"eps"</formula>
    </cfRule>
  </conditionalFormatting>
  <conditionalFormatting sqref="AK79">
    <cfRule type="cellIs" dxfId="1485" priority="306" operator="equal">
      <formula>"eps"</formula>
    </cfRule>
  </conditionalFormatting>
  <conditionalFormatting sqref="AK80">
    <cfRule type="cellIs" dxfId="1484" priority="305" operator="equal">
      <formula>"eps"</formula>
    </cfRule>
  </conditionalFormatting>
  <conditionalFormatting sqref="AK79">
    <cfRule type="cellIs" dxfId="1483" priority="304" operator="equal">
      <formula>"eps"</formula>
    </cfRule>
  </conditionalFormatting>
  <conditionalFormatting sqref="AL79">
    <cfRule type="cellIs" dxfId="1482" priority="303" operator="equal">
      <formula>"eps"</formula>
    </cfRule>
  </conditionalFormatting>
  <conditionalFormatting sqref="AL80">
    <cfRule type="cellIs" dxfId="1481" priority="302" operator="equal">
      <formula>"eps"</formula>
    </cfRule>
  </conditionalFormatting>
  <conditionalFormatting sqref="AL79">
    <cfRule type="cellIs" dxfId="1480" priority="301" operator="equal">
      <formula>"eps"</formula>
    </cfRule>
  </conditionalFormatting>
  <conditionalFormatting sqref="E12 E19 E81 E26 E9:E10 E14:E17 E29:E31 E33 E73:E74 E76 E21:E24 F22:N23">
    <cfRule type="cellIs" dxfId="9" priority="300" operator="equal">
      <formula>"eps"</formula>
    </cfRule>
  </conditionalFormatting>
  <conditionalFormatting sqref="E84">
    <cfRule type="cellIs" dxfId="1479" priority="299" operator="equal">
      <formula>"eps"</formula>
    </cfRule>
  </conditionalFormatting>
  <conditionalFormatting sqref="E12">
    <cfRule type="cellIs" dxfId="1478" priority="298" operator="equal">
      <formula>"eps"</formula>
    </cfRule>
  </conditionalFormatting>
  <conditionalFormatting sqref="E69:N69">
    <cfRule type="cellIs" dxfId="1477" priority="296" operator="equal">
      <formula>"eps"</formula>
    </cfRule>
  </conditionalFormatting>
  <conditionalFormatting sqref="E11">
    <cfRule type="cellIs" dxfId="1476" priority="295" operator="equal">
      <formula>"eps"</formula>
    </cfRule>
  </conditionalFormatting>
  <conditionalFormatting sqref="E27">
    <cfRule type="cellIs" dxfId="1475" priority="294" operator="equal">
      <formula>"eps"</formula>
    </cfRule>
  </conditionalFormatting>
  <conditionalFormatting sqref="F9:N21 F24:N48 F51:N68 F70:N77 F79:N84">
    <cfRule type="cellIs" dxfId="5" priority="256" operator="equal">
      <formula>"eps"</formula>
    </cfRule>
  </conditionalFormatting>
  <conditionalFormatting sqref="E77:E78 F78:N78">
    <cfRule type="cellIs" dxfId="4" priority="252" operator="equal">
      <formula>"eps"</formula>
    </cfRule>
  </conditionalFormatting>
  <conditionalFormatting sqref="E20">
    <cfRule type="cellIs" dxfId="1436" priority="235" operator="equal">
      <formula>"eps"</formula>
    </cfRule>
  </conditionalFormatting>
  <conditionalFormatting sqref="E18">
    <cfRule type="cellIs" dxfId="1431" priority="240" operator="equal">
      <formula>"eps"</formula>
    </cfRule>
  </conditionalFormatting>
  <conditionalFormatting sqref="E8:N8">
    <cfRule type="cellIs" dxfId="12" priority="250" operator="equal">
      <formula>"eps"</formula>
    </cfRule>
  </conditionalFormatting>
  <conditionalFormatting sqref="J8:L8">
    <cfRule type="cellIs" dxfId="1426" priority="249" operator="equal">
      <formula>"eps"</formula>
    </cfRule>
  </conditionalFormatting>
  <conditionalFormatting sqref="F8:I8">
    <cfRule type="cellIs" dxfId="11" priority="248" operator="equal">
      <formula>"eps"</formula>
    </cfRule>
  </conditionalFormatting>
  <conditionalFormatting sqref="M8">
    <cfRule type="cellIs" dxfId="1425" priority="247" operator="equal">
      <formula>"eps"</formula>
    </cfRule>
  </conditionalFormatting>
  <conditionalFormatting sqref="N8">
    <cfRule type="cellIs" dxfId="1424" priority="246" operator="equal">
      <formula>"eps"</formula>
    </cfRule>
  </conditionalFormatting>
  <conditionalFormatting sqref="E82">
    <cfRule type="cellIs" dxfId="1423" priority="180" operator="equal">
      <formula>"eps"</formula>
    </cfRule>
  </conditionalFormatting>
  <conditionalFormatting sqref="E13">
    <cfRule type="cellIs" dxfId="1418" priority="245" operator="equal">
      <formula>"eps"</formula>
    </cfRule>
  </conditionalFormatting>
  <conditionalFormatting sqref="E25">
    <cfRule type="cellIs" dxfId="1413" priority="230" operator="equal">
      <formula>"eps"</formula>
    </cfRule>
  </conditionalFormatting>
  <conditionalFormatting sqref="E28">
    <cfRule type="cellIs" dxfId="1408" priority="225" operator="equal">
      <formula>"eps"</formula>
    </cfRule>
  </conditionalFormatting>
  <conditionalFormatting sqref="E32">
    <cfRule type="cellIs" dxfId="1403" priority="220" operator="equal">
      <formula>"eps"</formula>
    </cfRule>
  </conditionalFormatting>
  <conditionalFormatting sqref="E34">
    <cfRule type="cellIs" dxfId="1398" priority="215" operator="equal">
      <formula>"eps"</formula>
    </cfRule>
  </conditionalFormatting>
  <conditionalFormatting sqref="E70">
    <cfRule type="cellIs" dxfId="1393" priority="210" operator="equal">
      <formula>"eps"</formula>
    </cfRule>
  </conditionalFormatting>
  <conditionalFormatting sqref="E71">
    <cfRule type="cellIs" dxfId="1388" priority="205" operator="equal">
      <formula>"eps"</formula>
    </cfRule>
  </conditionalFormatting>
  <conditionalFormatting sqref="E72">
    <cfRule type="cellIs" dxfId="1383" priority="200" operator="equal">
      <formula>"eps"</formula>
    </cfRule>
  </conditionalFormatting>
  <conditionalFormatting sqref="E75">
    <cfRule type="cellIs" dxfId="1378" priority="195" operator="equal">
      <formula>"eps"</formula>
    </cfRule>
  </conditionalFormatting>
  <conditionalFormatting sqref="E79">
    <cfRule type="cellIs" dxfId="1373" priority="190" operator="equal">
      <formula>"eps"</formula>
    </cfRule>
  </conditionalFormatting>
  <conditionalFormatting sqref="E80">
    <cfRule type="cellIs" dxfId="1368" priority="185" operator="equal">
      <formula>"eps"</formula>
    </cfRule>
  </conditionalFormatting>
  <conditionalFormatting sqref="E83">
    <cfRule type="cellIs" dxfId="1363" priority="175" operator="equal">
      <formula>"eps"</formula>
    </cfRule>
  </conditionalFormatting>
  <conditionalFormatting sqref="S1:T1">
    <cfRule type="cellIs" dxfId="1358" priority="170" operator="equal">
      <formula>"eps"</formula>
    </cfRule>
  </conditionalFormatting>
  <conditionalFormatting sqref="G94 G89 F98:N101 F106:N108 F110:N110 F113:N120 F125:N126 F129:N129">
    <cfRule type="cellIs" dxfId="1357" priority="169" operator="equal">
      <formula>"eps"</formula>
    </cfRule>
  </conditionalFormatting>
  <conditionalFormatting sqref="G89">
    <cfRule type="cellIs" dxfId="1356" priority="167" operator="equal">
      <formula>"eps"</formula>
    </cfRule>
  </conditionalFormatting>
  <conditionalFormatting sqref="F112:N120">
    <cfRule type="cellIs" dxfId="1355" priority="166" operator="equal">
      <formula>"eps"</formula>
    </cfRule>
  </conditionalFormatting>
  <conditionalFormatting sqref="G121">
    <cfRule type="cellIs" dxfId="1354" priority="165" operator="equal">
      <formula>"eps"</formula>
    </cfRule>
  </conditionalFormatting>
  <conditionalFormatting sqref="G88">
    <cfRule type="cellIs" dxfId="1353" priority="164" operator="equal">
      <formula>"eps"</formula>
    </cfRule>
  </conditionalFormatting>
  <conditionalFormatting sqref="G104">
    <cfRule type="cellIs" dxfId="1352" priority="163" operator="equal">
      <formula>"eps"</formula>
    </cfRule>
  </conditionalFormatting>
  <conditionalFormatting sqref="G130">
    <cfRule type="cellIs" dxfId="1351" priority="162" operator="equal">
      <formula>"eps"</formula>
    </cfRule>
  </conditionalFormatting>
  <conditionalFormatting sqref="G131">
    <cfRule type="cellIs" dxfId="1350" priority="161" operator="equal">
      <formula>"eps"</formula>
    </cfRule>
  </conditionalFormatting>
  <conditionalFormatting sqref="H110:L110 H113:L120 H129:L129 H89:L89 H125:L126 H94:L94 H106:L108 H98:L101">
    <cfRule type="cellIs" dxfId="1349" priority="160" operator="equal">
      <formula>"eps"</formula>
    </cfRule>
  </conditionalFormatting>
  <conditionalFormatting sqref="H89:L89">
    <cfRule type="cellIs" dxfId="1348" priority="158" operator="equal">
      <formula>"eps"</formula>
    </cfRule>
  </conditionalFormatting>
  <conditionalFormatting sqref="H112:L112">
    <cfRule type="cellIs" dxfId="1347" priority="157" operator="equal">
      <formula>"eps"</formula>
    </cfRule>
  </conditionalFormatting>
  <conditionalFormatting sqref="H121:L121">
    <cfRule type="cellIs" dxfId="1346" priority="156" operator="equal">
      <formula>"eps"</formula>
    </cfRule>
  </conditionalFormatting>
  <conditionalFormatting sqref="H88:L88">
    <cfRule type="cellIs" dxfId="1345" priority="155" operator="equal">
      <formula>"eps"</formula>
    </cfRule>
  </conditionalFormatting>
  <conditionalFormatting sqref="H104:L104">
    <cfRule type="cellIs" dxfId="1344" priority="154" operator="equal">
      <formula>"eps"</formula>
    </cfRule>
  </conditionalFormatting>
  <conditionalFormatting sqref="H130:L130">
    <cfRule type="cellIs" dxfId="1343" priority="153" operator="equal">
      <formula>"eps"</formula>
    </cfRule>
  </conditionalFormatting>
  <conditionalFormatting sqref="H131:L131">
    <cfRule type="cellIs" dxfId="1342" priority="152" operator="equal">
      <formula>"eps"</formula>
    </cfRule>
  </conditionalFormatting>
  <conditionalFormatting sqref="F110 F113:F120 F129 F89 F125:F126 F94 F106:F108 F98:F101">
    <cfRule type="cellIs" dxfId="1341" priority="151" operator="equal">
      <formula>"eps"</formula>
    </cfRule>
  </conditionalFormatting>
  <conditionalFormatting sqref="F89">
    <cfRule type="cellIs" dxfId="1340" priority="149" operator="equal">
      <formula>"eps"</formula>
    </cfRule>
  </conditionalFormatting>
  <conditionalFormatting sqref="F112">
    <cfRule type="cellIs" dxfId="1339" priority="148" operator="equal">
      <formula>"eps"</formula>
    </cfRule>
  </conditionalFormatting>
  <conditionalFormatting sqref="F121">
    <cfRule type="cellIs" dxfId="1338" priority="147" operator="equal">
      <formula>"eps"</formula>
    </cfRule>
  </conditionalFormatting>
  <conditionalFormatting sqref="F88">
    <cfRule type="cellIs" dxfId="1337" priority="146" operator="equal">
      <formula>"eps"</formula>
    </cfRule>
  </conditionalFormatting>
  <conditionalFormatting sqref="F104">
    <cfRule type="cellIs" dxfId="1336" priority="145" operator="equal">
      <formula>"eps"</formula>
    </cfRule>
  </conditionalFormatting>
  <conditionalFormatting sqref="F130">
    <cfRule type="cellIs" dxfId="1335" priority="144" operator="equal">
      <formula>"eps"</formula>
    </cfRule>
  </conditionalFormatting>
  <conditionalFormatting sqref="F131">
    <cfRule type="cellIs" dxfId="1334" priority="143" operator="equal">
      <formula>"eps"</formula>
    </cfRule>
  </conditionalFormatting>
  <conditionalFormatting sqref="M110 M113:M120 M129 M125:M126 M94 M106:M108 M98:M101">
    <cfRule type="cellIs" dxfId="1333" priority="142" operator="equal">
      <formula>"eps"</formula>
    </cfRule>
  </conditionalFormatting>
  <conditionalFormatting sqref="M112">
    <cfRule type="cellIs" dxfId="1332" priority="141" operator="equal">
      <formula>"eps"</formula>
    </cfRule>
  </conditionalFormatting>
  <conditionalFormatting sqref="M121">
    <cfRule type="cellIs" dxfId="1331" priority="140" operator="equal">
      <formula>"eps"</formula>
    </cfRule>
  </conditionalFormatting>
  <conditionalFormatting sqref="M88">
    <cfRule type="cellIs" dxfId="1330" priority="139" operator="equal">
      <formula>"eps"</formula>
    </cfRule>
  </conditionalFormatting>
  <conditionalFormatting sqref="M104">
    <cfRule type="cellIs" dxfId="1329" priority="138" operator="equal">
      <formula>"eps"</formula>
    </cfRule>
  </conditionalFormatting>
  <conditionalFormatting sqref="M130">
    <cfRule type="cellIs" dxfId="1328" priority="137" operator="equal">
      <formula>"eps"</formula>
    </cfRule>
  </conditionalFormatting>
  <conditionalFormatting sqref="M131">
    <cfRule type="cellIs" dxfId="1327" priority="136" operator="equal">
      <formula>"eps"</formula>
    </cfRule>
  </conditionalFormatting>
  <conditionalFormatting sqref="M89">
    <cfRule type="cellIs" dxfId="1326" priority="135" operator="equal">
      <formula>"eps"</formula>
    </cfRule>
  </conditionalFormatting>
  <conditionalFormatting sqref="N110 N113:N120 N129 N125:N126 N94 N106:N108 N98:N101">
    <cfRule type="cellIs" dxfId="1325" priority="134" operator="equal">
      <formula>"eps"</formula>
    </cfRule>
  </conditionalFormatting>
  <conditionalFormatting sqref="N112">
    <cfRule type="cellIs" dxfId="1324" priority="133" operator="equal">
      <formula>"eps"</formula>
    </cfRule>
  </conditionalFormatting>
  <conditionalFormatting sqref="N121">
    <cfRule type="cellIs" dxfId="1323" priority="132" operator="equal">
      <formula>"eps"</formula>
    </cfRule>
  </conditionalFormatting>
  <conditionalFormatting sqref="N88">
    <cfRule type="cellIs" dxfId="1322" priority="131" operator="equal">
      <formula>"eps"</formula>
    </cfRule>
  </conditionalFormatting>
  <conditionalFormatting sqref="N104">
    <cfRule type="cellIs" dxfId="1321" priority="130" operator="equal">
      <formula>"eps"</formula>
    </cfRule>
  </conditionalFormatting>
  <conditionalFormatting sqref="N130">
    <cfRule type="cellIs" dxfId="1320" priority="129" operator="equal">
      <formula>"eps"</formula>
    </cfRule>
  </conditionalFormatting>
  <conditionalFormatting sqref="N131">
    <cfRule type="cellIs" dxfId="1319" priority="128" operator="equal">
      <formula>"eps"</formula>
    </cfRule>
  </conditionalFormatting>
  <conditionalFormatting sqref="N89">
    <cfRule type="cellIs" dxfId="1318" priority="127" operator="equal">
      <formula>"eps"</formula>
    </cfRule>
  </conditionalFormatting>
  <conditionalFormatting sqref="F86:N87">
    <cfRule type="cellIs" dxfId="1317" priority="125" operator="equal">
      <formula>"eps"</formula>
    </cfRule>
  </conditionalFormatting>
  <conditionalFormatting sqref="F91:N93">
    <cfRule type="cellIs" dxfId="1316" priority="124" operator="equal">
      <formula>"eps"</formula>
    </cfRule>
  </conditionalFormatting>
  <conditionalFormatting sqref="F96:N96">
    <cfRule type="cellIs" dxfId="1315" priority="123" operator="equal">
      <formula>"eps"</formula>
    </cfRule>
  </conditionalFormatting>
  <conditionalFormatting sqref="F103:N103">
    <cfRule type="cellIs" dxfId="1314" priority="122" operator="equal">
      <formula>"eps"</formula>
    </cfRule>
  </conditionalFormatting>
  <conditionalFormatting sqref="F130:N131">
    <cfRule type="cellIs" dxfId="1313" priority="121" operator="equal">
      <formula>"eps"</formula>
    </cfRule>
  </conditionalFormatting>
  <conditionalFormatting sqref="F134:N134">
    <cfRule type="cellIs" dxfId="1312" priority="120" operator="equal">
      <formula>"eps"</formula>
    </cfRule>
  </conditionalFormatting>
  <conditionalFormatting sqref="F90:N90">
    <cfRule type="cellIs" dxfId="1311" priority="119" operator="equal">
      <formula>"eps"</formula>
    </cfRule>
  </conditionalFormatting>
  <conditionalFormatting sqref="G90:L90">
    <cfRule type="cellIs" dxfId="1310" priority="118" operator="equal">
      <formula>"eps"</formula>
    </cfRule>
  </conditionalFormatting>
  <conditionalFormatting sqref="F90">
    <cfRule type="cellIs" dxfId="1309" priority="117" operator="equal">
      <formula>"eps"</formula>
    </cfRule>
  </conditionalFormatting>
  <conditionalFormatting sqref="M90">
    <cfRule type="cellIs" dxfId="1308" priority="116" operator="equal">
      <formula>"eps"</formula>
    </cfRule>
  </conditionalFormatting>
  <conditionalFormatting sqref="N90">
    <cfRule type="cellIs" dxfId="1307" priority="115" operator="equal">
      <formula>"eps"</formula>
    </cfRule>
  </conditionalFormatting>
  <conditionalFormatting sqref="F124:N124">
    <cfRule type="cellIs" dxfId="1306" priority="114" operator="equal">
      <formula>"eps"</formula>
    </cfRule>
  </conditionalFormatting>
  <conditionalFormatting sqref="G124:L124">
    <cfRule type="cellIs" dxfId="1305" priority="113" operator="equal">
      <formula>"eps"</formula>
    </cfRule>
  </conditionalFormatting>
  <conditionalFormatting sqref="F124">
    <cfRule type="cellIs" dxfId="1304" priority="112" operator="equal">
      <formula>"eps"</formula>
    </cfRule>
  </conditionalFormatting>
  <conditionalFormatting sqref="M124">
    <cfRule type="cellIs" dxfId="1303" priority="111" operator="equal">
      <formula>"eps"</formula>
    </cfRule>
  </conditionalFormatting>
  <conditionalFormatting sqref="N124">
    <cfRule type="cellIs" dxfId="1302" priority="110" operator="equal">
      <formula>"eps"</formula>
    </cfRule>
  </conditionalFormatting>
  <conditionalFormatting sqref="F127:N127">
    <cfRule type="cellIs" dxfId="1301" priority="109" operator="equal">
      <formula>"eps"</formula>
    </cfRule>
  </conditionalFormatting>
  <conditionalFormatting sqref="G127:L127">
    <cfRule type="cellIs" dxfId="1300" priority="108" operator="equal">
      <formula>"eps"</formula>
    </cfRule>
  </conditionalFormatting>
  <conditionalFormatting sqref="F127">
    <cfRule type="cellIs" dxfId="1299" priority="107" operator="equal">
      <formula>"eps"</formula>
    </cfRule>
  </conditionalFormatting>
  <conditionalFormatting sqref="M127">
    <cfRule type="cellIs" dxfId="1298" priority="106" operator="equal">
      <formula>"eps"</formula>
    </cfRule>
  </conditionalFormatting>
  <conditionalFormatting sqref="N127">
    <cfRule type="cellIs" dxfId="1297" priority="105" operator="equal">
      <formula>"eps"</formula>
    </cfRule>
  </conditionalFormatting>
  <conditionalFormatting sqref="F133:N133">
    <cfRule type="cellIs" dxfId="1296" priority="104" operator="equal">
      <formula>"eps"</formula>
    </cfRule>
  </conditionalFormatting>
  <conditionalFormatting sqref="G133:L133">
    <cfRule type="cellIs" dxfId="1295" priority="103" operator="equal">
      <formula>"eps"</formula>
    </cfRule>
  </conditionalFormatting>
  <conditionalFormatting sqref="F133">
    <cfRule type="cellIs" dxfId="1294" priority="102" operator="equal">
      <formula>"eps"</formula>
    </cfRule>
  </conditionalFormatting>
  <conditionalFormatting sqref="M133">
    <cfRule type="cellIs" dxfId="1293" priority="101" operator="equal">
      <formula>"eps"</formula>
    </cfRule>
  </conditionalFormatting>
  <conditionalFormatting sqref="N133">
    <cfRule type="cellIs" dxfId="1292" priority="100" operator="equal">
      <formula>"eps"</formula>
    </cfRule>
  </conditionalFormatting>
  <conditionalFormatting sqref="F135:N136">
    <cfRule type="cellIs" dxfId="1291" priority="99" operator="equal">
      <formula>"eps"</formula>
    </cfRule>
  </conditionalFormatting>
  <conditionalFormatting sqref="G135:L136">
    <cfRule type="cellIs" dxfId="1290" priority="98" operator="equal">
      <formula>"eps"</formula>
    </cfRule>
  </conditionalFormatting>
  <conditionalFormatting sqref="F135:F136">
    <cfRule type="cellIs" dxfId="1289" priority="97" operator="equal">
      <formula>"eps"</formula>
    </cfRule>
  </conditionalFormatting>
  <conditionalFormatting sqref="M135:M136">
    <cfRule type="cellIs" dxfId="1288" priority="96" operator="equal">
      <formula>"eps"</formula>
    </cfRule>
  </conditionalFormatting>
  <conditionalFormatting sqref="N135:N136">
    <cfRule type="cellIs" dxfId="1287" priority="95" operator="equal">
      <formula>"eps"</formula>
    </cfRule>
  </conditionalFormatting>
  <conditionalFormatting sqref="F132:N132">
    <cfRule type="cellIs" dxfId="1286" priority="94" operator="equal">
      <formula>"eps"</formula>
    </cfRule>
  </conditionalFormatting>
  <conditionalFormatting sqref="G132:L132">
    <cfRule type="cellIs" dxfId="1285" priority="93" operator="equal">
      <formula>"eps"</formula>
    </cfRule>
  </conditionalFormatting>
  <conditionalFormatting sqref="F132">
    <cfRule type="cellIs" dxfId="1284" priority="92" operator="equal">
      <formula>"eps"</formula>
    </cfRule>
  </conditionalFormatting>
  <conditionalFormatting sqref="M132">
    <cfRule type="cellIs" dxfId="1283" priority="91" operator="equal">
      <formula>"eps"</formula>
    </cfRule>
  </conditionalFormatting>
  <conditionalFormatting sqref="N132">
    <cfRule type="cellIs" dxfId="1282" priority="90" operator="equal">
      <formula>"eps"</formula>
    </cfRule>
  </conditionalFormatting>
  <conditionalFormatting sqref="F85:N85">
    <cfRule type="cellIs" dxfId="1281" priority="89" operator="equal">
      <formula>"eps"</formula>
    </cfRule>
  </conditionalFormatting>
  <conditionalFormatting sqref="G85:L85">
    <cfRule type="cellIs" dxfId="1280" priority="88" operator="equal">
      <formula>"eps"</formula>
    </cfRule>
  </conditionalFormatting>
  <conditionalFormatting sqref="F85">
    <cfRule type="cellIs" dxfId="1279" priority="87" operator="equal">
      <formula>"eps"</formula>
    </cfRule>
  </conditionalFormatting>
  <conditionalFormatting sqref="M85">
    <cfRule type="cellIs" dxfId="1278" priority="86" operator="equal">
      <formula>"eps"</formula>
    </cfRule>
  </conditionalFormatting>
  <conditionalFormatting sqref="N85">
    <cfRule type="cellIs" dxfId="1277" priority="85" operator="equal">
      <formula>"eps"</formula>
    </cfRule>
  </conditionalFormatting>
  <conditionalFormatting sqref="E95">
    <cfRule type="cellIs" dxfId="1276" priority="84" operator="equal">
      <formula>"eps"</formula>
    </cfRule>
  </conditionalFormatting>
  <conditionalFormatting sqref="F95:N95">
    <cfRule type="cellIs" dxfId="1275" priority="83" operator="equal">
      <formula>"eps"</formula>
    </cfRule>
  </conditionalFormatting>
  <conditionalFormatting sqref="G95:L95">
    <cfRule type="cellIs" dxfId="1274" priority="82" operator="equal">
      <formula>"eps"</formula>
    </cfRule>
  </conditionalFormatting>
  <conditionalFormatting sqref="F95">
    <cfRule type="cellIs" dxfId="1273" priority="81" operator="equal">
      <formula>"eps"</formula>
    </cfRule>
  </conditionalFormatting>
  <conditionalFormatting sqref="M95">
    <cfRule type="cellIs" dxfId="1272" priority="80" operator="equal">
      <formula>"eps"</formula>
    </cfRule>
  </conditionalFormatting>
  <conditionalFormatting sqref="N95">
    <cfRule type="cellIs" dxfId="1271" priority="79" operator="equal">
      <formula>"eps"</formula>
    </cfRule>
  </conditionalFormatting>
  <conditionalFormatting sqref="E97">
    <cfRule type="cellIs" dxfId="1270" priority="78" operator="equal">
      <formula>"eps"</formula>
    </cfRule>
  </conditionalFormatting>
  <conditionalFormatting sqref="F97:N97">
    <cfRule type="cellIs" dxfId="1269" priority="77" operator="equal">
      <formula>"eps"</formula>
    </cfRule>
  </conditionalFormatting>
  <conditionalFormatting sqref="G97:L97">
    <cfRule type="cellIs" dxfId="1268" priority="76" operator="equal">
      <formula>"eps"</formula>
    </cfRule>
  </conditionalFormatting>
  <conditionalFormatting sqref="F97">
    <cfRule type="cellIs" dxfId="1267" priority="75" operator="equal">
      <formula>"eps"</formula>
    </cfRule>
  </conditionalFormatting>
  <conditionalFormatting sqref="M97">
    <cfRule type="cellIs" dxfId="1266" priority="74" operator="equal">
      <formula>"eps"</formula>
    </cfRule>
  </conditionalFormatting>
  <conditionalFormatting sqref="N97">
    <cfRule type="cellIs" dxfId="1265" priority="73" operator="equal">
      <formula>"eps"</formula>
    </cfRule>
  </conditionalFormatting>
  <conditionalFormatting sqref="E102">
    <cfRule type="cellIs" dxfId="1264" priority="72" operator="equal">
      <formula>"eps"</formula>
    </cfRule>
  </conditionalFormatting>
  <conditionalFormatting sqref="F102:N102">
    <cfRule type="cellIs" dxfId="1263" priority="71" operator="equal">
      <formula>"eps"</formula>
    </cfRule>
  </conditionalFormatting>
  <conditionalFormatting sqref="G102:L102">
    <cfRule type="cellIs" dxfId="1262" priority="70" operator="equal">
      <formula>"eps"</formula>
    </cfRule>
  </conditionalFormatting>
  <conditionalFormatting sqref="F102">
    <cfRule type="cellIs" dxfId="1261" priority="69" operator="equal">
      <formula>"eps"</formula>
    </cfRule>
  </conditionalFormatting>
  <conditionalFormatting sqref="M102">
    <cfRule type="cellIs" dxfId="1260" priority="68" operator="equal">
      <formula>"eps"</formula>
    </cfRule>
  </conditionalFormatting>
  <conditionalFormatting sqref="N102">
    <cfRule type="cellIs" dxfId="1259" priority="67" operator="equal">
      <formula>"eps"</formula>
    </cfRule>
  </conditionalFormatting>
  <conditionalFormatting sqref="E105">
    <cfRule type="cellIs" dxfId="1258" priority="66" operator="equal">
      <formula>"eps"</formula>
    </cfRule>
  </conditionalFormatting>
  <conditionalFormatting sqref="F105:N105">
    <cfRule type="cellIs" dxfId="1257" priority="65" operator="equal">
      <formula>"eps"</formula>
    </cfRule>
  </conditionalFormatting>
  <conditionalFormatting sqref="G105:L105">
    <cfRule type="cellIs" dxfId="1256" priority="64" operator="equal">
      <formula>"eps"</formula>
    </cfRule>
  </conditionalFormatting>
  <conditionalFormatting sqref="F105">
    <cfRule type="cellIs" dxfId="1255" priority="63" operator="equal">
      <formula>"eps"</formula>
    </cfRule>
  </conditionalFormatting>
  <conditionalFormatting sqref="M105">
    <cfRule type="cellIs" dxfId="1254" priority="62" operator="equal">
      <formula>"eps"</formula>
    </cfRule>
  </conditionalFormatting>
  <conditionalFormatting sqref="N105">
    <cfRule type="cellIs" dxfId="1253" priority="61" operator="equal">
      <formula>"eps"</formula>
    </cfRule>
  </conditionalFormatting>
  <conditionalFormatting sqref="E109">
    <cfRule type="cellIs" dxfId="1252" priority="60" operator="equal">
      <formula>"eps"</formula>
    </cfRule>
  </conditionalFormatting>
  <conditionalFormatting sqref="F109:N109">
    <cfRule type="cellIs" dxfId="1251" priority="59" operator="equal">
      <formula>"eps"</formula>
    </cfRule>
  </conditionalFormatting>
  <conditionalFormatting sqref="G109:L109">
    <cfRule type="cellIs" dxfId="1250" priority="58" operator="equal">
      <formula>"eps"</formula>
    </cfRule>
  </conditionalFormatting>
  <conditionalFormatting sqref="F109">
    <cfRule type="cellIs" dxfId="1249" priority="57" operator="equal">
      <formula>"eps"</formula>
    </cfRule>
  </conditionalFormatting>
  <conditionalFormatting sqref="M109">
    <cfRule type="cellIs" dxfId="1248" priority="56" operator="equal">
      <formula>"eps"</formula>
    </cfRule>
  </conditionalFormatting>
  <conditionalFormatting sqref="N109">
    <cfRule type="cellIs" dxfId="1247" priority="55" operator="equal">
      <formula>"eps"</formula>
    </cfRule>
  </conditionalFormatting>
  <conditionalFormatting sqref="E111">
    <cfRule type="cellIs" dxfId="1246" priority="54" operator="equal">
      <formula>"eps"</formula>
    </cfRule>
  </conditionalFormatting>
  <conditionalFormatting sqref="F111:N111">
    <cfRule type="cellIs" dxfId="1245" priority="53" operator="equal">
      <formula>"eps"</formula>
    </cfRule>
  </conditionalFormatting>
  <conditionalFormatting sqref="G111:L111">
    <cfRule type="cellIs" dxfId="1244" priority="52" operator="equal">
      <formula>"eps"</formula>
    </cfRule>
  </conditionalFormatting>
  <conditionalFormatting sqref="F111">
    <cfRule type="cellIs" dxfId="1243" priority="51" operator="equal">
      <formula>"eps"</formula>
    </cfRule>
  </conditionalFormatting>
  <conditionalFormatting sqref="M111">
    <cfRule type="cellIs" dxfId="1242" priority="50" operator="equal">
      <formula>"eps"</formula>
    </cfRule>
  </conditionalFormatting>
  <conditionalFormatting sqref="N111">
    <cfRule type="cellIs" dxfId="1241" priority="49" operator="equal">
      <formula>"eps"</formula>
    </cfRule>
  </conditionalFormatting>
  <conditionalFormatting sqref="E122">
    <cfRule type="cellIs" dxfId="1240" priority="48" operator="equal">
      <formula>"eps"</formula>
    </cfRule>
  </conditionalFormatting>
  <conditionalFormatting sqref="F122:N122">
    <cfRule type="cellIs" dxfId="1239" priority="47" operator="equal">
      <formula>"eps"</formula>
    </cfRule>
  </conditionalFormatting>
  <conditionalFormatting sqref="G122:L122">
    <cfRule type="cellIs" dxfId="1238" priority="46" operator="equal">
      <formula>"eps"</formula>
    </cfRule>
  </conditionalFormatting>
  <conditionalFormatting sqref="F122">
    <cfRule type="cellIs" dxfId="1237" priority="45" operator="equal">
      <formula>"eps"</formula>
    </cfRule>
  </conditionalFormatting>
  <conditionalFormatting sqref="M122">
    <cfRule type="cellIs" dxfId="1236" priority="44" operator="equal">
      <formula>"eps"</formula>
    </cfRule>
  </conditionalFormatting>
  <conditionalFormatting sqref="N122">
    <cfRule type="cellIs" dxfId="1235" priority="43" operator="equal">
      <formula>"eps"</formula>
    </cfRule>
  </conditionalFormatting>
  <conditionalFormatting sqref="E123">
    <cfRule type="cellIs" dxfId="1234" priority="42" operator="equal">
      <formula>"eps"</formula>
    </cfRule>
  </conditionalFormatting>
  <conditionalFormatting sqref="F123:N123">
    <cfRule type="cellIs" dxfId="1233" priority="41" operator="equal">
      <formula>"eps"</formula>
    </cfRule>
  </conditionalFormatting>
  <conditionalFormatting sqref="G123:L123">
    <cfRule type="cellIs" dxfId="1232" priority="40" operator="equal">
      <formula>"eps"</formula>
    </cfRule>
  </conditionalFormatting>
  <conditionalFormatting sqref="F123">
    <cfRule type="cellIs" dxfId="1231" priority="39" operator="equal">
      <formula>"eps"</formula>
    </cfRule>
  </conditionalFormatting>
  <conditionalFormatting sqref="M123">
    <cfRule type="cellIs" dxfId="1230" priority="38" operator="equal">
      <formula>"eps"</formula>
    </cfRule>
  </conditionalFormatting>
  <conditionalFormatting sqref="N123">
    <cfRule type="cellIs" dxfId="1229" priority="37" operator="equal">
      <formula>"eps"</formula>
    </cfRule>
  </conditionalFormatting>
  <conditionalFormatting sqref="D205">
    <cfRule type="cellIs" dxfId="1228" priority="36" operator="equal">
      <formula>"eps"</formula>
    </cfRule>
  </conditionalFormatting>
  <conditionalFormatting sqref="E205:N205">
    <cfRule type="cellIs" dxfId="1227" priority="35" operator="equal">
      <formula>"eps"</formula>
    </cfRule>
  </conditionalFormatting>
  <conditionalFormatting sqref="D205">
    <cfRule type="cellIs" dxfId="1226" priority="34" operator="equal">
      <formula>"eps"</formula>
    </cfRule>
  </conditionalFormatting>
  <conditionalFormatting sqref="H205:L205">
    <cfRule type="cellIs" dxfId="1225" priority="33" operator="equal">
      <formula>"eps"</formula>
    </cfRule>
  </conditionalFormatting>
  <conditionalFormatting sqref="F205">
    <cfRule type="cellIs" dxfId="1224" priority="32" operator="equal">
      <formula>"eps"</formula>
    </cfRule>
  </conditionalFormatting>
  <conditionalFormatting sqref="M205">
    <cfRule type="cellIs" dxfId="1223" priority="31" operator="equal">
      <formula>"eps"</formula>
    </cfRule>
  </conditionalFormatting>
  <conditionalFormatting sqref="N205">
    <cfRule type="cellIs" dxfId="1222" priority="30" operator="equal">
      <formula>"eps"</formula>
    </cfRule>
  </conditionalFormatting>
  <conditionalFormatting sqref="D138:N139">
    <cfRule type="cellIs" dxfId="1221" priority="29" operator="equal">
      <formula>"eps"</formula>
    </cfRule>
  </conditionalFormatting>
  <conditionalFormatting sqref="D128">
    <cfRule type="cellIs" dxfId="1220" priority="28" operator="equal">
      <formula>"eps"</formula>
    </cfRule>
  </conditionalFormatting>
  <conditionalFormatting sqref="E128">
    <cfRule type="cellIs" dxfId="1219" priority="27" operator="equal">
      <formula>"eps"</formula>
    </cfRule>
  </conditionalFormatting>
  <conditionalFormatting sqref="D128">
    <cfRule type="cellIs" dxfId="1218" priority="26" operator="equal">
      <formula>"eps"</formula>
    </cfRule>
  </conditionalFormatting>
  <conditionalFormatting sqref="F128:N128">
    <cfRule type="cellIs" dxfId="1217" priority="25" operator="equal">
      <formula>"eps"</formula>
    </cfRule>
  </conditionalFormatting>
  <conditionalFormatting sqref="H128:L128">
    <cfRule type="cellIs" dxfId="1216" priority="24" operator="equal">
      <formula>"eps"</formula>
    </cfRule>
  </conditionalFormatting>
  <conditionalFormatting sqref="F128">
    <cfRule type="cellIs" dxfId="1215" priority="23" operator="equal">
      <formula>"eps"</formula>
    </cfRule>
  </conditionalFormatting>
  <conditionalFormatting sqref="M128">
    <cfRule type="cellIs" dxfId="1214" priority="22" operator="equal">
      <formula>"eps"</formula>
    </cfRule>
  </conditionalFormatting>
  <conditionalFormatting sqref="N128">
    <cfRule type="cellIs" dxfId="1213" priority="21" operator="equal">
      <formula>"eps"</formula>
    </cfRule>
  </conditionalFormatting>
  <conditionalFormatting sqref="D61:E62">
    <cfRule type="cellIs" dxfId="1212" priority="20" operator="equal">
      <formula>"eps"</formula>
    </cfRule>
  </conditionalFormatting>
  <conditionalFormatting sqref="D51:E51">
    <cfRule type="cellIs" dxfId="1211" priority="19" operator="equal">
      <formula>"eps"</formula>
    </cfRule>
  </conditionalFormatting>
  <conditionalFormatting sqref="D232">
    <cfRule type="cellIs" dxfId="1210" priority="18" operator="equal">
      <formula>"eps"</formula>
    </cfRule>
  </conditionalFormatting>
  <conditionalFormatting sqref="E232:N232">
    <cfRule type="cellIs" dxfId="1209" priority="17" operator="equal">
      <formula>"eps"</formula>
    </cfRule>
  </conditionalFormatting>
  <conditionalFormatting sqref="D232">
    <cfRule type="cellIs" dxfId="1208" priority="16" operator="equal">
      <formula>"eps"</formula>
    </cfRule>
  </conditionalFormatting>
  <conditionalFormatting sqref="H232:L232">
    <cfRule type="cellIs" dxfId="1207" priority="15" operator="equal">
      <formula>"eps"</formula>
    </cfRule>
  </conditionalFormatting>
  <conditionalFormatting sqref="F232">
    <cfRule type="cellIs" dxfId="1206" priority="14" operator="equal">
      <formula>"eps"</formula>
    </cfRule>
  </conditionalFormatting>
  <conditionalFormatting sqref="M232">
    <cfRule type="cellIs" dxfId="1205" priority="13" operator="equal">
      <formula>"eps"</formula>
    </cfRule>
  </conditionalFormatting>
  <conditionalFormatting sqref="N232">
    <cfRule type="cellIs" dxfId="1204" priority="12" operator="equal">
      <formula>"eps"</formula>
    </cfRule>
  </conditionalFormatting>
  <conditionalFormatting sqref="D223">
    <cfRule type="cellIs" dxfId="1203" priority="11" operator="equal">
      <formula>"eps"</formula>
    </cfRule>
  </conditionalFormatting>
  <conditionalFormatting sqref="E223:N223">
    <cfRule type="cellIs" dxfId="1202" priority="10" operator="equal">
      <formula>"eps"</formula>
    </cfRule>
  </conditionalFormatting>
  <conditionalFormatting sqref="D223">
    <cfRule type="cellIs" dxfId="1201" priority="9" operator="equal">
      <formula>"eps"</formula>
    </cfRule>
  </conditionalFormatting>
  <conditionalFormatting sqref="H223:L223">
    <cfRule type="cellIs" dxfId="1200" priority="8" operator="equal">
      <formula>"eps"</formula>
    </cfRule>
  </conditionalFormatting>
  <conditionalFormatting sqref="F223">
    <cfRule type="cellIs" dxfId="1199" priority="7" operator="equal">
      <formula>"eps"</formula>
    </cfRule>
  </conditionalFormatting>
  <conditionalFormatting sqref="M223">
    <cfRule type="cellIs" dxfId="1198" priority="6" operator="equal">
      <formula>"eps"</formula>
    </cfRule>
  </conditionalFormatting>
  <conditionalFormatting sqref="N223">
    <cfRule type="cellIs" dxfId="1197" priority="5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3FBE-2096-4C9D-8609-16D9EE5AB4F2}">
  <dimension ref="A1:CI229"/>
  <sheetViews>
    <sheetView zoomScale="85" zoomScaleNormal="85" workbookViewId="0">
      <pane xSplit="3" ySplit="7" topLeftCell="D24" activePane="bottomRight" state="frozen"/>
      <selection pane="topRight" activeCell="D1" sqref="D1"/>
      <selection pane="bottomLeft" activeCell="A8" sqref="A8"/>
      <selection pane="bottomRight" activeCell="J60" sqref="J60"/>
    </sheetView>
  </sheetViews>
  <sheetFormatPr defaultColWidth="8.85546875" defaultRowHeight="15" x14ac:dyDescent="0.25"/>
  <cols>
    <col min="1" max="3" width="8.85546875" style="8"/>
    <col min="4" max="4" width="9.28515625" style="157" customWidth="1"/>
    <col min="5" max="5" width="11" style="157" bestFit="1" customWidth="1"/>
    <col min="6" max="7" width="9.28515625" style="157" customWidth="1"/>
    <col min="8" max="15" width="8.85546875" style="157"/>
    <col min="16" max="16384" width="8.85546875" style="32"/>
  </cols>
  <sheetData>
    <row r="1" spans="1:87" ht="18.75" x14ac:dyDescent="0.3">
      <c r="A1" s="163" t="s">
        <v>73</v>
      </c>
      <c r="D1" s="32" t="s">
        <v>327</v>
      </c>
      <c r="E1" s="32" t="s">
        <v>335</v>
      </c>
      <c r="F1" s="32">
        <v>-8</v>
      </c>
      <c r="G1" s="32">
        <v>0.5</v>
      </c>
      <c r="H1" s="57">
        <v>0.1</v>
      </c>
      <c r="I1" s="57">
        <v>0.3</v>
      </c>
      <c r="J1" s="57">
        <v>9</v>
      </c>
      <c r="K1" s="57">
        <v>12</v>
      </c>
      <c r="L1" s="57">
        <v>1.5</v>
      </c>
      <c r="M1" s="57">
        <v>1.5</v>
      </c>
      <c r="N1" s="57">
        <v>1.5</v>
      </c>
      <c r="O1" s="57">
        <v>1.5</v>
      </c>
      <c r="S1" s="131">
        <v>2021</v>
      </c>
      <c r="T1" s="131">
        <v>2022</v>
      </c>
      <c r="U1" s="132">
        <v>2023</v>
      </c>
      <c r="V1" s="132">
        <v>2024</v>
      </c>
      <c r="W1" s="132">
        <v>2025</v>
      </c>
      <c r="X1" s="132">
        <v>2029</v>
      </c>
      <c r="Y1" s="132">
        <v>2031</v>
      </c>
      <c r="Z1" s="132">
        <v>2035</v>
      </c>
      <c r="AA1" s="132">
        <v>2040</v>
      </c>
      <c r="AB1" s="132">
        <v>2045</v>
      </c>
    </row>
    <row r="2" spans="1:87" x14ac:dyDescent="0.25">
      <c r="D2" s="32"/>
      <c r="E2" s="32"/>
      <c r="F2" s="171">
        <v>1.7</v>
      </c>
      <c r="G2" s="171">
        <v>1</v>
      </c>
      <c r="H2" s="56">
        <v>1.2</v>
      </c>
      <c r="I2" s="56">
        <v>1.2</v>
      </c>
      <c r="J2" s="56">
        <v>3</v>
      </c>
      <c r="K2" s="56">
        <f t="shared" ref="K2" si="0">J2</f>
        <v>3</v>
      </c>
      <c r="L2" s="56">
        <f t="shared" ref="L2" si="1">K2</f>
        <v>3</v>
      </c>
      <c r="M2" s="56">
        <v>2</v>
      </c>
      <c r="N2" s="56">
        <v>2</v>
      </c>
      <c r="O2" s="56">
        <v>2</v>
      </c>
      <c r="R2" s="32" t="s">
        <v>338</v>
      </c>
      <c r="S2" s="57">
        <v>2</v>
      </c>
      <c r="T2" s="57">
        <v>4</v>
      </c>
      <c r="U2" s="57">
        <v>-4</v>
      </c>
      <c r="V2" s="57">
        <v>-4</v>
      </c>
      <c r="W2" s="57">
        <v>-4</v>
      </c>
      <c r="X2" s="57">
        <v>3</v>
      </c>
      <c r="Y2" s="57">
        <v>2</v>
      </c>
      <c r="Z2" s="57">
        <v>4</v>
      </c>
      <c r="AA2" s="57">
        <v>2.65</v>
      </c>
      <c r="AB2" s="57">
        <v>2.25</v>
      </c>
    </row>
    <row r="3" spans="1:87" x14ac:dyDescent="0.25">
      <c r="D3" s="32" t="s">
        <v>328</v>
      </c>
      <c r="E3" s="32" t="s">
        <v>336</v>
      </c>
      <c r="F3" s="32">
        <v>-8</v>
      </c>
      <c r="G3" s="32">
        <v>-2</v>
      </c>
      <c r="H3" s="57">
        <v>4</v>
      </c>
      <c r="I3" s="57">
        <v>8</v>
      </c>
      <c r="J3" s="57">
        <v>10</v>
      </c>
      <c r="K3" s="57">
        <v>14</v>
      </c>
      <c r="L3" s="57">
        <v>1.5</v>
      </c>
      <c r="M3" s="57">
        <v>-1</v>
      </c>
      <c r="N3" s="57">
        <v>-1</v>
      </c>
      <c r="O3" s="57">
        <f>N3</f>
        <v>-1</v>
      </c>
      <c r="S3" s="56">
        <v>1</v>
      </c>
      <c r="T3" s="56">
        <v>1</v>
      </c>
      <c r="U3" s="56">
        <v>1</v>
      </c>
      <c r="V3" s="56">
        <v>1</v>
      </c>
      <c r="W3" s="56">
        <v>1</v>
      </c>
      <c r="X3" s="56">
        <v>1</v>
      </c>
      <c r="Y3" s="56">
        <v>1</v>
      </c>
      <c r="Z3" s="56">
        <v>1</v>
      </c>
      <c r="AA3" s="56">
        <v>1</v>
      </c>
      <c r="AB3" s="56">
        <v>1</v>
      </c>
    </row>
    <row r="4" spans="1:87" x14ac:dyDescent="0.25">
      <c r="D4" s="32"/>
      <c r="E4" s="32"/>
      <c r="F4" s="171">
        <v>1.5</v>
      </c>
      <c r="G4" s="171">
        <f t="shared" ref="G4:M4" si="2">F4</f>
        <v>1.5</v>
      </c>
      <c r="H4" s="56">
        <f t="shared" si="2"/>
        <v>1.5</v>
      </c>
      <c r="I4" s="56">
        <f t="shared" si="2"/>
        <v>1.5</v>
      </c>
      <c r="J4" s="56">
        <f t="shared" si="2"/>
        <v>1.5</v>
      </c>
      <c r="K4" s="56">
        <f t="shared" si="2"/>
        <v>1.5</v>
      </c>
      <c r="L4" s="56">
        <f t="shared" si="2"/>
        <v>1.5</v>
      </c>
      <c r="M4" s="56">
        <f t="shared" si="2"/>
        <v>1.5</v>
      </c>
      <c r="N4" s="56">
        <v>1</v>
      </c>
      <c r="O4" s="56">
        <f>N4</f>
        <v>1</v>
      </c>
    </row>
    <row r="5" spans="1:87" x14ac:dyDescent="0.25">
      <c r="A5" s="7" t="s">
        <v>157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S5" s="57">
        <v>-1.5</v>
      </c>
      <c r="T5" s="57">
        <v>-1.5</v>
      </c>
      <c r="U5" s="57">
        <v>1.5</v>
      </c>
      <c r="V5" s="57">
        <v>2</v>
      </c>
      <c r="W5" s="57">
        <v>4</v>
      </c>
      <c r="X5" s="57">
        <v>7</v>
      </c>
      <c r="Y5" s="57">
        <v>3</v>
      </c>
      <c r="Z5" s="57">
        <v>2</v>
      </c>
      <c r="AA5" s="57">
        <v>1</v>
      </c>
      <c r="AB5" s="57">
        <v>1</v>
      </c>
    </row>
    <row r="6" spans="1:87" x14ac:dyDescent="0.25">
      <c r="D6" s="199" t="s">
        <v>302</v>
      </c>
      <c r="E6" s="199"/>
      <c r="F6" s="199"/>
      <c r="G6" s="199"/>
      <c r="H6" s="200" t="s">
        <v>303</v>
      </c>
      <c r="I6" s="200"/>
      <c r="J6" s="200"/>
      <c r="K6" s="200"/>
      <c r="L6" s="200"/>
      <c r="M6" s="200"/>
      <c r="N6" s="200"/>
      <c r="S6" s="56">
        <v>1</v>
      </c>
      <c r="T6" s="56">
        <v>1</v>
      </c>
      <c r="U6" s="56">
        <v>1</v>
      </c>
      <c r="V6" s="56">
        <v>1</v>
      </c>
      <c r="W6" s="56">
        <v>1</v>
      </c>
      <c r="X6" s="56">
        <v>1</v>
      </c>
      <c r="Y6" s="56">
        <v>1</v>
      </c>
      <c r="Z6" s="56">
        <v>1</v>
      </c>
      <c r="AA6" s="56">
        <v>1</v>
      </c>
      <c r="AB6" s="56">
        <v>1</v>
      </c>
    </row>
    <row r="7" spans="1:87" x14ac:dyDescent="0.25">
      <c r="D7" s="177">
        <v>2020</v>
      </c>
      <c r="E7" s="177">
        <v>2021</v>
      </c>
      <c r="F7" s="177">
        <v>2022</v>
      </c>
      <c r="G7" s="178">
        <v>2023</v>
      </c>
      <c r="H7" s="179">
        <v>2024</v>
      </c>
      <c r="I7" s="179">
        <v>2025</v>
      </c>
      <c r="J7" s="179">
        <v>2029</v>
      </c>
      <c r="K7" s="179">
        <v>2031</v>
      </c>
      <c r="L7" s="179">
        <v>2035</v>
      </c>
      <c r="M7" s="179">
        <v>2040</v>
      </c>
      <c r="N7" s="179">
        <v>2045</v>
      </c>
      <c r="Y7" s="32">
        <v>0.5</v>
      </c>
    </row>
    <row r="8" spans="1:87" s="157" customFormat="1" x14ac:dyDescent="0.25">
      <c r="A8" s="161" t="s">
        <v>339</v>
      </c>
      <c r="B8" s="161" t="s">
        <v>72</v>
      </c>
      <c r="C8" s="161" t="str">
        <f>Closures!H6</f>
        <v>base</v>
      </c>
      <c r="D8" s="59">
        <v>-0.7</v>
      </c>
      <c r="E8" s="59">
        <v>-0.2</v>
      </c>
      <c r="F8" s="59">
        <v>-0.2</v>
      </c>
      <c r="G8" s="168">
        <v>-0.2</v>
      </c>
      <c r="H8" s="169">
        <v>-0.2</v>
      </c>
      <c r="I8" s="169">
        <v>-0.2</v>
      </c>
      <c r="J8" s="169">
        <v>0.15000000000000002</v>
      </c>
      <c r="K8" s="169">
        <v>0.4</v>
      </c>
      <c r="L8" s="169">
        <v>0.4</v>
      </c>
      <c r="M8" s="169">
        <v>0.39749999999999996</v>
      </c>
      <c r="N8" s="169">
        <v>0.45</v>
      </c>
      <c r="Y8" s="158">
        <f>IF(ISERROR(Z8*$Y$7),"eps",(Z8*$Y$7))</f>
        <v>-0.7</v>
      </c>
      <c r="Z8" s="155">
        <v>-1.4</v>
      </c>
      <c r="AA8" s="159"/>
      <c r="AB8" s="159"/>
      <c r="AC8" s="156">
        <v>-0.1</v>
      </c>
      <c r="AD8" s="156">
        <v>-0.05</v>
      </c>
      <c r="AE8" s="156">
        <v>0.05</v>
      </c>
      <c r="AF8" s="156">
        <v>0.05</v>
      </c>
      <c r="AG8" s="156">
        <v>0.05</v>
      </c>
      <c r="AH8" s="156">
        <v>0.05</v>
      </c>
      <c r="AI8" s="156">
        <v>0.2</v>
      </c>
      <c r="AJ8" s="156">
        <v>0.1</v>
      </c>
      <c r="AK8" s="156">
        <v>0.15</v>
      </c>
      <c r="AL8" s="156">
        <v>0.2</v>
      </c>
      <c r="AM8" s="159"/>
      <c r="AN8" s="159"/>
      <c r="AO8" s="159"/>
      <c r="AP8" s="159"/>
      <c r="AQ8" s="159"/>
      <c r="AR8" s="159"/>
      <c r="AS8" s="159"/>
      <c r="AT8" s="159"/>
      <c r="AU8" s="159"/>
      <c r="AV8" s="159"/>
      <c r="AW8" s="159"/>
      <c r="AX8" s="159"/>
      <c r="AY8" s="159"/>
      <c r="AZ8" s="159"/>
      <c r="BA8" s="159"/>
      <c r="BB8" s="159"/>
      <c r="BC8" s="159"/>
      <c r="BD8" s="159"/>
      <c r="BE8" s="159"/>
      <c r="BF8" s="159"/>
      <c r="BG8" s="159"/>
      <c r="BH8" s="159"/>
      <c r="BI8" s="159"/>
      <c r="BJ8" s="159"/>
      <c r="BK8" s="159"/>
      <c r="BL8" s="159"/>
      <c r="BM8" s="159"/>
      <c r="BN8" s="159"/>
      <c r="BO8" s="159"/>
      <c r="BP8" s="159"/>
      <c r="BQ8" s="159"/>
      <c r="BR8" s="159"/>
      <c r="BS8" s="159"/>
      <c r="BT8" s="159"/>
      <c r="BU8" s="159"/>
      <c r="BV8" s="159"/>
      <c r="BW8" s="159"/>
      <c r="BX8" s="159"/>
      <c r="BY8" s="159"/>
      <c r="CC8" s="157">
        <v>1.5</v>
      </c>
      <c r="CD8" s="157">
        <v>2</v>
      </c>
      <c r="CE8" s="157">
        <v>-5.2</v>
      </c>
      <c r="CF8" s="157">
        <v>-5.5</v>
      </c>
      <c r="CG8" s="157">
        <v>2</v>
      </c>
      <c r="CH8" s="157">
        <v>-5.5</v>
      </c>
      <c r="CI8" s="157">
        <v>-5.5</v>
      </c>
    </row>
    <row r="9" spans="1:87" s="157" customFormat="1" x14ac:dyDescent="0.25">
      <c r="A9" s="161" t="s">
        <v>340</v>
      </c>
      <c r="B9" s="161" t="str">
        <f>B8</f>
        <v>nat</v>
      </c>
      <c r="C9" s="161" t="str">
        <f>C8</f>
        <v>base</v>
      </c>
      <c r="D9" s="172">
        <v>-0.7</v>
      </c>
      <c r="E9" s="172">
        <v>-0.2</v>
      </c>
      <c r="F9" s="172">
        <v>-0.2</v>
      </c>
      <c r="G9" s="173">
        <v>-0.2</v>
      </c>
      <c r="H9" s="174">
        <v>-0.2</v>
      </c>
      <c r="I9" s="174">
        <v>-0.2</v>
      </c>
      <c r="J9" s="174">
        <v>0.15000000000000002</v>
      </c>
      <c r="K9" s="174">
        <v>0.4</v>
      </c>
      <c r="L9" s="174">
        <v>0.4</v>
      </c>
      <c r="M9" s="174">
        <v>0.39749999999999996</v>
      </c>
      <c r="N9" s="174">
        <v>0.45</v>
      </c>
      <c r="Y9" s="158">
        <f t="shared" ref="Y9:Y81" si="3">IF(ISERROR(Z9*$Y$7),"eps",(Z9*$Y$7))</f>
        <v>-0.7</v>
      </c>
      <c r="Z9" s="127">
        <f>Z8</f>
        <v>-1.4</v>
      </c>
      <c r="AA9" s="145"/>
      <c r="AB9" s="145"/>
      <c r="AC9" s="138"/>
      <c r="AD9" s="138"/>
      <c r="AE9" s="138"/>
      <c r="AF9" s="138"/>
      <c r="AG9" s="138"/>
      <c r="AH9" s="138"/>
      <c r="AI9" s="138"/>
      <c r="AJ9" s="138"/>
      <c r="AK9" s="138"/>
      <c r="AL9" s="138"/>
      <c r="AM9" s="145"/>
      <c r="AN9" s="145"/>
      <c r="AO9" s="145"/>
      <c r="AP9" s="145"/>
      <c r="AQ9" s="145"/>
      <c r="AR9" s="145"/>
      <c r="AS9" s="145"/>
      <c r="AT9" s="145"/>
      <c r="AU9" s="145"/>
      <c r="AV9" s="145"/>
      <c r="AW9" s="145"/>
      <c r="AX9" s="145"/>
      <c r="AY9" s="145"/>
      <c r="AZ9" s="145"/>
      <c r="BA9" s="145"/>
      <c r="BB9" s="145"/>
      <c r="BC9" s="145"/>
      <c r="BD9" s="145"/>
      <c r="BE9" s="145"/>
      <c r="BF9" s="145"/>
      <c r="BG9" s="145"/>
      <c r="BH9" s="145"/>
      <c r="BI9" s="145"/>
      <c r="BJ9" s="145"/>
      <c r="BK9" s="145"/>
      <c r="BL9" s="145"/>
      <c r="BM9" s="145"/>
      <c r="BN9" s="145"/>
      <c r="BO9" s="145"/>
      <c r="BP9" s="145"/>
      <c r="BQ9" s="145"/>
      <c r="BR9" s="145"/>
      <c r="BS9" s="145"/>
      <c r="BT9" s="145"/>
      <c r="BU9" s="145"/>
      <c r="BV9" s="145"/>
      <c r="BW9" s="145"/>
      <c r="BX9" s="145"/>
      <c r="BY9" s="145"/>
      <c r="CC9" s="157">
        <v>1.5</v>
      </c>
      <c r="CD9" s="157">
        <v>2</v>
      </c>
      <c r="CE9" s="157">
        <v>-5.2</v>
      </c>
      <c r="CF9" s="157">
        <v>-5.5</v>
      </c>
      <c r="CG9" s="157">
        <v>2</v>
      </c>
      <c r="CH9" s="157">
        <v>-5.5</v>
      </c>
      <c r="CI9" s="157">
        <v>-5.5</v>
      </c>
    </row>
    <row r="10" spans="1:87" s="157" customFormat="1" x14ac:dyDescent="0.25">
      <c r="A10" s="161" t="s">
        <v>341</v>
      </c>
      <c r="B10" s="161" t="str">
        <f t="shared" ref="B10:B50" si="4">B9</f>
        <v>nat</v>
      </c>
      <c r="C10" s="161" t="str">
        <f t="shared" ref="C10:C50" si="5">C9</f>
        <v>base</v>
      </c>
      <c r="D10" s="172">
        <v>-0.7</v>
      </c>
      <c r="E10" s="172">
        <v>-0.2</v>
      </c>
      <c r="F10" s="172">
        <v>-0.2</v>
      </c>
      <c r="G10" s="173">
        <v>-0.2</v>
      </c>
      <c r="H10" s="174">
        <v>-0.2</v>
      </c>
      <c r="I10" s="174">
        <v>-0.2</v>
      </c>
      <c r="J10" s="174">
        <v>0.15000000000000002</v>
      </c>
      <c r="K10" s="174">
        <v>0.4</v>
      </c>
      <c r="L10" s="174">
        <v>0.4</v>
      </c>
      <c r="M10" s="174">
        <v>0.39749999999999996</v>
      </c>
      <c r="N10" s="174">
        <v>0.45</v>
      </c>
      <c r="Y10" s="158">
        <f t="shared" si="3"/>
        <v>-0.7</v>
      </c>
      <c r="Z10" s="127">
        <f>Z9</f>
        <v>-1.4</v>
      </c>
      <c r="AA10" s="145"/>
      <c r="AB10" s="145"/>
      <c r="AC10" s="138"/>
      <c r="AD10" s="138"/>
      <c r="AE10" s="138"/>
      <c r="AF10" s="138"/>
      <c r="AG10" s="138"/>
      <c r="AH10" s="138"/>
      <c r="AI10" s="138"/>
      <c r="AJ10" s="138"/>
      <c r="AK10" s="138"/>
      <c r="AL10" s="138"/>
      <c r="AM10" s="145"/>
      <c r="AN10" s="145"/>
      <c r="AO10" s="145"/>
      <c r="AP10" s="145"/>
      <c r="AQ10" s="145"/>
      <c r="AR10" s="145"/>
      <c r="AS10" s="145"/>
      <c r="AT10" s="145"/>
      <c r="AU10" s="145"/>
      <c r="AV10" s="145"/>
      <c r="AW10" s="145"/>
      <c r="AX10" s="145"/>
      <c r="AY10" s="145"/>
      <c r="AZ10" s="145"/>
      <c r="BA10" s="145"/>
      <c r="BB10" s="145"/>
      <c r="BC10" s="145"/>
      <c r="BD10" s="145"/>
      <c r="BE10" s="145"/>
      <c r="BF10" s="145"/>
      <c r="BG10" s="145"/>
      <c r="BH10" s="145"/>
      <c r="BI10" s="145"/>
      <c r="BJ10" s="145"/>
      <c r="BK10" s="145"/>
      <c r="BL10" s="145"/>
      <c r="BM10" s="145"/>
      <c r="BN10" s="145"/>
      <c r="BO10" s="145"/>
      <c r="BP10" s="145"/>
      <c r="BQ10" s="145"/>
      <c r="BR10" s="145"/>
      <c r="BS10" s="145"/>
      <c r="BT10" s="145"/>
      <c r="BU10" s="145"/>
      <c r="BV10" s="145"/>
      <c r="BW10" s="145"/>
      <c r="BX10" s="145"/>
      <c r="BY10" s="145"/>
      <c r="CC10" s="157">
        <v>1.5</v>
      </c>
      <c r="CD10" s="157">
        <v>2</v>
      </c>
      <c r="CE10" s="157">
        <v>-5.2</v>
      </c>
      <c r="CF10" s="157">
        <v>-5.5</v>
      </c>
      <c r="CG10" s="157">
        <v>2</v>
      </c>
      <c r="CH10" s="157">
        <v>-5.5</v>
      </c>
      <c r="CI10" s="157">
        <v>-5.5</v>
      </c>
    </row>
    <row r="11" spans="1:87" s="157" customFormat="1" x14ac:dyDescent="0.25">
      <c r="A11" s="161" t="s">
        <v>342</v>
      </c>
      <c r="B11" s="161" t="str">
        <f t="shared" si="4"/>
        <v>nat</v>
      </c>
      <c r="C11" s="161" t="str">
        <f t="shared" si="5"/>
        <v>base</v>
      </c>
      <c r="D11" s="59">
        <v>-0.7</v>
      </c>
      <c r="E11" s="59">
        <v>-0.2</v>
      </c>
      <c r="F11" s="59">
        <v>-0.2</v>
      </c>
      <c r="G11" s="168">
        <v>-0.2</v>
      </c>
      <c r="H11" s="169">
        <v>-0.2</v>
      </c>
      <c r="I11" s="169">
        <v>-0.2</v>
      </c>
      <c r="J11" s="169">
        <v>0.15000000000000002</v>
      </c>
      <c r="K11" s="169">
        <v>0.4</v>
      </c>
      <c r="L11" s="169">
        <v>0.4</v>
      </c>
      <c r="M11" s="169">
        <v>0.39749999999999996</v>
      </c>
      <c r="N11" s="169">
        <v>0.45</v>
      </c>
      <c r="Y11" s="158" t="str">
        <f t="shared" si="3"/>
        <v>eps</v>
      </c>
      <c r="Z11" s="155" t="s">
        <v>75</v>
      </c>
      <c r="AA11" s="159"/>
      <c r="AB11" s="159"/>
      <c r="AC11" s="156"/>
      <c r="AD11" s="156"/>
      <c r="AE11" s="156"/>
      <c r="AF11" s="156"/>
      <c r="AG11" s="156"/>
      <c r="AH11" s="156"/>
      <c r="AI11" s="156"/>
      <c r="AJ11" s="156"/>
      <c r="AK11" s="156"/>
      <c r="AL11" s="156"/>
      <c r="AM11" s="159"/>
      <c r="AN11" s="159"/>
      <c r="AO11" s="159"/>
      <c r="AP11" s="159"/>
      <c r="AQ11" s="159"/>
      <c r="AR11" s="159"/>
      <c r="AS11" s="159"/>
      <c r="AT11" s="159"/>
      <c r="AU11" s="159"/>
      <c r="AV11" s="159"/>
      <c r="AW11" s="159"/>
      <c r="AX11" s="159"/>
      <c r="AY11" s="159"/>
      <c r="AZ11" s="159"/>
      <c r="BA11" s="159"/>
      <c r="BB11" s="159"/>
      <c r="BC11" s="159"/>
      <c r="BD11" s="159"/>
      <c r="BE11" s="159"/>
      <c r="BF11" s="159"/>
      <c r="BG11" s="159"/>
      <c r="BH11" s="159"/>
      <c r="BI11" s="159"/>
      <c r="BJ11" s="159"/>
      <c r="BK11" s="159"/>
      <c r="BL11" s="159"/>
      <c r="BM11" s="159"/>
      <c r="BN11" s="159"/>
      <c r="BO11" s="159"/>
      <c r="BP11" s="159"/>
      <c r="BQ11" s="159"/>
      <c r="BR11" s="159"/>
      <c r="BS11" s="159"/>
      <c r="BT11" s="159"/>
      <c r="BU11" s="159"/>
      <c r="BV11" s="159"/>
      <c r="BW11" s="159"/>
      <c r="BX11" s="159"/>
      <c r="BY11" s="159"/>
      <c r="CC11" s="157" t="s">
        <v>75</v>
      </c>
      <c r="CD11" s="157" t="s">
        <v>75</v>
      </c>
      <c r="CE11" s="157" t="s">
        <v>75</v>
      </c>
      <c r="CF11" s="157" t="s">
        <v>75</v>
      </c>
      <c r="CG11" s="157" t="s">
        <v>75</v>
      </c>
      <c r="CH11" s="157" t="s">
        <v>75</v>
      </c>
      <c r="CI11" s="157" t="s">
        <v>75</v>
      </c>
    </row>
    <row r="12" spans="1:87" s="157" customFormat="1" x14ac:dyDescent="0.25">
      <c r="A12" s="161" t="s">
        <v>343</v>
      </c>
      <c r="B12" s="161" t="str">
        <f t="shared" si="4"/>
        <v>nat</v>
      </c>
      <c r="C12" s="161" t="str">
        <f t="shared" si="5"/>
        <v>base</v>
      </c>
      <c r="D12" s="59">
        <v>-0.7</v>
      </c>
      <c r="E12" s="59">
        <v>-0.2</v>
      </c>
      <c r="F12" s="59">
        <v>-0.2</v>
      </c>
      <c r="G12" s="168">
        <v>-0.2</v>
      </c>
      <c r="H12" s="169">
        <v>-0.2</v>
      </c>
      <c r="I12" s="169">
        <v>-0.2</v>
      </c>
      <c r="J12" s="169">
        <v>0.15000000000000002</v>
      </c>
      <c r="K12" s="169">
        <v>0.4</v>
      </c>
      <c r="L12" s="169">
        <v>0.4</v>
      </c>
      <c r="M12" s="169">
        <v>0.39749999999999996</v>
      </c>
      <c r="N12" s="169">
        <v>0.45</v>
      </c>
      <c r="Y12" s="158" t="str">
        <f t="shared" si="3"/>
        <v>eps</v>
      </c>
      <c r="Z12" s="155" t="s">
        <v>75</v>
      </c>
      <c r="AA12" s="159"/>
      <c r="AB12" s="159"/>
      <c r="AC12" s="156"/>
      <c r="AD12" s="156"/>
      <c r="AE12" s="156"/>
      <c r="AF12" s="156"/>
      <c r="AG12" s="156"/>
      <c r="AH12" s="156"/>
      <c r="AI12" s="156"/>
      <c r="AJ12" s="156"/>
      <c r="AK12" s="156"/>
      <c r="AL12" s="156"/>
      <c r="AM12" s="159"/>
      <c r="AN12" s="159"/>
      <c r="AO12" s="159"/>
      <c r="AP12" s="159"/>
      <c r="AQ12" s="159"/>
      <c r="AR12" s="159"/>
      <c r="AS12" s="159"/>
      <c r="AT12" s="159"/>
      <c r="AU12" s="159"/>
      <c r="AV12" s="159"/>
      <c r="AW12" s="159"/>
      <c r="AX12" s="159"/>
      <c r="AY12" s="159"/>
      <c r="AZ12" s="159"/>
      <c r="BA12" s="159"/>
      <c r="BB12" s="159"/>
      <c r="BC12" s="159"/>
      <c r="BD12" s="159"/>
      <c r="BE12" s="159"/>
      <c r="BF12" s="159"/>
      <c r="BG12" s="159"/>
      <c r="BH12" s="159"/>
      <c r="BI12" s="159"/>
      <c r="BJ12" s="159"/>
      <c r="BK12" s="159"/>
      <c r="BL12" s="159"/>
      <c r="BM12" s="159"/>
      <c r="BN12" s="159"/>
      <c r="BO12" s="159"/>
      <c r="BP12" s="159"/>
      <c r="BQ12" s="159"/>
      <c r="BR12" s="159"/>
      <c r="BS12" s="159"/>
      <c r="BT12" s="159"/>
      <c r="BU12" s="159"/>
      <c r="BV12" s="159"/>
      <c r="BW12" s="159"/>
      <c r="BX12" s="159"/>
      <c r="BY12" s="159"/>
      <c r="CC12" s="157" t="s">
        <v>75</v>
      </c>
      <c r="CD12" s="157" t="s">
        <v>75</v>
      </c>
      <c r="CE12" s="157" t="s">
        <v>75</v>
      </c>
      <c r="CF12" s="157" t="s">
        <v>75</v>
      </c>
      <c r="CG12" s="157" t="s">
        <v>75</v>
      </c>
      <c r="CH12" s="157" t="s">
        <v>75</v>
      </c>
      <c r="CI12" s="157" t="s">
        <v>75</v>
      </c>
    </row>
    <row r="13" spans="1:87" s="157" customFormat="1" x14ac:dyDescent="0.25">
      <c r="A13" s="161" t="s">
        <v>344</v>
      </c>
      <c r="B13" s="161" t="str">
        <f t="shared" si="4"/>
        <v>nat</v>
      </c>
      <c r="C13" s="161" t="str">
        <f t="shared" si="5"/>
        <v>base</v>
      </c>
      <c r="D13" s="59">
        <v>-0.7</v>
      </c>
      <c r="E13" s="59">
        <v>-0.2</v>
      </c>
      <c r="F13" s="59">
        <v>-0.2</v>
      </c>
      <c r="G13" s="168">
        <v>-0.2</v>
      </c>
      <c r="H13" s="169">
        <v>-0.2</v>
      </c>
      <c r="I13" s="169">
        <v>-0.2</v>
      </c>
      <c r="J13" s="169">
        <v>0.15000000000000002</v>
      </c>
      <c r="K13" s="169">
        <v>0.4</v>
      </c>
      <c r="L13" s="169">
        <v>0.4</v>
      </c>
      <c r="M13" s="169">
        <v>0.39749999999999996</v>
      </c>
      <c r="N13" s="169">
        <v>0.45</v>
      </c>
      <c r="Y13" s="158">
        <f t="shared" si="3"/>
        <v>-6</v>
      </c>
      <c r="Z13" s="155">
        <v>-12</v>
      </c>
      <c r="AA13" s="159"/>
      <c r="AB13" s="159"/>
      <c r="AC13" s="156">
        <v>-0.1</v>
      </c>
      <c r="AD13" s="156">
        <v>-0.05</v>
      </c>
      <c r="AE13" s="156">
        <v>0.05</v>
      </c>
      <c r="AF13" s="156">
        <v>0.05</v>
      </c>
      <c r="AG13" s="156">
        <v>0.05</v>
      </c>
      <c r="AH13" s="156">
        <v>0.05</v>
      </c>
      <c r="AI13" s="156">
        <v>0.2</v>
      </c>
      <c r="AJ13" s="156">
        <v>0.1</v>
      </c>
      <c r="AK13" s="156">
        <v>0.15</v>
      </c>
      <c r="AL13" s="156">
        <v>0.2</v>
      </c>
      <c r="AM13" s="159"/>
      <c r="AN13" s="159"/>
      <c r="AO13" s="159"/>
      <c r="AP13" s="159"/>
      <c r="AQ13" s="159"/>
      <c r="AR13" s="159"/>
      <c r="AS13" s="159"/>
      <c r="AT13" s="159"/>
      <c r="AU13" s="159"/>
      <c r="AV13" s="159"/>
      <c r="AW13" s="159"/>
      <c r="AX13" s="159"/>
      <c r="AY13" s="159"/>
      <c r="AZ13" s="159"/>
      <c r="BA13" s="159"/>
      <c r="BB13" s="159"/>
      <c r="BC13" s="159"/>
      <c r="BD13" s="159"/>
      <c r="BE13" s="159"/>
      <c r="BF13" s="159"/>
      <c r="BG13" s="159"/>
      <c r="BH13" s="159"/>
      <c r="BI13" s="159"/>
      <c r="BJ13" s="159"/>
      <c r="BK13" s="159"/>
      <c r="BL13" s="159"/>
      <c r="BM13" s="159"/>
      <c r="BN13" s="159"/>
      <c r="BO13" s="159"/>
      <c r="BP13" s="159"/>
      <c r="BQ13" s="159"/>
      <c r="BR13" s="159"/>
      <c r="BS13" s="159"/>
      <c r="BT13" s="159"/>
      <c r="BU13" s="159"/>
      <c r="BV13" s="159"/>
      <c r="BW13" s="159"/>
      <c r="BX13" s="159"/>
      <c r="BY13" s="159"/>
      <c r="CC13" s="157">
        <v>0.3</v>
      </c>
      <c r="CD13" s="157">
        <v>-3</v>
      </c>
      <c r="CE13" s="157">
        <v>0.3</v>
      </c>
      <c r="CF13" s="157">
        <v>-5</v>
      </c>
      <c r="CG13" s="157">
        <v>2</v>
      </c>
      <c r="CH13" s="157">
        <v>-3</v>
      </c>
      <c r="CI13" s="157">
        <v>-4</v>
      </c>
    </row>
    <row r="14" spans="1:87" s="157" customFormat="1" x14ac:dyDescent="0.25">
      <c r="A14" s="161" t="s">
        <v>345</v>
      </c>
      <c r="B14" s="161" t="str">
        <f t="shared" si="4"/>
        <v>nat</v>
      </c>
      <c r="C14" s="161" t="str">
        <f t="shared" si="5"/>
        <v>base</v>
      </c>
      <c r="D14" s="172">
        <v>-0.7</v>
      </c>
      <c r="E14" s="172">
        <v>-0.2</v>
      </c>
      <c r="F14" s="172">
        <v>-0.2</v>
      </c>
      <c r="G14" s="173">
        <v>-0.2</v>
      </c>
      <c r="H14" s="174">
        <v>-0.2</v>
      </c>
      <c r="I14" s="174">
        <v>-0.2</v>
      </c>
      <c r="J14" s="174">
        <v>0.15000000000000002</v>
      </c>
      <c r="K14" s="174">
        <v>0.4</v>
      </c>
      <c r="L14" s="174">
        <v>0.4</v>
      </c>
      <c r="M14" s="174">
        <v>0.39749999999999996</v>
      </c>
      <c r="N14" s="174">
        <v>0.45</v>
      </c>
      <c r="Y14" s="158">
        <f t="shared" si="3"/>
        <v>-6</v>
      </c>
      <c r="Z14" s="127">
        <f>Z13</f>
        <v>-12</v>
      </c>
      <c r="AA14" s="145"/>
      <c r="AB14" s="145"/>
      <c r="AC14" s="138"/>
      <c r="AD14" s="138"/>
      <c r="AE14" s="138"/>
      <c r="AF14" s="138"/>
      <c r="AG14" s="138"/>
      <c r="AH14" s="138"/>
      <c r="AI14" s="138"/>
      <c r="AJ14" s="138"/>
      <c r="AK14" s="138"/>
      <c r="AL14" s="138"/>
      <c r="AM14" s="145"/>
      <c r="AN14" s="145"/>
      <c r="AO14" s="145"/>
      <c r="AP14" s="145"/>
      <c r="AQ14" s="145"/>
      <c r="AR14" s="145"/>
      <c r="AS14" s="145"/>
      <c r="AT14" s="145"/>
      <c r="AU14" s="145"/>
      <c r="AV14" s="145"/>
      <c r="AW14" s="145"/>
      <c r="AX14" s="145"/>
      <c r="AY14" s="145"/>
      <c r="AZ14" s="145"/>
      <c r="BA14" s="145"/>
      <c r="BB14" s="145"/>
      <c r="BC14" s="145"/>
      <c r="BD14" s="145"/>
      <c r="BE14" s="145"/>
      <c r="BF14" s="145"/>
      <c r="BG14" s="145"/>
      <c r="BH14" s="145"/>
      <c r="BI14" s="145"/>
      <c r="BJ14" s="145"/>
      <c r="BK14" s="145"/>
      <c r="BL14" s="145"/>
      <c r="BM14" s="145"/>
      <c r="BN14" s="145"/>
      <c r="BO14" s="145"/>
      <c r="BP14" s="145"/>
      <c r="BQ14" s="145"/>
      <c r="BR14" s="145"/>
      <c r="BS14" s="145"/>
      <c r="BT14" s="145"/>
      <c r="BU14" s="145"/>
      <c r="BV14" s="145"/>
      <c r="BW14" s="145"/>
      <c r="BX14" s="145"/>
      <c r="BY14" s="145"/>
      <c r="CC14" s="157">
        <v>0.3</v>
      </c>
      <c r="CD14" s="157">
        <v>-3</v>
      </c>
      <c r="CE14" s="157">
        <v>0.3</v>
      </c>
      <c r="CF14" s="157">
        <v>-5</v>
      </c>
      <c r="CG14" s="157">
        <v>2</v>
      </c>
      <c r="CH14" s="157">
        <v>-3</v>
      </c>
      <c r="CI14" s="157">
        <v>-4</v>
      </c>
    </row>
    <row r="15" spans="1:87" s="157" customFormat="1" x14ac:dyDescent="0.25">
      <c r="A15" s="161" t="s">
        <v>346</v>
      </c>
      <c r="B15" s="161" t="str">
        <f t="shared" si="4"/>
        <v>nat</v>
      </c>
      <c r="C15" s="161" t="str">
        <f t="shared" si="5"/>
        <v>base</v>
      </c>
      <c r="D15" s="172">
        <v>-0.7</v>
      </c>
      <c r="E15" s="172">
        <v>-0.2</v>
      </c>
      <c r="F15" s="172">
        <v>-0.2</v>
      </c>
      <c r="G15" s="173">
        <v>-0.2</v>
      </c>
      <c r="H15" s="174">
        <v>-0.2</v>
      </c>
      <c r="I15" s="174">
        <v>-0.2</v>
      </c>
      <c r="J15" s="174">
        <v>0.15000000000000002</v>
      </c>
      <c r="K15" s="174">
        <v>0.4</v>
      </c>
      <c r="L15" s="174">
        <v>0.4</v>
      </c>
      <c r="M15" s="174">
        <v>0.39749999999999996</v>
      </c>
      <c r="N15" s="174">
        <v>0.45</v>
      </c>
      <c r="Y15" s="158">
        <f t="shared" si="3"/>
        <v>-6</v>
      </c>
      <c r="Z15" s="127">
        <f t="shared" ref="Z15:Z16" si="6">Z14</f>
        <v>-12</v>
      </c>
      <c r="AA15" s="145"/>
      <c r="AB15" s="145"/>
      <c r="AC15" s="138"/>
      <c r="AD15" s="138"/>
      <c r="AE15" s="138"/>
      <c r="AF15" s="138"/>
      <c r="AG15" s="138"/>
      <c r="AH15" s="138"/>
      <c r="AI15" s="138"/>
      <c r="AJ15" s="138"/>
      <c r="AK15" s="138"/>
      <c r="AL15" s="138"/>
      <c r="AM15" s="145"/>
      <c r="AN15" s="145"/>
      <c r="AO15" s="145"/>
      <c r="AP15" s="145"/>
      <c r="AQ15" s="145"/>
      <c r="AR15" s="145"/>
      <c r="AS15" s="145"/>
      <c r="AT15" s="145"/>
      <c r="AU15" s="145"/>
      <c r="AV15" s="145"/>
      <c r="AW15" s="145"/>
      <c r="AX15" s="145"/>
      <c r="AY15" s="145"/>
      <c r="AZ15" s="145"/>
      <c r="BA15" s="145"/>
      <c r="BB15" s="145"/>
      <c r="BC15" s="145"/>
      <c r="BD15" s="145"/>
      <c r="BE15" s="145"/>
      <c r="BF15" s="145"/>
      <c r="BG15" s="145"/>
      <c r="BH15" s="145"/>
      <c r="BI15" s="145"/>
      <c r="BJ15" s="145"/>
      <c r="BK15" s="145"/>
      <c r="BL15" s="145"/>
      <c r="BM15" s="145"/>
      <c r="BN15" s="145"/>
      <c r="BO15" s="145"/>
      <c r="BP15" s="145"/>
      <c r="BQ15" s="145"/>
      <c r="BR15" s="145"/>
      <c r="BS15" s="145"/>
      <c r="BT15" s="145"/>
      <c r="BU15" s="145"/>
      <c r="BV15" s="145"/>
      <c r="BW15" s="145"/>
      <c r="BX15" s="145"/>
      <c r="BY15" s="145"/>
      <c r="CC15" s="157">
        <v>0.3</v>
      </c>
      <c r="CD15" s="157">
        <v>-3</v>
      </c>
      <c r="CE15" s="157">
        <v>0.3</v>
      </c>
      <c r="CF15" s="157">
        <v>-5</v>
      </c>
      <c r="CG15" s="157">
        <v>2</v>
      </c>
      <c r="CH15" s="157">
        <v>-3</v>
      </c>
      <c r="CI15" s="157">
        <v>-4</v>
      </c>
    </row>
    <row r="16" spans="1:87" s="157" customFormat="1" x14ac:dyDescent="0.25">
      <c r="A16" s="161" t="s">
        <v>347</v>
      </c>
      <c r="B16" s="161" t="str">
        <f t="shared" si="4"/>
        <v>nat</v>
      </c>
      <c r="C16" s="161" t="str">
        <f t="shared" si="5"/>
        <v>base</v>
      </c>
      <c r="D16" s="172">
        <v>-0.7</v>
      </c>
      <c r="E16" s="172">
        <v>-0.2</v>
      </c>
      <c r="F16" s="172">
        <v>-0.2</v>
      </c>
      <c r="G16" s="173">
        <v>-0.2</v>
      </c>
      <c r="H16" s="174">
        <v>-0.2</v>
      </c>
      <c r="I16" s="174">
        <v>-0.2</v>
      </c>
      <c r="J16" s="174">
        <v>0.15000000000000002</v>
      </c>
      <c r="K16" s="174">
        <v>0.4</v>
      </c>
      <c r="L16" s="174">
        <v>0.4</v>
      </c>
      <c r="M16" s="174">
        <v>0.39749999999999996</v>
      </c>
      <c r="N16" s="174">
        <v>0.45</v>
      </c>
      <c r="Y16" s="158">
        <f t="shared" si="3"/>
        <v>-6</v>
      </c>
      <c r="Z16" s="127">
        <f t="shared" si="6"/>
        <v>-12</v>
      </c>
      <c r="AA16" s="145"/>
      <c r="AB16" s="145"/>
      <c r="AC16" s="138"/>
      <c r="AD16" s="138"/>
      <c r="AE16" s="138"/>
      <c r="AF16" s="138"/>
      <c r="AG16" s="138"/>
      <c r="AH16" s="138"/>
      <c r="AI16" s="138"/>
      <c r="AJ16" s="138"/>
      <c r="AK16" s="138"/>
      <c r="AL16" s="138"/>
      <c r="AM16" s="145"/>
      <c r="AN16" s="145"/>
      <c r="AO16" s="145"/>
      <c r="AP16" s="145"/>
      <c r="AQ16" s="145"/>
      <c r="AR16" s="145"/>
      <c r="AS16" s="145"/>
      <c r="AT16" s="145"/>
      <c r="AU16" s="145"/>
      <c r="AV16" s="145"/>
      <c r="AW16" s="145"/>
      <c r="AX16" s="145"/>
      <c r="AY16" s="145"/>
      <c r="AZ16" s="145"/>
      <c r="BA16" s="145"/>
      <c r="BB16" s="145"/>
      <c r="BC16" s="145"/>
      <c r="BD16" s="145"/>
      <c r="BE16" s="145"/>
      <c r="BF16" s="145"/>
      <c r="BG16" s="145"/>
      <c r="BH16" s="145"/>
      <c r="BI16" s="145"/>
      <c r="BJ16" s="145"/>
      <c r="BK16" s="145"/>
      <c r="BL16" s="145"/>
      <c r="BM16" s="145"/>
      <c r="BN16" s="145"/>
      <c r="BO16" s="145"/>
      <c r="BP16" s="145"/>
      <c r="BQ16" s="145"/>
      <c r="BR16" s="145"/>
      <c r="BS16" s="145"/>
      <c r="BT16" s="145"/>
      <c r="BU16" s="145"/>
      <c r="BV16" s="145"/>
      <c r="BW16" s="145"/>
      <c r="BX16" s="145"/>
      <c r="BY16" s="145"/>
      <c r="CC16" s="157">
        <v>0.3</v>
      </c>
      <c r="CD16" s="157">
        <v>-3</v>
      </c>
      <c r="CE16" s="157">
        <v>0.3</v>
      </c>
      <c r="CF16" s="157">
        <v>-5</v>
      </c>
      <c r="CG16" s="157">
        <v>2</v>
      </c>
      <c r="CH16" s="157">
        <v>-3</v>
      </c>
      <c r="CI16" s="157">
        <v>-4</v>
      </c>
    </row>
    <row r="17" spans="1:87" s="157" customFormat="1" x14ac:dyDescent="0.25">
      <c r="A17" s="161" t="s">
        <v>348</v>
      </c>
      <c r="B17" s="161" t="str">
        <f t="shared" si="4"/>
        <v>nat</v>
      </c>
      <c r="C17" s="161" t="str">
        <f t="shared" si="5"/>
        <v>base</v>
      </c>
      <c r="D17" s="59">
        <v>-0.7</v>
      </c>
      <c r="E17" s="59">
        <v>-0.2</v>
      </c>
      <c r="F17" s="59">
        <v>-0.2</v>
      </c>
      <c r="G17" s="168">
        <v>-0.2</v>
      </c>
      <c r="H17" s="169">
        <v>-0.2</v>
      </c>
      <c r="I17" s="169">
        <v>-0.2</v>
      </c>
      <c r="J17" s="169">
        <v>0.15000000000000002</v>
      </c>
      <c r="K17" s="169">
        <v>0.4</v>
      </c>
      <c r="L17" s="169">
        <v>0.4</v>
      </c>
      <c r="M17" s="169">
        <v>0.39749999999999996</v>
      </c>
      <c r="N17" s="169">
        <v>0.45</v>
      </c>
      <c r="Y17" s="158">
        <f t="shared" si="3"/>
        <v>-1.25</v>
      </c>
      <c r="Z17" s="127">
        <f>Z28</f>
        <v>-2.5</v>
      </c>
      <c r="AA17" s="145"/>
      <c r="AB17" s="145"/>
      <c r="AC17" s="156"/>
      <c r="AD17" s="156"/>
      <c r="AE17" s="156"/>
      <c r="AF17" s="156"/>
      <c r="AG17" s="156"/>
      <c r="AH17" s="156"/>
      <c r="AI17" s="156"/>
      <c r="AJ17" s="156"/>
      <c r="AK17" s="156"/>
      <c r="AL17" s="156"/>
      <c r="AM17" s="145"/>
      <c r="AN17" s="145"/>
      <c r="AO17" s="145"/>
      <c r="AP17" s="145"/>
      <c r="AQ17" s="145"/>
      <c r="AR17" s="145"/>
      <c r="AS17" s="145"/>
      <c r="AT17" s="145"/>
      <c r="AU17" s="145"/>
      <c r="AV17" s="145"/>
      <c r="AW17" s="145"/>
      <c r="AX17" s="145"/>
      <c r="AY17" s="145"/>
      <c r="AZ17" s="145"/>
      <c r="BA17" s="145"/>
      <c r="BB17" s="145"/>
      <c r="BC17" s="145"/>
      <c r="BD17" s="145"/>
      <c r="BE17" s="145"/>
      <c r="BF17" s="145"/>
      <c r="BG17" s="145"/>
      <c r="BH17" s="145"/>
      <c r="BI17" s="145"/>
      <c r="BJ17" s="145"/>
      <c r="BK17" s="145"/>
      <c r="BL17" s="145"/>
      <c r="BM17" s="145"/>
      <c r="BN17" s="145"/>
      <c r="BO17" s="145"/>
      <c r="BP17" s="145"/>
      <c r="BQ17" s="145"/>
      <c r="BR17" s="145"/>
      <c r="BS17" s="145"/>
      <c r="BT17" s="145"/>
      <c r="BU17" s="145"/>
      <c r="BV17" s="145"/>
      <c r="BW17" s="145"/>
      <c r="BX17" s="145"/>
      <c r="BY17" s="145"/>
      <c r="CC17" s="157">
        <v>-4.5</v>
      </c>
      <c r="CD17" s="157">
        <v>-5</v>
      </c>
      <c r="CE17" s="157">
        <v>-5.5</v>
      </c>
      <c r="CF17" s="157">
        <v>-2.5</v>
      </c>
      <c r="CG17" s="157">
        <v>-4</v>
      </c>
      <c r="CH17" s="157">
        <v>-2</v>
      </c>
      <c r="CI17" s="157">
        <v>-5</v>
      </c>
    </row>
    <row r="18" spans="1:87" s="157" customFormat="1" x14ac:dyDescent="0.25">
      <c r="A18" s="161" t="s">
        <v>349</v>
      </c>
      <c r="B18" s="161" t="str">
        <f t="shared" si="4"/>
        <v>nat</v>
      </c>
      <c r="C18" s="161" t="str">
        <f t="shared" si="5"/>
        <v>base</v>
      </c>
      <c r="D18" s="59">
        <v>-0.7</v>
      </c>
      <c r="E18" s="59">
        <v>-0.2</v>
      </c>
      <c r="F18" s="59">
        <v>-0.2</v>
      </c>
      <c r="G18" s="168">
        <v>-0.2</v>
      </c>
      <c r="H18" s="169">
        <v>-0.2</v>
      </c>
      <c r="I18" s="169">
        <v>-0.2</v>
      </c>
      <c r="J18" s="169">
        <v>0.15000000000000002</v>
      </c>
      <c r="K18" s="169">
        <v>0.4</v>
      </c>
      <c r="L18" s="169">
        <v>0.4</v>
      </c>
      <c r="M18" s="169">
        <v>0.39749999999999996</v>
      </c>
      <c r="N18" s="169">
        <v>0.45</v>
      </c>
      <c r="Y18" s="158">
        <f t="shared" si="3"/>
        <v>-1</v>
      </c>
      <c r="Z18" s="155">
        <v>-2</v>
      </c>
      <c r="AA18" s="159"/>
      <c r="AB18" s="159"/>
      <c r="AC18" s="156">
        <v>-0.1</v>
      </c>
      <c r="AD18" s="156">
        <v>-0.05</v>
      </c>
      <c r="AE18" s="156">
        <v>0.05</v>
      </c>
      <c r="AF18" s="156">
        <v>0.05</v>
      </c>
      <c r="AG18" s="156">
        <v>0.05</v>
      </c>
      <c r="AH18" s="156">
        <v>0.05</v>
      </c>
      <c r="AI18" s="156">
        <v>0.2</v>
      </c>
      <c r="AJ18" s="156">
        <v>0.1</v>
      </c>
      <c r="AK18" s="156">
        <v>0.15</v>
      </c>
      <c r="AL18" s="156">
        <v>0.2</v>
      </c>
      <c r="AM18" s="159"/>
      <c r="AN18" s="159"/>
      <c r="AO18" s="159"/>
      <c r="AP18" s="159"/>
      <c r="AQ18" s="159"/>
      <c r="AR18" s="159"/>
      <c r="AS18" s="159"/>
      <c r="AT18" s="159"/>
      <c r="AU18" s="159"/>
      <c r="AV18" s="159"/>
      <c r="AW18" s="159"/>
      <c r="AX18" s="159"/>
      <c r="AY18" s="159"/>
      <c r="AZ18" s="159"/>
      <c r="BA18" s="159"/>
      <c r="BB18" s="159"/>
      <c r="BC18" s="159"/>
      <c r="BD18" s="159"/>
      <c r="BE18" s="159"/>
      <c r="BF18" s="159"/>
      <c r="BG18" s="159"/>
      <c r="BH18" s="159"/>
      <c r="BI18" s="159"/>
      <c r="BJ18" s="159"/>
      <c r="BK18" s="159"/>
      <c r="BL18" s="159"/>
      <c r="BM18" s="159"/>
      <c r="BN18" s="159"/>
      <c r="BO18" s="159"/>
      <c r="BP18" s="159"/>
      <c r="BQ18" s="159"/>
      <c r="BR18" s="159"/>
      <c r="BS18" s="159"/>
      <c r="BT18" s="159"/>
      <c r="BU18" s="159"/>
      <c r="BV18" s="159"/>
      <c r="BW18" s="159"/>
      <c r="BX18" s="159"/>
      <c r="BY18" s="159"/>
      <c r="CC18" s="157">
        <v>-4.5</v>
      </c>
      <c r="CD18" s="157">
        <v>-5</v>
      </c>
      <c r="CE18" s="157">
        <v>-5.5</v>
      </c>
      <c r="CF18" s="157">
        <v>-2.5</v>
      </c>
      <c r="CG18" s="157">
        <v>-4</v>
      </c>
      <c r="CH18" s="157">
        <v>-2</v>
      </c>
      <c r="CI18" s="157">
        <v>-5</v>
      </c>
    </row>
    <row r="19" spans="1:87" s="157" customFormat="1" x14ac:dyDescent="0.25">
      <c r="A19" s="161" t="s">
        <v>350</v>
      </c>
      <c r="B19" s="161" t="str">
        <f t="shared" si="4"/>
        <v>nat</v>
      </c>
      <c r="C19" s="161" t="str">
        <f t="shared" si="5"/>
        <v>base</v>
      </c>
      <c r="D19" s="172">
        <v>-0.7</v>
      </c>
      <c r="E19" s="172">
        <v>-0.2</v>
      </c>
      <c r="F19" s="172">
        <v>-0.2</v>
      </c>
      <c r="G19" s="173">
        <v>-0.2</v>
      </c>
      <c r="H19" s="174">
        <v>-0.2</v>
      </c>
      <c r="I19" s="174">
        <v>-0.2</v>
      </c>
      <c r="J19" s="174">
        <v>0.15000000000000002</v>
      </c>
      <c r="K19" s="174">
        <v>0.4</v>
      </c>
      <c r="L19" s="174">
        <v>0.4</v>
      </c>
      <c r="M19" s="174">
        <v>0.39749999999999996</v>
      </c>
      <c r="N19" s="174">
        <v>0.45</v>
      </c>
      <c r="Y19" s="158">
        <f t="shared" si="3"/>
        <v>-1</v>
      </c>
      <c r="Z19" s="127">
        <f>Z18</f>
        <v>-2</v>
      </c>
      <c r="AA19" s="145"/>
      <c r="AB19" s="145"/>
      <c r="AC19" s="138"/>
      <c r="AD19" s="138"/>
      <c r="AE19" s="138"/>
      <c r="AF19" s="138"/>
      <c r="AG19" s="138"/>
      <c r="AH19" s="138"/>
      <c r="AI19" s="138"/>
      <c r="AJ19" s="138"/>
      <c r="AK19" s="138"/>
      <c r="AL19" s="138"/>
      <c r="AM19" s="145"/>
      <c r="AN19" s="145"/>
      <c r="AO19" s="145"/>
      <c r="AP19" s="145"/>
      <c r="AQ19" s="145"/>
      <c r="AR19" s="145"/>
      <c r="AS19" s="145"/>
      <c r="AT19" s="145"/>
      <c r="AU19" s="145"/>
      <c r="AV19" s="145"/>
      <c r="AW19" s="145"/>
      <c r="AX19" s="145"/>
      <c r="AY19" s="145"/>
      <c r="AZ19" s="145"/>
      <c r="BA19" s="145"/>
      <c r="BB19" s="145"/>
      <c r="BC19" s="145"/>
      <c r="BD19" s="145"/>
      <c r="BE19" s="145"/>
      <c r="BF19" s="145"/>
      <c r="BG19" s="145"/>
      <c r="BH19" s="145"/>
      <c r="BI19" s="145"/>
      <c r="BJ19" s="145"/>
      <c r="BK19" s="145"/>
      <c r="BL19" s="145"/>
      <c r="BM19" s="145"/>
      <c r="BN19" s="145"/>
      <c r="BO19" s="145"/>
      <c r="BP19" s="145"/>
      <c r="BQ19" s="145"/>
      <c r="BR19" s="145"/>
      <c r="BS19" s="145"/>
      <c r="BT19" s="145"/>
      <c r="BU19" s="145"/>
      <c r="BV19" s="145"/>
      <c r="BW19" s="145"/>
      <c r="BX19" s="145"/>
      <c r="BY19" s="145"/>
      <c r="CC19" s="157">
        <v>-4.5</v>
      </c>
      <c r="CD19" s="157">
        <v>-5</v>
      </c>
      <c r="CE19" s="157">
        <v>-5.5</v>
      </c>
      <c r="CF19" s="157">
        <v>-2.5</v>
      </c>
      <c r="CG19" s="157">
        <v>-4</v>
      </c>
      <c r="CH19" s="157">
        <v>-2</v>
      </c>
      <c r="CI19" s="157">
        <v>-5</v>
      </c>
    </row>
    <row r="20" spans="1:87" s="157" customFormat="1" x14ac:dyDescent="0.25">
      <c r="A20" s="161" t="s">
        <v>128</v>
      </c>
      <c r="B20" s="161" t="str">
        <f t="shared" si="4"/>
        <v>nat</v>
      </c>
      <c r="C20" s="161" t="str">
        <f t="shared" si="5"/>
        <v>base</v>
      </c>
      <c r="D20" s="59">
        <v>-0.7</v>
      </c>
      <c r="E20" s="59">
        <v>-0.2</v>
      </c>
      <c r="F20" s="59">
        <v>-0.2</v>
      </c>
      <c r="G20" s="168">
        <v>-0.2</v>
      </c>
      <c r="H20" s="169">
        <v>-0.2</v>
      </c>
      <c r="I20" s="169">
        <v>-0.2</v>
      </c>
      <c r="J20" s="169">
        <v>0.15000000000000002</v>
      </c>
      <c r="K20" s="169">
        <v>0.4</v>
      </c>
      <c r="L20" s="169">
        <v>0.4</v>
      </c>
      <c r="M20" s="169">
        <v>0.39749999999999996</v>
      </c>
      <c r="N20" s="169">
        <v>0.45</v>
      </c>
      <c r="Y20" s="158">
        <f t="shared" si="3"/>
        <v>-4</v>
      </c>
      <c r="Z20" s="155">
        <v>-8</v>
      </c>
      <c r="AA20" s="159"/>
      <c r="AB20" s="159"/>
      <c r="AC20" s="156">
        <v>-0.1</v>
      </c>
      <c r="AD20" s="156">
        <v>-0.05</v>
      </c>
      <c r="AE20" s="156">
        <v>0.05</v>
      </c>
      <c r="AF20" s="156">
        <v>0.05</v>
      </c>
      <c r="AG20" s="156">
        <v>0.05</v>
      </c>
      <c r="AH20" s="156">
        <v>0.05</v>
      </c>
      <c r="AI20" s="156">
        <v>0.2</v>
      </c>
      <c r="AJ20" s="156">
        <v>0.1</v>
      </c>
      <c r="AK20" s="156">
        <v>0.15</v>
      </c>
      <c r="AL20" s="156">
        <v>0.2</v>
      </c>
      <c r="AM20" s="159"/>
      <c r="AN20" s="159"/>
      <c r="AO20" s="159"/>
      <c r="AP20" s="159"/>
      <c r="AQ20" s="159"/>
      <c r="AR20" s="159"/>
      <c r="AS20" s="159"/>
      <c r="AT20" s="159"/>
      <c r="AU20" s="159"/>
      <c r="AV20" s="159"/>
      <c r="AW20" s="159"/>
      <c r="AX20" s="159"/>
      <c r="AY20" s="159"/>
      <c r="AZ20" s="159"/>
      <c r="BA20" s="159"/>
      <c r="BB20" s="159"/>
      <c r="BC20" s="159"/>
      <c r="BD20" s="159"/>
      <c r="BE20" s="159"/>
      <c r="BF20" s="159"/>
      <c r="BG20" s="159"/>
      <c r="BH20" s="159"/>
      <c r="BI20" s="159"/>
      <c r="BJ20" s="159"/>
      <c r="BK20" s="159"/>
      <c r="BL20" s="159"/>
      <c r="BM20" s="159"/>
      <c r="BN20" s="159"/>
      <c r="BO20" s="159"/>
      <c r="BP20" s="159"/>
      <c r="BQ20" s="159"/>
      <c r="BR20" s="159"/>
      <c r="BS20" s="159"/>
      <c r="BT20" s="159"/>
      <c r="BU20" s="159"/>
      <c r="BV20" s="159"/>
      <c r="BW20" s="159"/>
      <c r="BX20" s="159"/>
      <c r="BY20" s="159"/>
      <c r="CC20" s="157">
        <v>-4.5</v>
      </c>
      <c r="CD20" s="157">
        <v>-5</v>
      </c>
      <c r="CE20" s="157">
        <v>-5.5</v>
      </c>
      <c r="CF20" s="157">
        <v>-2.5</v>
      </c>
      <c r="CG20" s="157">
        <v>-4</v>
      </c>
      <c r="CH20" s="157">
        <v>-2</v>
      </c>
      <c r="CI20" s="157">
        <v>-5</v>
      </c>
    </row>
    <row r="21" spans="1:87" s="157" customFormat="1" x14ac:dyDescent="0.25">
      <c r="A21" s="161" t="s">
        <v>129</v>
      </c>
      <c r="B21" s="161" t="str">
        <f t="shared" si="4"/>
        <v>nat</v>
      </c>
      <c r="C21" s="161" t="str">
        <f t="shared" si="5"/>
        <v>base</v>
      </c>
      <c r="D21" s="172">
        <v>-0.7</v>
      </c>
      <c r="E21" s="172">
        <v>-0.2</v>
      </c>
      <c r="F21" s="172">
        <v>-0.2</v>
      </c>
      <c r="G21" s="173">
        <v>-0.2</v>
      </c>
      <c r="H21" s="174">
        <v>-0.2</v>
      </c>
      <c r="I21" s="174">
        <v>-0.2</v>
      </c>
      <c r="J21" s="174">
        <v>0.15000000000000002</v>
      </c>
      <c r="K21" s="174">
        <v>0.4</v>
      </c>
      <c r="L21" s="174">
        <v>0.4</v>
      </c>
      <c r="M21" s="174">
        <v>0.39749999999999996</v>
      </c>
      <c r="N21" s="174">
        <v>0.45</v>
      </c>
      <c r="Y21" s="158">
        <f t="shared" si="3"/>
        <v>-4</v>
      </c>
      <c r="Z21" s="128">
        <f t="shared" ref="Z21:Z31" si="7">Z20</f>
        <v>-8</v>
      </c>
      <c r="AA21" s="146"/>
      <c r="AB21" s="146"/>
      <c r="AC21" s="139"/>
      <c r="AD21" s="139"/>
      <c r="AE21" s="139"/>
      <c r="AF21" s="139"/>
      <c r="AG21" s="139"/>
      <c r="AH21" s="139"/>
      <c r="AI21" s="139"/>
      <c r="AJ21" s="139"/>
      <c r="AK21" s="139"/>
      <c r="AL21" s="139"/>
      <c r="AM21" s="146"/>
      <c r="AN21" s="146"/>
      <c r="AO21" s="146"/>
      <c r="AP21" s="146"/>
      <c r="AQ21" s="146"/>
      <c r="AR21" s="146"/>
      <c r="AS21" s="146"/>
      <c r="AT21" s="146"/>
      <c r="AU21" s="146"/>
      <c r="AV21" s="146"/>
      <c r="AW21" s="146"/>
      <c r="AX21" s="146"/>
      <c r="AY21" s="146"/>
      <c r="AZ21" s="146"/>
      <c r="BA21" s="146"/>
      <c r="BB21" s="146"/>
      <c r="BC21" s="146"/>
      <c r="BD21" s="146"/>
      <c r="BE21" s="146"/>
      <c r="BF21" s="146"/>
      <c r="BG21" s="146"/>
      <c r="BH21" s="146"/>
      <c r="BI21" s="146"/>
      <c r="BJ21" s="146"/>
      <c r="BK21" s="146"/>
      <c r="BL21" s="146"/>
      <c r="BM21" s="146"/>
      <c r="BN21" s="146"/>
      <c r="BO21" s="146"/>
      <c r="BP21" s="146"/>
      <c r="BQ21" s="146"/>
      <c r="BR21" s="146"/>
      <c r="BS21" s="146"/>
      <c r="BT21" s="146"/>
      <c r="BU21" s="146"/>
      <c r="BV21" s="146"/>
      <c r="BW21" s="146"/>
      <c r="BX21" s="146"/>
      <c r="BY21" s="146"/>
      <c r="CC21" s="157">
        <v>-4.5</v>
      </c>
      <c r="CD21" s="157">
        <v>-5</v>
      </c>
      <c r="CE21" s="157">
        <v>-5.5</v>
      </c>
      <c r="CF21" s="157">
        <v>-2.5</v>
      </c>
      <c r="CG21" s="157">
        <v>-4</v>
      </c>
      <c r="CH21" s="157">
        <v>-2</v>
      </c>
      <c r="CI21" s="157">
        <v>-5</v>
      </c>
    </row>
    <row r="22" spans="1:87" s="157" customFormat="1" x14ac:dyDescent="0.25">
      <c r="A22" s="161" t="s">
        <v>59</v>
      </c>
      <c r="B22" s="161" t="str">
        <f t="shared" si="4"/>
        <v>nat</v>
      </c>
      <c r="C22" s="161" t="str">
        <f t="shared" si="5"/>
        <v>base</v>
      </c>
      <c r="D22" s="172" t="s">
        <v>75</v>
      </c>
      <c r="E22" s="172" t="s">
        <v>75</v>
      </c>
      <c r="F22" s="172" t="s">
        <v>75</v>
      </c>
      <c r="G22" s="173" t="s">
        <v>75</v>
      </c>
      <c r="H22" s="174" t="s">
        <v>75</v>
      </c>
      <c r="I22" s="174" t="s">
        <v>75</v>
      </c>
      <c r="J22" s="174" t="s">
        <v>75</v>
      </c>
      <c r="K22" s="174" t="s">
        <v>75</v>
      </c>
      <c r="L22" s="174" t="s">
        <v>75</v>
      </c>
      <c r="M22" s="174" t="s">
        <v>75</v>
      </c>
      <c r="N22" s="174" t="s">
        <v>75</v>
      </c>
      <c r="Y22" s="158">
        <f t="shared" si="3"/>
        <v>-4</v>
      </c>
      <c r="Z22" s="128">
        <f t="shared" si="7"/>
        <v>-8</v>
      </c>
      <c r="AA22" s="146"/>
      <c r="AB22" s="146"/>
      <c r="AC22" s="139"/>
      <c r="AD22" s="139"/>
      <c r="AE22" s="139"/>
      <c r="AF22" s="139"/>
      <c r="AG22" s="139"/>
      <c r="AH22" s="139"/>
      <c r="AI22" s="139"/>
      <c r="AJ22" s="139"/>
      <c r="AK22" s="139"/>
      <c r="AL22" s="139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6"/>
      <c r="BO22" s="146"/>
      <c r="BP22" s="146"/>
      <c r="BQ22" s="146"/>
      <c r="BR22" s="146"/>
      <c r="BS22" s="146"/>
      <c r="BT22" s="146"/>
      <c r="BU22" s="146"/>
      <c r="BV22" s="146"/>
      <c r="BW22" s="146"/>
      <c r="BX22" s="146"/>
      <c r="BY22" s="146"/>
      <c r="CC22" s="157">
        <v>-4.5</v>
      </c>
      <c r="CD22" s="157">
        <v>-5</v>
      </c>
      <c r="CE22" s="157">
        <v>-5.5</v>
      </c>
      <c r="CF22" s="157">
        <v>-2.5</v>
      </c>
      <c r="CG22" s="157">
        <v>-4</v>
      </c>
      <c r="CH22" s="157">
        <v>-2</v>
      </c>
      <c r="CI22" s="157">
        <v>-5</v>
      </c>
    </row>
    <row r="23" spans="1:87" s="157" customFormat="1" x14ac:dyDescent="0.25">
      <c r="A23" s="161" t="s">
        <v>214</v>
      </c>
      <c r="B23" s="161" t="str">
        <f t="shared" si="4"/>
        <v>nat</v>
      </c>
      <c r="C23" s="161" t="str">
        <f t="shared" si="5"/>
        <v>base</v>
      </c>
      <c r="D23" s="172" t="s">
        <v>75</v>
      </c>
      <c r="E23" s="172" t="s">
        <v>75</v>
      </c>
      <c r="F23" s="172" t="s">
        <v>75</v>
      </c>
      <c r="G23" s="173" t="s">
        <v>75</v>
      </c>
      <c r="H23" s="174" t="s">
        <v>75</v>
      </c>
      <c r="I23" s="174" t="s">
        <v>75</v>
      </c>
      <c r="J23" s="174" t="s">
        <v>75</v>
      </c>
      <c r="K23" s="174" t="s">
        <v>75</v>
      </c>
      <c r="L23" s="174" t="s">
        <v>75</v>
      </c>
      <c r="M23" s="174" t="s">
        <v>75</v>
      </c>
      <c r="N23" s="174" t="s">
        <v>75</v>
      </c>
      <c r="Y23" s="158">
        <f t="shared" si="3"/>
        <v>-4</v>
      </c>
      <c r="Z23" s="128">
        <f t="shared" si="7"/>
        <v>-8</v>
      </c>
      <c r="AA23" s="146"/>
      <c r="AB23" s="146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46"/>
      <c r="AN23" s="146"/>
      <c r="AO23" s="146"/>
      <c r="AP23" s="146"/>
      <c r="AQ23" s="146"/>
      <c r="AR23" s="146"/>
      <c r="AS23" s="146"/>
      <c r="AT23" s="146"/>
      <c r="AU23" s="146"/>
      <c r="AV23" s="146"/>
      <c r="AW23" s="146"/>
      <c r="AX23" s="146"/>
      <c r="AY23" s="146"/>
      <c r="AZ23" s="146"/>
      <c r="BA23" s="146"/>
      <c r="BB23" s="146"/>
      <c r="BC23" s="146"/>
      <c r="BD23" s="146"/>
      <c r="BE23" s="146"/>
      <c r="BF23" s="146"/>
      <c r="BG23" s="146"/>
      <c r="BH23" s="146"/>
      <c r="BI23" s="146"/>
      <c r="BJ23" s="146"/>
      <c r="BK23" s="146"/>
      <c r="BL23" s="146"/>
      <c r="BM23" s="146"/>
      <c r="BN23" s="146"/>
      <c r="BO23" s="146"/>
      <c r="BP23" s="146"/>
      <c r="BQ23" s="146"/>
      <c r="BR23" s="146"/>
      <c r="BS23" s="146"/>
      <c r="BT23" s="146"/>
      <c r="BU23" s="146"/>
      <c r="BV23" s="146"/>
      <c r="BW23" s="146"/>
      <c r="BX23" s="146"/>
      <c r="BY23" s="146"/>
      <c r="CC23" s="157">
        <v>-4.5</v>
      </c>
      <c r="CD23" s="157">
        <v>-5</v>
      </c>
      <c r="CE23" s="157">
        <v>-5.5</v>
      </c>
      <c r="CF23" s="157">
        <v>-2.5</v>
      </c>
      <c r="CG23" s="157">
        <v>-4</v>
      </c>
      <c r="CH23" s="157">
        <v>-2</v>
      </c>
      <c r="CI23" s="157">
        <v>-5</v>
      </c>
    </row>
    <row r="24" spans="1:87" s="157" customFormat="1" x14ac:dyDescent="0.25">
      <c r="A24" s="161" t="s">
        <v>99</v>
      </c>
      <c r="B24" s="161" t="str">
        <f t="shared" si="4"/>
        <v>nat</v>
      </c>
      <c r="C24" s="161" t="str">
        <f t="shared" si="5"/>
        <v>base</v>
      </c>
      <c r="D24" s="172">
        <v>-6</v>
      </c>
      <c r="E24" s="172">
        <v>-0.2</v>
      </c>
      <c r="F24" s="172">
        <v>-0.2</v>
      </c>
      <c r="G24" s="173">
        <v>-0.2</v>
      </c>
      <c r="H24" s="174">
        <v>-0.2</v>
      </c>
      <c r="I24" s="174">
        <v>-0.2</v>
      </c>
      <c r="J24" s="174">
        <v>0.15000000000000002</v>
      </c>
      <c r="K24" s="174">
        <v>0.4</v>
      </c>
      <c r="L24" s="174">
        <v>0.4</v>
      </c>
      <c r="M24" s="174">
        <v>0.39749999999999996</v>
      </c>
      <c r="N24" s="174">
        <v>0.45</v>
      </c>
      <c r="Y24" s="158">
        <f t="shared" si="3"/>
        <v>-4</v>
      </c>
      <c r="Z24" s="128">
        <f>Z23</f>
        <v>-8</v>
      </c>
      <c r="AA24" s="146"/>
      <c r="AB24" s="146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46"/>
      <c r="AN24" s="146"/>
      <c r="AO24" s="146"/>
      <c r="AP24" s="146"/>
      <c r="AQ24" s="146"/>
      <c r="AR24" s="146"/>
      <c r="AS24" s="146"/>
      <c r="AT24" s="146"/>
      <c r="AU24" s="146"/>
      <c r="AV24" s="146"/>
      <c r="AW24" s="146"/>
      <c r="AX24" s="146"/>
      <c r="AY24" s="146"/>
      <c r="AZ24" s="146"/>
      <c r="BA24" s="146"/>
      <c r="BB24" s="146"/>
      <c r="BC24" s="146"/>
      <c r="BD24" s="146"/>
      <c r="BE24" s="146"/>
      <c r="BF24" s="146"/>
      <c r="BG24" s="146"/>
      <c r="BH24" s="146"/>
      <c r="BI24" s="146"/>
      <c r="BJ24" s="146"/>
      <c r="BK24" s="146"/>
      <c r="BL24" s="146"/>
      <c r="BM24" s="146"/>
      <c r="BN24" s="146"/>
      <c r="BO24" s="146"/>
      <c r="BP24" s="146"/>
      <c r="BQ24" s="146"/>
      <c r="BR24" s="146"/>
      <c r="BS24" s="146"/>
      <c r="BT24" s="146"/>
      <c r="BU24" s="146"/>
      <c r="BV24" s="146"/>
      <c r="BW24" s="146"/>
      <c r="BX24" s="146"/>
      <c r="BY24" s="146"/>
      <c r="CC24" s="157">
        <v>-4.5</v>
      </c>
      <c r="CD24" s="157">
        <v>-5</v>
      </c>
      <c r="CE24" s="157">
        <v>-5.5</v>
      </c>
      <c r="CF24" s="157">
        <v>-2.5</v>
      </c>
      <c r="CG24" s="157">
        <v>-4</v>
      </c>
      <c r="CH24" s="157">
        <v>-2</v>
      </c>
      <c r="CI24" s="157">
        <v>-5</v>
      </c>
    </row>
    <row r="25" spans="1:87" s="157" customFormat="1" x14ac:dyDescent="0.25">
      <c r="A25" s="161" t="s">
        <v>130</v>
      </c>
      <c r="B25" s="161" t="str">
        <f t="shared" si="4"/>
        <v>nat</v>
      </c>
      <c r="C25" s="161" t="str">
        <f t="shared" si="5"/>
        <v>base</v>
      </c>
      <c r="D25" s="59">
        <v>-6</v>
      </c>
      <c r="E25" s="59">
        <v>-0.2</v>
      </c>
      <c r="F25" s="59">
        <v>-0.2</v>
      </c>
      <c r="G25" s="168">
        <v>-0.2</v>
      </c>
      <c r="H25" s="169">
        <v>-0.2</v>
      </c>
      <c r="I25" s="169">
        <v>-0.2</v>
      </c>
      <c r="J25" s="169">
        <v>0.15000000000000002</v>
      </c>
      <c r="K25" s="169">
        <v>0.4</v>
      </c>
      <c r="L25" s="169">
        <v>0.4</v>
      </c>
      <c r="M25" s="169">
        <v>0.39749999999999996</v>
      </c>
      <c r="N25" s="169">
        <v>0.45</v>
      </c>
      <c r="Y25" s="158">
        <f t="shared" si="3"/>
        <v>-4</v>
      </c>
      <c r="Z25" s="155">
        <v>-8</v>
      </c>
      <c r="AA25" s="159"/>
      <c r="AB25" s="159"/>
      <c r="AC25" s="156">
        <v>-0.1</v>
      </c>
      <c r="AD25" s="156">
        <v>-0.05</v>
      </c>
      <c r="AE25" s="156">
        <v>0.05</v>
      </c>
      <c r="AF25" s="156">
        <v>0.05</v>
      </c>
      <c r="AG25" s="156">
        <v>0.05</v>
      </c>
      <c r="AH25" s="156">
        <v>0.05</v>
      </c>
      <c r="AI25" s="156">
        <v>0.2</v>
      </c>
      <c r="AJ25" s="156">
        <v>0.1</v>
      </c>
      <c r="AK25" s="156">
        <v>0.15</v>
      </c>
      <c r="AL25" s="156">
        <v>0.2</v>
      </c>
      <c r="AM25" s="159"/>
      <c r="AN25" s="159"/>
      <c r="AO25" s="159"/>
      <c r="AP25" s="159"/>
      <c r="AQ25" s="159"/>
      <c r="AR25" s="159"/>
      <c r="AS25" s="159"/>
      <c r="AT25" s="159"/>
      <c r="AU25" s="159"/>
      <c r="AV25" s="159"/>
      <c r="AW25" s="159"/>
      <c r="AX25" s="159"/>
      <c r="AY25" s="159"/>
      <c r="AZ25" s="159"/>
      <c r="BA25" s="159"/>
      <c r="BB25" s="159"/>
      <c r="BC25" s="159"/>
      <c r="BD25" s="159"/>
      <c r="BE25" s="159"/>
      <c r="BF25" s="159"/>
      <c r="BG25" s="159"/>
      <c r="BH25" s="159"/>
      <c r="BI25" s="159"/>
      <c r="BJ25" s="159"/>
      <c r="BK25" s="159"/>
      <c r="BL25" s="159"/>
      <c r="BM25" s="159"/>
      <c r="BN25" s="159"/>
      <c r="BO25" s="159"/>
      <c r="BP25" s="159"/>
      <c r="BQ25" s="159"/>
      <c r="BR25" s="159"/>
      <c r="BS25" s="159"/>
      <c r="BT25" s="159"/>
      <c r="BU25" s="159"/>
      <c r="BV25" s="159"/>
      <c r="BW25" s="159"/>
      <c r="BX25" s="159"/>
      <c r="BY25" s="159"/>
      <c r="CC25" s="157">
        <v>-4.5</v>
      </c>
      <c r="CD25" s="157">
        <v>-5</v>
      </c>
      <c r="CE25" s="157">
        <v>-5.5</v>
      </c>
      <c r="CF25" s="157">
        <v>-2.5</v>
      </c>
      <c r="CG25" s="157">
        <v>-4</v>
      </c>
      <c r="CH25" s="157">
        <v>-2</v>
      </c>
      <c r="CI25" s="157">
        <v>-5</v>
      </c>
    </row>
    <row r="26" spans="1:87" s="157" customFormat="1" x14ac:dyDescent="0.25">
      <c r="A26" s="161" t="s">
        <v>215</v>
      </c>
      <c r="B26" s="161" t="str">
        <f t="shared" si="4"/>
        <v>nat</v>
      </c>
      <c r="C26" s="161" t="str">
        <f t="shared" si="5"/>
        <v>base</v>
      </c>
      <c r="D26" s="172">
        <v>-6</v>
      </c>
      <c r="E26" s="172">
        <v>-0.2</v>
      </c>
      <c r="F26" s="172">
        <v>-0.2</v>
      </c>
      <c r="G26" s="173">
        <v>-0.2</v>
      </c>
      <c r="H26" s="174">
        <v>-0.2</v>
      </c>
      <c r="I26" s="174">
        <v>-0.2</v>
      </c>
      <c r="J26" s="174">
        <v>0.15000000000000002</v>
      </c>
      <c r="K26" s="174">
        <v>0.4</v>
      </c>
      <c r="L26" s="174">
        <v>0.4</v>
      </c>
      <c r="M26" s="174">
        <v>0.39749999999999996</v>
      </c>
      <c r="N26" s="174">
        <v>0.45</v>
      </c>
      <c r="Y26" s="158">
        <f t="shared" si="3"/>
        <v>-4</v>
      </c>
      <c r="Z26" s="128">
        <f t="shared" ref="Z26" si="8">Z25</f>
        <v>-8</v>
      </c>
      <c r="AA26" s="146"/>
      <c r="AB26" s="146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46"/>
      <c r="AN26" s="146"/>
      <c r="AO26" s="146"/>
      <c r="AP26" s="146"/>
      <c r="AQ26" s="146"/>
      <c r="AR26" s="146"/>
      <c r="AS26" s="146"/>
      <c r="AT26" s="146"/>
      <c r="AU26" s="146"/>
      <c r="AV26" s="146"/>
      <c r="AW26" s="146"/>
      <c r="AX26" s="146"/>
      <c r="AY26" s="146"/>
      <c r="AZ26" s="146"/>
      <c r="BA26" s="146"/>
      <c r="BB26" s="146"/>
      <c r="BC26" s="146"/>
      <c r="BD26" s="146"/>
      <c r="BE26" s="146"/>
      <c r="BF26" s="146"/>
      <c r="BG26" s="146"/>
      <c r="BH26" s="146"/>
      <c r="BI26" s="146"/>
      <c r="BJ26" s="146"/>
      <c r="BK26" s="146"/>
      <c r="BL26" s="146"/>
      <c r="BM26" s="146"/>
      <c r="BN26" s="146"/>
      <c r="BO26" s="146"/>
      <c r="BP26" s="146"/>
      <c r="BQ26" s="146"/>
      <c r="BR26" s="146"/>
      <c r="BS26" s="146"/>
      <c r="BT26" s="146"/>
      <c r="BU26" s="146"/>
      <c r="BV26" s="146"/>
      <c r="BW26" s="146"/>
      <c r="BX26" s="146"/>
      <c r="BY26" s="146"/>
      <c r="CC26" s="157">
        <v>-4.5</v>
      </c>
      <c r="CD26" s="157">
        <v>-5</v>
      </c>
      <c r="CE26" s="157">
        <v>-5.5</v>
      </c>
      <c r="CF26" s="157">
        <v>-2.5</v>
      </c>
      <c r="CG26" s="157">
        <v>-4</v>
      </c>
      <c r="CH26" s="157">
        <v>-2</v>
      </c>
      <c r="CI26" s="157">
        <v>-5</v>
      </c>
    </row>
    <row r="27" spans="1:87" s="157" customFormat="1" x14ac:dyDescent="0.25">
      <c r="A27" s="161" t="s">
        <v>217</v>
      </c>
      <c r="B27" s="161" t="str">
        <f t="shared" si="4"/>
        <v>nat</v>
      </c>
      <c r="C27" s="161" t="str">
        <f t="shared" si="5"/>
        <v>base</v>
      </c>
      <c r="D27" s="59">
        <v>-6</v>
      </c>
      <c r="E27" s="59">
        <v>-0.2</v>
      </c>
      <c r="F27" s="59">
        <v>-0.2</v>
      </c>
      <c r="G27" s="168">
        <v>-0.2</v>
      </c>
      <c r="H27" s="169">
        <v>-0.2</v>
      </c>
      <c r="I27" s="169">
        <v>-0.2</v>
      </c>
      <c r="J27" s="169">
        <v>0.15000000000000002</v>
      </c>
      <c r="K27" s="169">
        <v>0.4</v>
      </c>
      <c r="L27" s="169">
        <v>0.4</v>
      </c>
      <c r="M27" s="169">
        <v>0.39749999999999996</v>
      </c>
      <c r="N27" s="169">
        <v>0.45</v>
      </c>
      <c r="Y27" s="158" t="str">
        <f t="shared" si="3"/>
        <v>eps</v>
      </c>
      <c r="Z27" s="155" t="s">
        <v>75</v>
      </c>
      <c r="AA27" s="159"/>
      <c r="AB27" s="159"/>
      <c r="AC27" s="160"/>
      <c r="AD27" s="160"/>
      <c r="AE27" s="160"/>
      <c r="AF27" s="160"/>
      <c r="AG27" s="160"/>
      <c r="AH27" s="160"/>
      <c r="AI27" s="160"/>
      <c r="AJ27" s="160"/>
      <c r="AK27" s="160"/>
      <c r="AL27" s="160"/>
      <c r="AM27" s="159"/>
      <c r="AN27" s="159"/>
      <c r="AO27" s="159"/>
      <c r="AP27" s="159"/>
      <c r="AQ27" s="159"/>
      <c r="AR27" s="159"/>
      <c r="AS27" s="159"/>
      <c r="AT27" s="159"/>
      <c r="AU27" s="159"/>
      <c r="AV27" s="159"/>
      <c r="AW27" s="159"/>
      <c r="AX27" s="159"/>
      <c r="AY27" s="159"/>
      <c r="AZ27" s="159"/>
      <c r="BA27" s="159"/>
      <c r="BB27" s="159"/>
      <c r="BC27" s="159"/>
      <c r="BD27" s="159"/>
      <c r="BE27" s="159"/>
      <c r="BF27" s="159"/>
      <c r="BG27" s="159"/>
      <c r="BH27" s="159"/>
      <c r="BI27" s="159"/>
      <c r="BJ27" s="159"/>
      <c r="BK27" s="159"/>
      <c r="BL27" s="159"/>
      <c r="BM27" s="159"/>
      <c r="BN27" s="159"/>
      <c r="BO27" s="159"/>
      <c r="BP27" s="159"/>
      <c r="BQ27" s="159"/>
      <c r="BR27" s="159"/>
      <c r="BS27" s="159"/>
      <c r="BT27" s="159"/>
      <c r="BU27" s="159"/>
      <c r="BV27" s="159"/>
      <c r="BW27" s="159"/>
      <c r="BX27" s="159"/>
      <c r="BY27" s="159"/>
      <c r="CC27" s="157">
        <v>-4.5</v>
      </c>
      <c r="CD27" s="157">
        <v>-5</v>
      </c>
      <c r="CE27" s="157">
        <v>-5.5</v>
      </c>
      <c r="CF27" s="157">
        <v>-2.5</v>
      </c>
      <c r="CG27" s="157">
        <v>-4</v>
      </c>
      <c r="CH27" s="157">
        <v>-2</v>
      </c>
      <c r="CI27" s="157">
        <v>-5</v>
      </c>
    </row>
    <row r="28" spans="1:87" s="157" customFormat="1" x14ac:dyDescent="0.25">
      <c r="A28" s="161" t="s">
        <v>351</v>
      </c>
      <c r="B28" s="161" t="str">
        <f t="shared" si="4"/>
        <v>nat</v>
      </c>
      <c r="C28" s="161" t="str">
        <f t="shared" si="5"/>
        <v>base</v>
      </c>
      <c r="D28" s="59">
        <v>-1</v>
      </c>
      <c r="E28" s="59">
        <v>-0.2</v>
      </c>
      <c r="F28" s="59">
        <v>-0.2</v>
      </c>
      <c r="G28" s="168">
        <v>-0.2</v>
      </c>
      <c r="H28" s="169">
        <v>-0.2</v>
      </c>
      <c r="I28" s="169">
        <v>-0.2</v>
      </c>
      <c r="J28" s="169">
        <v>0.15000000000000002</v>
      </c>
      <c r="K28" s="169">
        <v>0.4</v>
      </c>
      <c r="L28" s="169">
        <v>0.4</v>
      </c>
      <c r="M28" s="169">
        <v>0.39749999999999996</v>
      </c>
      <c r="N28" s="169">
        <v>0.45</v>
      </c>
      <c r="Y28" s="158">
        <f t="shared" si="3"/>
        <v>-1.25</v>
      </c>
      <c r="Z28" s="155">
        <v>-2.5</v>
      </c>
      <c r="AA28" s="159"/>
      <c r="AB28" s="159"/>
      <c r="AC28" s="156">
        <v>-0.1</v>
      </c>
      <c r="AD28" s="156">
        <v>-0.05</v>
      </c>
      <c r="AE28" s="156">
        <v>0.05</v>
      </c>
      <c r="AF28" s="156">
        <v>0.05</v>
      </c>
      <c r="AG28" s="156">
        <v>0.05</v>
      </c>
      <c r="AH28" s="156">
        <v>0.05</v>
      </c>
      <c r="AI28" s="156">
        <v>0.2</v>
      </c>
      <c r="AJ28" s="156">
        <v>0.1</v>
      </c>
      <c r="AK28" s="156">
        <v>0.15</v>
      </c>
      <c r="AL28" s="156">
        <v>0.2</v>
      </c>
      <c r="AM28" s="159"/>
      <c r="AN28" s="159"/>
      <c r="AO28" s="159"/>
      <c r="AP28" s="159"/>
      <c r="AQ28" s="159"/>
      <c r="AR28" s="159"/>
      <c r="AS28" s="159"/>
      <c r="AT28" s="159"/>
      <c r="AU28" s="159"/>
      <c r="AV28" s="159"/>
      <c r="AW28" s="159"/>
      <c r="AX28" s="159"/>
      <c r="AY28" s="159"/>
      <c r="AZ28" s="159"/>
      <c r="BA28" s="159"/>
      <c r="BB28" s="159"/>
      <c r="BC28" s="159"/>
      <c r="BD28" s="159"/>
      <c r="BE28" s="159"/>
      <c r="BF28" s="159"/>
      <c r="BG28" s="159"/>
      <c r="BH28" s="159"/>
      <c r="BI28" s="159"/>
      <c r="BJ28" s="159"/>
      <c r="BK28" s="159"/>
      <c r="BL28" s="159"/>
      <c r="BM28" s="159"/>
      <c r="BN28" s="159"/>
      <c r="BO28" s="159"/>
      <c r="BP28" s="159"/>
      <c r="BQ28" s="159"/>
      <c r="BR28" s="159"/>
      <c r="BS28" s="159"/>
      <c r="BT28" s="159"/>
      <c r="BU28" s="159"/>
      <c r="BV28" s="159"/>
      <c r="BW28" s="159"/>
      <c r="BX28" s="159"/>
      <c r="BY28" s="159"/>
      <c r="CC28" s="157">
        <v>-4.5</v>
      </c>
      <c r="CD28" s="157">
        <v>-5</v>
      </c>
      <c r="CE28" s="157">
        <v>-5.5</v>
      </c>
      <c r="CF28" s="157">
        <v>-2.5</v>
      </c>
      <c r="CG28" s="157">
        <v>-4</v>
      </c>
      <c r="CH28" s="157">
        <v>-2</v>
      </c>
      <c r="CI28" s="157">
        <v>-5</v>
      </c>
    </row>
    <row r="29" spans="1:87" s="157" customFormat="1" x14ac:dyDescent="0.25">
      <c r="A29" s="161" t="s">
        <v>352</v>
      </c>
      <c r="B29" s="161" t="str">
        <f t="shared" si="4"/>
        <v>nat</v>
      </c>
      <c r="C29" s="161" t="str">
        <f t="shared" si="5"/>
        <v>base</v>
      </c>
      <c r="D29" s="172">
        <v>-1</v>
      </c>
      <c r="E29" s="172">
        <v>-0.2</v>
      </c>
      <c r="F29" s="172">
        <v>-0.2</v>
      </c>
      <c r="G29" s="173">
        <v>-0.2</v>
      </c>
      <c r="H29" s="174">
        <v>-0.2</v>
      </c>
      <c r="I29" s="174">
        <v>-0.2</v>
      </c>
      <c r="J29" s="174">
        <v>0.15000000000000002</v>
      </c>
      <c r="K29" s="174">
        <v>0.4</v>
      </c>
      <c r="L29" s="174">
        <v>0.4</v>
      </c>
      <c r="M29" s="174">
        <v>0.39749999999999996</v>
      </c>
      <c r="N29" s="174">
        <v>0.45</v>
      </c>
      <c r="Y29" s="158">
        <f t="shared" si="3"/>
        <v>-1.25</v>
      </c>
      <c r="Z29" s="128">
        <f t="shared" si="7"/>
        <v>-2.5</v>
      </c>
      <c r="AA29" s="146"/>
      <c r="AB29" s="146"/>
      <c r="AC29" s="139"/>
      <c r="AD29" s="139"/>
      <c r="AE29" s="139"/>
      <c r="AF29" s="139"/>
      <c r="AG29" s="139"/>
      <c r="AH29" s="139"/>
      <c r="AI29" s="139"/>
      <c r="AJ29" s="139"/>
      <c r="AK29" s="139"/>
      <c r="AL29" s="139"/>
      <c r="AM29" s="146"/>
      <c r="AN29" s="146"/>
      <c r="AO29" s="146"/>
      <c r="AP29" s="146"/>
      <c r="AQ29" s="146"/>
      <c r="AR29" s="146"/>
      <c r="AS29" s="146"/>
      <c r="AT29" s="146"/>
      <c r="AU29" s="146"/>
      <c r="AV29" s="146"/>
      <c r="AW29" s="146"/>
      <c r="AX29" s="146"/>
      <c r="AY29" s="146"/>
      <c r="AZ29" s="146"/>
      <c r="BA29" s="146"/>
      <c r="BB29" s="146"/>
      <c r="BC29" s="146"/>
      <c r="BD29" s="146"/>
      <c r="BE29" s="146"/>
      <c r="BF29" s="146"/>
      <c r="BG29" s="146"/>
      <c r="BH29" s="146"/>
      <c r="BI29" s="146"/>
      <c r="BJ29" s="146"/>
      <c r="BK29" s="146"/>
      <c r="BL29" s="146"/>
      <c r="BM29" s="146"/>
      <c r="BN29" s="146"/>
      <c r="BO29" s="146"/>
      <c r="BP29" s="146"/>
      <c r="BQ29" s="146"/>
      <c r="BR29" s="146"/>
      <c r="BS29" s="146"/>
      <c r="BT29" s="146"/>
      <c r="BU29" s="146"/>
      <c r="BV29" s="146"/>
      <c r="BW29" s="146"/>
      <c r="BX29" s="146"/>
      <c r="BY29" s="146"/>
      <c r="CC29" s="157">
        <v>-4.5</v>
      </c>
      <c r="CD29" s="157">
        <v>-5</v>
      </c>
      <c r="CE29" s="157">
        <v>-5.5</v>
      </c>
      <c r="CF29" s="157">
        <v>-2.5</v>
      </c>
      <c r="CG29" s="157">
        <v>-4</v>
      </c>
      <c r="CH29" s="157">
        <v>-2</v>
      </c>
      <c r="CI29" s="157">
        <v>-5</v>
      </c>
    </row>
    <row r="30" spans="1:87" s="157" customFormat="1" x14ac:dyDescent="0.25">
      <c r="A30" s="161" t="s">
        <v>353</v>
      </c>
      <c r="B30" s="161" t="str">
        <f t="shared" si="4"/>
        <v>nat</v>
      </c>
      <c r="C30" s="161" t="str">
        <f t="shared" si="5"/>
        <v>base</v>
      </c>
      <c r="D30" s="172">
        <v>-1</v>
      </c>
      <c r="E30" s="172">
        <v>-0.2</v>
      </c>
      <c r="F30" s="172">
        <v>-0.2</v>
      </c>
      <c r="G30" s="173">
        <v>-0.2</v>
      </c>
      <c r="H30" s="174">
        <v>-0.2</v>
      </c>
      <c r="I30" s="174">
        <v>-0.2</v>
      </c>
      <c r="J30" s="174">
        <v>0.15000000000000002</v>
      </c>
      <c r="K30" s="174">
        <v>0.4</v>
      </c>
      <c r="L30" s="174">
        <v>0.4</v>
      </c>
      <c r="M30" s="174">
        <v>0.39749999999999996</v>
      </c>
      <c r="N30" s="174">
        <v>0.45</v>
      </c>
      <c r="Y30" s="158">
        <f t="shared" si="3"/>
        <v>-1.25</v>
      </c>
      <c r="Z30" s="128">
        <f t="shared" si="7"/>
        <v>-2.5</v>
      </c>
      <c r="AA30" s="146"/>
      <c r="AB30" s="146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46"/>
      <c r="AN30" s="146"/>
      <c r="AO30" s="146"/>
      <c r="AP30" s="146"/>
      <c r="AQ30" s="146"/>
      <c r="AR30" s="146"/>
      <c r="AS30" s="146"/>
      <c r="AT30" s="146"/>
      <c r="AU30" s="146"/>
      <c r="AV30" s="146"/>
      <c r="AW30" s="146"/>
      <c r="AX30" s="146"/>
      <c r="AY30" s="146"/>
      <c r="AZ30" s="146"/>
      <c r="BA30" s="146"/>
      <c r="BB30" s="146"/>
      <c r="BC30" s="146"/>
      <c r="BD30" s="146"/>
      <c r="BE30" s="146"/>
      <c r="BF30" s="146"/>
      <c r="BG30" s="146"/>
      <c r="BH30" s="146"/>
      <c r="BI30" s="146"/>
      <c r="BJ30" s="146"/>
      <c r="BK30" s="146"/>
      <c r="BL30" s="146"/>
      <c r="BM30" s="146"/>
      <c r="BN30" s="146"/>
      <c r="BO30" s="146"/>
      <c r="BP30" s="146"/>
      <c r="BQ30" s="146"/>
      <c r="BR30" s="146"/>
      <c r="BS30" s="146"/>
      <c r="BT30" s="146"/>
      <c r="BU30" s="146"/>
      <c r="BV30" s="146"/>
      <c r="BW30" s="146"/>
      <c r="BX30" s="146"/>
      <c r="BY30" s="146"/>
      <c r="CC30" s="157">
        <v>-4.5</v>
      </c>
      <c r="CD30" s="157">
        <v>-5</v>
      </c>
      <c r="CE30" s="157">
        <v>-5.5</v>
      </c>
      <c r="CF30" s="157">
        <v>-2.5</v>
      </c>
      <c r="CG30" s="157">
        <v>-4</v>
      </c>
      <c r="CH30" s="157">
        <v>-2</v>
      </c>
      <c r="CI30" s="157">
        <v>-5</v>
      </c>
    </row>
    <row r="31" spans="1:87" s="157" customFormat="1" x14ac:dyDescent="0.25">
      <c r="A31" s="161" t="s">
        <v>354</v>
      </c>
      <c r="B31" s="161" t="str">
        <f t="shared" si="4"/>
        <v>nat</v>
      </c>
      <c r="C31" s="161" t="str">
        <f t="shared" si="5"/>
        <v>base</v>
      </c>
      <c r="D31" s="172">
        <v>-1</v>
      </c>
      <c r="E31" s="172">
        <v>-0.2</v>
      </c>
      <c r="F31" s="172">
        <v>-0.2</v>
      </c>
      <c r="G31" s="173">
        <v>-0.2</v>
      </c>
      <c r="H31" s="174">
        <v>-0.2</v>
      </c>
      <c r="I31" s="174">
        <v>-0.2</v>
      </c>
      <c r="J31" s="174">
        <v>0.15000000000000002</v>
      </c>
      <c r="K31" s="174">
        <v>0.4</v>
      </c>
      <c r="L31" s="174">
        <v>0.4</v>
      </c>
      <c r="M31" s="174">
        <v>0.39749999999999996</v>
      </c>
      <c r="N31" s="174">
        <v>0.45</v>
      </c>
      <c r="Y31" s="158">
        <f t="shared" si="3"/>
        <v>-1.25</v>
      </c>
      <c r="Z31" s="128">
        <f t="shared" si="7"/>
        <v>-2.5</v>
      </c>
      <c r="AA31" s="146"/>
      <c r="AB31" s="146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46"/>
      <c r="AN31" s="146"/>
      <c r="AO31" s="146"/>
      <c r="AP31" s="146"/>
      <c r="AQ31" s="146"/>
      <c r="AR31" s="146"/>
      <c r="AS31" s="146"/>
      <c r="AT31" s="146"/>
      <c r="AU31" s="146"/>
      <c r="AV31" s="146"/>
      <c r="AW31" s="146"/>
      <c r="AX31" s="146"/>
      <c r="AY31" s="146"/>
      <c r="AZ31" s="146"/>
      <c r="BA31" s="146"/>
      <c r="BB31" s="146"/>
      <c r="BC31" s="146"/>
      <c r="BD31" s="146"/>
      <c r="BE31" s="146"/>
      <c r="BF31" s="146"/>
      <c r="BG31" s="146"/>
      <c r="BH31" s="146"/>
      <c r="BI31" s="146"/>
      <c r="BJ31" s="146"/>
      <c r="BK31" s="146"/>
      <c r="BL31" s="146"/>
      <c r="BM31" s="146"/>
      <c r="BN31" s="146"/>
      <c r="BO31" s="146"/>
      <c r="BP31" s="146"/>
      <c r="BQ31" s="146"/>
      <c r="BR31" s="146"/>
      <c r="BS31" s="146"/>
      <c r="BT31" s="146"/>
      <c r="BU31" s="146"/>
      <c r="BV31" s="146"/>
      <c r="BW31" s="146"/>
      <c r="BX31" s="146"/>
      <c r="BY31" s="146"/>
      <c r="CC31" s="157">
        <v>-4.5</v>
      </c>
      <c r="CD31" s="157">
        <v>-5</v>
      </c>
      <c r="CE31" s="157">
        <v>-5.5</v>
      </c>
      <c r="CF31" s="157">
        <v>-2.5</v>
      </c>
      <c r="CG31" s="157">
        <v>-4</v>
      </c>
      <c r="CH31" s="157">
        <v>-2</v>
      </c>
      <c r="CI31" s="157">
        <v>-5</v>
      </c>
    </row>
    <row r="32" spans="1:87" s="157" customFormat="1" x14ac:dyDescent="0.25">
      <c r="A32" s="161" t="s">
        <v>355</v>
      </c>
      <c r="B32" s="161" t="str">
        <f t="shared" si="4"/>
        <v>nat</v>
      </c>
      <c r="C32" s="161" t="str">
        <f t="shared" si="5"/>
        <v>base</v>
      </c>
      <c r="D32" s="59">
        <v>-1</v>
      </c>
      <c r="E32" s="59">
        <v>-0.2</v>
      </c>
      <c r="F32" s="59">
        <v>-0.2</v>
      </c>
      <c r="G32" s="168">
        <v>-0.2</v>
      </c>
      <c r="H32" s="169">
        <v>-0.2</v>
      </c>
      <c r="I32" s="169">
        <v>-0.2</v>
      </c>
      <c r="J32" s="169">
        <v>0.15000000000000002</v>
      </c>
      <c r="K32" s="169">
        <v>0.4</v>
      </c>
      <c r="L32" s="169">
        <v>0.4</v>
      </c>
      <c r="M32" s="169">
        <v>0.39749999999999996</v>
      </c>
      <c r="N32" s="169">
        <v>0.45</v>
      </c>
      <c r="Y32" s="158">
        <f t="shared" si="3"/>
        <v>-5.5</v>
      </c>
      <c r="Z32" s="155">
        <v>-11</v>
      </c>
      <c r="AA32" s="159"/>
      <c r="AB32" s="159"/>
      <c r="AC32" s="156">
        <v>-0.1</v>
      </c>
      <c r="AD32" s="156">
        <v>-0.05</v>
      </c>
      <c r="AE32" s="156">
        <v>0.05</v>
      </c>
      <c r="AF32" s="156">
        <v>0.05</v>
      </c>
      <c r="AG32" s="156">
        <v>0.05</v>
      </c>
      <c r="AH32" s="156">
        <v>0.05</v>
      </c>
      <c r="AI32" s="156">
        <v>0.2</v>
      </c>
      <c r="AJ32" s="156">
        <v>0.1</v>
      </c>
      <c r="AK32" s="156">
        <v>0.15</v>
      </c>
      <c r="AL32" s="156">
        <v>0.2</v>
      </c>
      <c r="AM32" s="159"/>
      <c r="AN32" s="159"/>
      <c r="AO32" s="159"/>
      <c r="AP32" s="159"/>
      <c r="AQ32" s="159"/>
      <c r="AR32" s="159"/>
      <c r="AS32" s="159"/>
      <c r="AT32" s="159"/>
      <c r="AU32" s="159"/>
      <c r="AV32" s="159"/>
      <c r="AW32" s="159"/>
      <c r="AX32" s="159"/>
      <c r="AY32" s="159"/>
      <c r="AZ32" s="159"/>
      <c r="BA32" s="159"/>
      <c r="BB32" s="159"/>
      <c r="BC32" s="159"/>
      <c r="BD32" s="159"/>
      <c r="BE32" s="159"/>
      <c r="BF32" s="159"/>
      <c r="BG32" s="159"/>
      <c r="BH32" s="159"/>
      <c r="BI32" s="159"/>
      <c r="BJ32" s="159"/>
      <c r="BK32" s="159"/>
      <c r="BL32" s="159"/>
      <c r="BM32" s="159"/>
      <c r="BN32" s="159"/>
      <c r="BO32" s="159"/>
      <c r="BP32" s="159"/>
      <c r="BQ32" s="159"/>
      <c r="BR32" s="159"/>
      <c r="BS32" s="159"/>
      <c r="BT32" s="159"/>
      <c r="BU32" s="159"/>
      <c r="BV32" s="159"/>
      <c r="BW32" s="159"/>
      <c r="BX32" s="159"/>
      <c r="BY32" s="159"/>
      <c r="CC32" s="157">
        <v>-4.5</v>
      </c>
      <c r="CD32" s="157">
        <v>-5</v>
      </c>
      <c r="CE32" s="157">
        <v>-5.5</v>
      </c>
      <c r="CF32" s="157">
        <v>-2.5</v>
      </c>
      <c r="CG32" s="157">
        <v>-4</v>
      </c>
      <c r="CH32" s="157">
        <v>-2</v>
      </c>
      <c r="CI32" s="157">
        <v>-5</v>
      </c>
    </row>
    <row r="33" spans="1:87" s="157" customFormat="1" x14ac:dyDescent="0.25">
      <c r="A33" s="161" t="s">
        <v>356</v>
      </c>
      <c r="B33" s="161" t="str">
        <f t="shared" si="4"/>
        <v>nat</v>
      </c>
      <c r="C33" s="161" t="str">
        <f t="shared" si="5"/>
        <v>base</v>
      </c>
      <c r="D33" s="172">
        <v>-1</v>
      </c>
      <c r="E33" s="172">
        <v>-0.2</v>
      </c>
      <c r="F33" s="172">
        <v>-0.2</v>
      </c>
      <c r="G33" s="173">
        <v>-0.2</v>
      </c>
      <c r="H33" s="174">
        <v>-0.2</v>
      </c>
      <c r="I33" s="174">
        <v>-0.2</v>
      </c>
      <c r="J33" s="174">
        <v>0.15000000000000002</v>
      </c>
      <c r="K33" s="174">
        <v>0.4</v>
      </c>
      <c r="L33" s="174">
        <v>0.4</v>
      </c>
      <c r="M33" s="174">
        <v>0.39749999999999996</v>
      </c>
      <c r="N33" s="174">
        <v>0.45</v>
      </c>
      <c r="Y33" s="158">
        <f t="shared" si="3"/>
        <v>-5.5</v>
      </c>
      <c r="Z33" s="128">
        <f t="shared" ref="Z33:Z65" si="9">Z32</f>
        <v>-11</v>
      </c>
      <c r="AA33" s="146"/>
      <c r="AB33" s="146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46"/>
      <c r="AN33" s="146"/>
      <c r="AO33" s="146"/>
      <c r="AP33" s="146"/>
      <c r="AQ33" s="146"/>
      <c r="AR33" s="146"/>
      <c r="AS33" s="146"/>
      <c r="AT33" s="146"/>
      <c r="AU33" s="146"/>
      <c r="AV33" s="146"/>
      <c r="AW33" s="146"/>
      <c r="AX33" s="146"/>
      <c r="AY33" s="146"/>
      <c r="AZ33" s="146"/>
      <c r="BA33" s="146"/>
      <c r="BB33" s="146"/>
      <c r="BC33" s="146"/>
      <c r="BD33" s="146"/>
      <c r="BE33" s="146"/>
      <c r="BF33" s="146"/>
      <c r="BG33" s="146"/>
      <c r="BH33" s="146"/>
      <c r="BI33" s="146"/>
      <c r="BJ33" s="146"/>
      <c r="BK33" s="146"/>
      <c r="BL33" s="146"/>
      <c r="BM33" s="146"/>
      <c r="BN33" s="146"/>
      <c r="BO33" s="146"/>
      <c r="BP33" s="146"/>
      <c r="BQ33" s="146"/>
      <c r="BR33" s="146"/>
      <c r="BS33" s="146"/>
      <c r="BT33" s="146"/>
      <c r="BU33" s="146"/>
      <c r="BV33" s="146"/>
      <c r="BW33" s="146"/>
      <c r="BX33" s="146"/>
      <c r="BY33" s="146"/>
      <c r="CC33" s="157">
        <v>-4.5</v>
      </c>
      <c r="CD33" s="157">
        <v>-5</v>
      </c>
      <c r="CE33" s="157">
        <v>-5.5</v>
      </c>
      <c r="CF33" s="157">
        <v>-2.5</v>
      </c>
      <c r="CG33" s="157">
        <v>-4</v>
      </c>
      <c r="CH33" s="157">
        <v>-2</v>
      </c>
      <c r="CI33" s="157">
        <v>-5</v>
      </c>
    </row>
    <row r="34" spans="1:87" s="157" customFormat="1" x14ac:dyDescent="0.25">
      <c r="A34" s="161" t="s">
        <v>357</v>
      </c>
      <c r="B34" s="161" t="str">
        <f t="shared" si="4"/>
        <v>nat</v>
      </c>
      <c r="C34" s="161" t="str">
        <f t="shared" si="5"/>
        <v>base</v>
      </c>
      <c r="D34" s="172">
        <v>-1</v>
      </c>
      <c r="E34" s="59">
        <v>-0.2</v>
      </c>
      <c r="F34" s="59">
        <v>-0.2</v>
      </c>
      <c r="G34" s="168">
        <v>-0.2</v>
      </c>
      <c r="H34" s="169">
        <v>-0.2</v>
      </c>
      <c r="I34" s="169">
        <v>-0.2</v>
      </c>
      <c r="J34" s="169">
        <v>0.15000000000000002</v>
      </c>
      <c r="K34" s="169">
        <v>0.4</v>
      </c>
      <c r="L34" s="169">
        <v>0.4</v>
      </c>
      <c r="M34" s="169">
        <v>0.39749999999999996</v>
      </c>
      <c r="N34" s="169">
        <v>0.45</v>
      </c>
      <c r="Y34" s="158">
        <f t="shared" si="3"/>
        <v>-10</v>
      </c>
      <c r="Z34" s="155">
        <v>-20</v>
      </c>
      <c r="AA34" s="159"/>
      <c r="AB34" s="159"/>
      <c r="AC34" s="156">
        <v>-0.1</v>
      </c>
      <c r="AD34" s="156">
        <v>-0.05</v>
      </c>
      <c r="AE34" s="156">
        <v>0.05</v>
      </c>
      <c r="AF34" s="156">
        <v>0.05</v>
      </c>
      <c r="AG34" s="156">
        <v>0.05</v>
      </c>
      <c r="AH34" s="156">
        <v>0.05</v>
      </c>
      <c r="AI34" s="156">
        <v>0.2</v>
      </c>
      <c r="AJ34" s="156">
        <v>0.1</v>
      </c>
      <c r="AK34" s="156">
        <v>0.15</v>
      </c>
      <c r="AL34" s="156">
        <v>0.2</v>
      </c>
      <c r="AM34" s="159"/>
      <c r="AN34" s="159"/>
      <c r="AO34" s="159"/>
      <c r="AP34" s="159"/>
      <c r="AQ34" s="159"/>
      <c r="AR34" s="159"/>
      <c r="AS34" s="159"/>
      <c r="AT34" s="159"/>
      <c r="AU34" s="159"/>
      <c r="AV34" s="159"/>
      <c r="AW34" s="159"/>
      <c r="AX34" s="159"/>
      <c r="AY34" s="159"/>
      <c r="AZ34" s="159"/>
      <c r="BA34" s="159"/>
      <c r="BB34" s="159"/>
      <c r="BC34" s="159"/>
      <c r="BD34" s="159"/>
      <c r="BE34" s="159"/>
      <c r="BF34" s="159"/>
      <c r="BG34" s="159"/>
      <c r="BH34" s="159"/>
      <c r="BI34" s="159"/>
      <c r="BJ34" s="159"/>
      <c r="BK34" s="159"/>
      <c r="BL34" s="159"/>
      <c r="BM34" s="159"/>
      <c r="BN34" s="159"/>
      <c r="BO34" s="159"/>
      <c r="BP34" s="159"/>
      <c r="BQ34" s="159"/>
      <c r="BR34" s="159"/>
      <c r="BS34" s="159"/>
      <c r="BT34" s="159"/>
      <c r="BU34" s="159"/>
      <c r="BV34" s="159"/>
      <c r="BW34" s="159"/>
      <c r="BX34" s="159"/>
      <c r="BY34" s="159"/>
      <c r="CC34" s="157">
        <v>-4.5</v>
      </c>
      <c r="CD34" s="157">
        <v>-5</v>
      </c>
      <c r="CE34" s="157">
        <v>-5.5</v>
      </c>
      <c r="CF34" s="157">
        <v>-2.5</v>
      </c>
      <c r="CG34" s="157">
        <v>-4</v>
      </c>
      <c r="CH34" s="157">
        <v>-2</v>
      </c>
      <c r="CI34" s="157">
        <v>-5</v>
      </c>
    </row>
    <row r="35" spans="1:87" s="157" customFormat="1" x14ac:dyDescent="0.25">
      <c r="A35" s="161" t="s">
        <v>358</v>
      </c>
      <c r="B35" s="161" t="str">
        <f t="shared" si="4"/>
        <v>nat</v>
      </c>
      <c r="C35" s="161" t="str">
        <f t="shared" si="5"/>
        <v>base</v>
      </c>
      <c r="D35" s="172">
        <v>-1</v>
      </c>
      <c r="E35" s="172">
        <v>-0.2</v>
      </c>
      <c r="F35" s="172">
        <v>-0.2</v>
      </c>
      <c r="G35" s="173">
        <v>-0.2</v>
      </c>
      <c r="H35" s="174">
        <v>-0.2</v>
      </c>
      <c r="I35" s="174">
        <v>-0.2</v>
      </c>
      <c r="J35" s="174">
        <v>0.15000000000000002</v>
      </c>
      <c r="K35" s="174">
        <v>0.4</v>
      </c>
      <c r="L35" s="174">
        <v>0.4</v>
      </c>
      <c r="M35" s="174">
        <v>0.39749999999999996</v>
      </c>
      <c r="N35" s="174">
        <v>0.45</v>
      </c>
      <c r="Y35" s="158">
        <f t="shared" si="3"/>
        <v>-10</v>
      </c>
      <c r="Z35" s="128">
        <f t="shared" si="9"/>
        <v>-20</v>
      </c>
      <c r="AA35" s="146"/>
      <c r="AB35" s="146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46"/>
      <c r="AN35" s="146"/>
      <c r="AO35" s="146"/>
      <c r="AP35" s="146"/>
      <c r="AQ35" s="146"/>
      <c r="AR35" s="146"/>
      <c r="AS35" s="146"/>
      <c r="AT35" s="146"/>
      <c r="AU35" s="146"/>
      <c r="AV35" s="146"/>
      <c r="AW35" s="146"/>
      <c r="AX35" s="146"/>
      <c r="AY35" s="146"/>
      <c r="AZ35" s="146"/>
      <c r="BA35" s="146"/>
      <c r="BB35" s="146"/>
      <c r="BC35" s="146"/>
      <c r="BD35" s="146"/>
      <c r="BE35" s="146"/>
      <c r="BF35" s="146"/>
      <c r="BG35" s="146"/>
      <c r="BH35" s="146"/>
      <c r="BI35" s="146"/>
      <c r="BJ35" s="146"/>
      <c r="BK35" s="146"/>
      <c r="BL35" s="146"/>
      <c r="BM35" s="146"/>
      <c r="BN35" s="146"/>
      <c r="BO35" s="146"/>
      <c r="BP35" s="146"/>
      <c r="BQ35" s="146"/>
      <c r="BR35" s="146"/>
      <c r="BS35" s="146"/>
      <c r="BT35" s="146"/>
      <c r="BU35" s="146"/>
      <c r="BV35" s="146"/>
      <c r="BW35" s="146"/>
      <c r="BX35" s="146"/>
      <c r="BY35" s="146"/>
      <c r="CC35" s="157">
        <v>-4.5</v>
      </c>
      <c r="CD35" s="157">
        <v>-5</v>
      </c>
      <c r="CE35" s="157">
        <v>-5.5</v>
      </c>
      <c r="CF35" s="157">
        <v>-2.5</v>
      </c>
      <c r="CG35" s="157">
        <v>-4</v>
      </c>
      <c r="CH35" s="157">
        <v>-2</v>
      </c>
      <c r="CI35" s="157">
        <v>-5</v>
      </c>
    </row>
    <row r="36" spans="1:87" s="157" customFormat="1" x14ac:dyDescent="0.25">
      <c r="A36" s="161" t="s">
        <v>359</v>
      </c>
      <c r="B36" s="161" t="str">
        <f t="shared" si="4"/>
        <v>nat</v>
      </c>
      <c r="C36" s="161" t="str">
        <f t="shared" si="5"/>
        <v>base</v>
      </c>
      <c r="D36" s="172">
        <v>-1</v>
      </c>
      <c r="E36" s="172">
        <v>-0.2</v>
      </c>
      <c r="F36" s="172">
        <v>-0.2</v>
      </c>
      <c r="G36" s="173">
        <v>-0.2</v>
      </c>
      <c r="H36" s="174">
        <v>-0.2</v>
      </c>
      <c r="I36" s="174">
        <v>-0.2</v>
      </c>
      <c r="J36" s="174">
        <v>0.15000000000000002</v>
      </c>
      <c r="K36" s="174">
        <v>0.4</v>
      </c>
      <c r="L36" s="174">
        <v>0.4</v>
      </c>
      <c r="M36" s="174">
        <v>0.39749999999999996</v>
      </c>
      <c r="N36" s="174">
        <v>0.45</v>
      </c>
      <c r="Y36" s="158">
        <f t="shared" si="3"/>
        <v>-10</v>
      </c>
      <c r="Z36" s="128">
        <f t="shared" si="9"/>
        <v>-20</v>
      </c>
      <c r="AA36" s="146"/>
      <c r="AB36" s="146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46"/>
      <c r="AN36" s="146"/>
      <c r="AO36" s="146"/>
      <c r="AP36" s="146"/>
      <c r="AQ36" s="146"/>
      <c r="AR36" s="146"/>
      <c r="AS36" s="146"/>
      <c r="AT36" s="146"/>
      <c r="AU36" s="146"/>
      <c r="AV36" s="146"/>
      <c r="AW36" s="146"/>
      <c r="AX36" s="146"/>
      <c r="AY36" s="146"/>
      <c r="AZ36" s="146"/>
      <c r="BA36" s="146"/>
      <c r="BB36" s="146"/>
      <c r="BC36" s="146"/>
      <c r="BD36" s="146"/>
      <c r="BE36" s="146"/>
      <c r="BF36" s="146"/>
      <c r="BG36" s="146"/>
      <c r="BH36" s="146"/>
      <c r="BI36" s="146"/>
      <c r="BJ36" s="146"/>
      <c r="BK36" s="146"/>
      <c r="BL36" s="146"/>
      <c r="BM36" s="146"/>
      <c r="BN36" s="146"/>
      <c r="BO36" s="146"/>
      <c r="BP36" s="146"/>
      <c r="BQ36" s="146"/>
      <c r="BR36" s="146"/>
      <c r="BS36" s="146"/>
      <c r="BT36" s="146"/>
      <c r="BU36" s="146"/>
      <c r="BV36" s="146"/>
      <c r="BW36" s="146"/>
      <c r="BX36" s="146"/>
      <c r="BY36" s="146"/>
      <c r="CC36" s="157">
        <v>-4.5</v>
      </c>
      <c r="CD36" s="157">
        <v>-5</v>
      </c>
      <c r="CE36" s="157">
        <v>-5.5</v>
      </c>
      <c r="CF36" s="157">
        <v>-2.5</v>
      </c>
      <c r="CG36" s="157">
        <v>-4</v>
      </c>
      <c r="CH36" s="157">
        <v>-2</v>
      </c>
      <c r="CI36" s="157">
        <v>-5</v>
      </c>
    </row>
    <row r="37" spans="1:87" s="157" customFormat="1" x14ac:dyDescent="0.25">
      <c r="A37" s="161" t="s">
        <v>360</v>
      </c>
      <c r="B37" s="161" t="str">
        <f t="shared" si="4"/>
        <v>nat</v>
      </c>
      <c r="C37" s="161" t="str">
        <f t="shared" si="5"/>
        <v>base</v>
      </c>
      <c r="D37" s="172">
        <v>-1</v>
      </c>
      <c r="E37" s="172">
        <v>-0.2</v>
      </c>
      <c r="F37" s="172">
        <v>-0.2</v>
      </c>
      <c r="G37" s="173">
        <v>-0.2</v>
      </c>
      <c r="H37" s="174">
        <v>-0.2</v>
      </c>
      <c r="I37" s="174">
        <v>-0.2</v>
      </c>
      <c r="J37" s="174">
        <v>0.15000000000000002</v>
      </c>
      <c r="K37" s="174">
        <v>0.4</v>
      </c>
      <c r="L37" s="174">
        <v>0.4</v>
      </c>
      <c r="M37" s="174">
        <v>0.39749999999999996</v>
      </c>
      <c r="N37" s="174">
        <v>0.45</v>
      </c>
      <c r="Y37" s="158">
        <f t="shared" si="3"/>
        <v>-10</v>
      </c>
      <c r="Z37" s="128">
        <f t="shared" si="9"/>
        <v>-20</v>
      </c>
      <c r="AA37" s="146"/>
      <c r="AB37" s="146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  <c r="AM37" s="146"/>
      <c r="AN37" s="146"/>
      <c r="AO37" s="146"/>
      <c r="AP37" s="146"/>
      <c r="AQ37" s="146"/>
      <c r="AR37" s="146"/>
      <c r="AS37" s="146"/>
      <c r="AT37" s="146"/>
      <c r="AU37" s="146"/>
      <c r="AV37" s="146"/>
      <c r="AW37" s="146"/>
      <c r="AX37" s="146"/>
      <c r="AY37" s="146"/>
      <c r="AZ37" s="146"/>
      <c r="BA37" s="146"/>
      <c r="BB37" s="146"/>
      <c r="BC37" s="146"/>
      <c r="BD37" s="146"/>
      <c r="BE37" s="146"/>
      <c r="BF37" s="146"/>
      <c r="BG37" s="146"/>
      <c r="BH37" s="146"/>
      <c r="BI37" s="146"/>
      <c r="BJ37" s="146"/>
      <c r="BK37" s="146"/>
      <c r="BL37" s="146"/>
      <c r="BM37" s="146"/>
      <c r="BN37" s="146"/>
      <c r="BO37" s="146"/>
      <c r="BP37" s="146"/>
      <c r="BQ37" s="146"/>
      <c r="BR37" s="146"/>
      <c r="BS37" s="146"/>
      <c r="BT37" s="146"/>
      <c r="BU37" s="146"/>
      <c r="BV37" s="146"/>
      <c r="BW37" s="146"/>
      <c r="BX37" s="146"/>
      <c r="BY37" s="146"/>
      <c r="CC37" s="157">
        <v>-4.5</v>
      </c>
      <c r="CD37" s="157">
        <v>-5</v>
      </c>
      <c r="CE37" s="157">
        <v>-5.5</v>
      </c>
      <c r="CF37" s="157">
        <v>-2.5</v>
      </c>
      <c r="CG37" s="157">
        <v>-4</v>
      </c>
      <c r="CH37" s="157">
        <v>-2</v>
      </c>
      <c r="CI37" s="157">
        <v>-5</v>
      </c>
    </row>
    <row r="38" spans="1:87" s="157" customFormat="1" x14ac:dyDescent="0.25">
      <c r="A38" s="161" t="s">
        <v>361</v>
      </c>
      <c r="B38" s="161" t="str">
        <f t="shared" si="4"/>
        <v>nat</v>
      </c>
      <c r="C38" s="161" t="str">
        <f t="shared" si="5"/>
        <v>base</v>
      </c>
      <c r="D38" s="172">
        <v>-1</v>
      </c>
      <c r="E38" s="172">
        <v>-0.2</v>
      </c>
      <c r="F38" s="172">
        <v>-0.2</v>
      </c>
      <c r="G38" s="173">
        <v>-0.2</v>
      </c>
      <c r="H38" s="174">
        <v>-0.2</v>
      </c>
      <c r="I38" s="174">
        <v>-0.2</v>
      </c>
      <c r="J38" s="174">
        <v>0.15000000000000002</v>
      </c>
      <c r="K38" s="174">
        <v>0.4</v>
      </c>
      <c r="L38" s="174">
        <v>0.4</v>
      </c>
      <c r="M38" s="174">
        <v>0.39749999999999996</v>
      </c>
      <c r="N38" s="174">
        <v>0.45</v>
      </c>
      <c r="Y38" s="158">
        <f t="shared" si="3"/>
        <v>-10</v>
      </c>
      <c r="Z38" s="128">
        <f t="shared" si="9"/>
        <v>-20</v>
      </c>
      <c r="AA38" s="146"/>
      <c r="AB38" s="146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  <c r="AM38" s="146"/>
      <c r="AN38" s="146"/>
      <c r="AO38" s="146"/>
      <c r="AP38" s="146"/>
      <c r="AQ38" s="146"/>
      <c r="AR38" s="146"/>
      <c r="AS38" s="146"/>
      <c r="AT38" s="146"/>
      <c r="AU38" s="146"/>
      <c r="AV38" s="146"/>
      <c r="AW38" s="146"/>
      <c r="AX38" s="146"/>
      <c r="AY38" s="146"/>
      <c r="AZ38" s="146"/>
      <c r="BA38" s="146"/>
      <c r="BB38" s="146"/>
      <c r="BC38" s="146"/>
      <c r="BD38" s="146"/>
      <c r="BE38" s="146"/>
      <c r="BF38" s="146"/>
      <c r="BG38" s="146"/>
      <c r="BH38" s="146"/>
      <c r="BI38" s="146"/>
      <c r="BJ38" s="146"/>
      <c r="BK38" s="146"/>
      <c r="BL38" s="146"/>
      <c r="BM38" s="146"/>
      <c r="BN38" s="146"/>
      <c r="BO38" s="146"/>
      <c r="BP38" s="146"/>
      <c r="BQ38" s="146"/>
      <c r="BR38" s="146"/>
      <c r="BS38" s="146"/>
      <c r="BT38" s="146"/>
      <c r="BU38" s="146"/>
      <c r="BV38" s="146"/>
      <c r="BW38" s="146"/>
      <c r="BX38" s="146"/>
      <c r="BY38" s="146"/>
      <c r="CC38" s="157">
        <v>-4.5</v>
      </c>
      <c r="CD38" s="157">
        <v>-5</v>
      </c>
      <c r="CE38" s="157">
        <v>-5.5</v>
      </c>
      <c r="CF38" s="157">
        <v>-2.5</v>
      </c>
      <c r="CG38" s="157">
        <v>-4</v>
      </c>
      <c r="CH38" s="157">
        <v>-2</v>
      </c>
      <c r="CI38" s="157">
        <v>-5</v>
      </c>
    </row>
    <row r="39" spans="1:87" s="157" customFormat="1" x14ac:dyDescent="0.25">
      <c r="A39" s="161" t="s">
        <v>362</v>
      </c>
      <c r="B39" s="161" t="str">
        <f t="shared" si="4"/>
        <v>nat</v>
      </c>
      <c r="C39" s="161" t="str">
        <f t="shared" si="5"/>
        <v>base</v>
      </c>
      <c r="D39" s="172">
        <v>-1</v>
      </c>
      <c r="E39" s="172">
        <v>-0.2</v>
      </c>
      <c r="F39" s="172">
        <v>-0.2</v>
      </c>
      <c r="G39" s="173">
        <v>-0.2</v>
      </c>
      <c r="H39" s="174">
        <v>-0.2</v>
      </c>
      <c r="I39" s="174">
        <v>-0.2</v>
      </c>
      <c r="J39" s="174">
        <v>0.15000000000000002</v>
      </c>
      <c r="K39" s="174">
        <v>0.4</v>
      </c>
      <c r="L39" s="174">
        <v>0.4</v>
      </c>
      <c r="M39" s="174">
        <v>0.39749999999999996</v>
      </c>
      <c r="N39" s="174">
        <v>0.45</v>
      </c>
      <c r="Y39" s="158">
        <f t="shared" si="3"/>
        <v>-10</v>
      </c>
      <c r="Z39" s="128">
        <f t="shared" si="9"/>
        <v>-20</v>
      </c>
      <c r="AA39" s="146"/>
      <c r="AB39" s="146"/>
      <c r="AC39" s="139"/>
      <c r="AD39" s="139"/>
      <c r="AE39" s="139"/>
      <c r="AF39" s="139"/>
      <c r="AG39" s="139"/>
      <c r="AH39" s="139"/>
      <c r="AI39" s="139"/>
      <c r="AJ39" s="139"/>
      <c r="AK39" s="139"/>
      <c r="AL39" s="139"/>
      <c r="AM39" s="146"/>
      <c r="AN39" s="146"/>
      <c r="AO39" s="146"/>
      <c r="AP39" s="146"/>
      <c r="AQ39" s="146"/>
      <c r="AR39" s="146"/>
      <c r="AS39" s="146"/>
      <c r="AT39" s="146"/>
      <c r="AU39" s="146"/>
      <c r="AV39" s="146"/>
      <c r="AW39" s="146"/>
      <c r="AX39" s="146"/>
      <c r="AY39" s="146"/>
      <c r="AZ39" s="146"/>
      <c r="BA39" s="146"/>
      <c r="BB39" s="146"/>
      <c r="BC39" s="146"/>
      <c r="BD39" s="146"/>
      <c r="BE39" s="146"/>
      <c r="BF39" s="146"/>
      <c r="BG39" s="146"/>
      <c r="BH39" s="146"/>
      <c r="BI39" s="146"/>
      <c r="BJ39" s="146"/>
      <c r="BK39" s="146"/>
      <c r="BL39" s="146"/>
      <c r="BM39" s="146"/>
      <c r="BN39" s="146"/>
      <c r="BO39" s="146"/>
      <c r="BP39" s="146"/>
      <c r="BQ39" s="146"/>
      <c r="BR39" s="146"/>
      <c r="BS39" s="146"/>
      <c r="BT39" s="146"/>
      <c r="BU39" s="146"/>
      <c r="BV39" s="146"/>
      <c r="BW39" s="146"/>
      <c r="BX39" s="146"/>
      <c r="BY39" s="146"/>
      <c r="CC39" s="157">
        <v>-4.5</v>
      </c>
      <c r="CD39" s="157">
        <v>-5</v>
      </c>
      <c r="CE39" s="157">
        <v>-5.5</v>
      </c>
      <c r="CF39" s="157">
        <v>-2.5</v>
      </c>
      <c r="CG39" s="157">
        <v>-4</v>
      </c>
      <c r="CH39" s="157">
        <v>-2</v>
      </c>
      <c r="CI39" s="157">
        <v>-5</v>
      </c>
    </row>
    <row r="40" spans="1:87" s="157" customFormat="1" x14ac:dyDescent="0.25">
      <c r="A40" s="161" t="s">
        <v>363</v>
      </c>
      <c r="B40" s="161" t="str">
        <f t="shared" si="4"/>
        <v>nat</v>
      </c>
      <c r="C40" s="161" t="str">
        <f t="shared" si="5"/>
        <v>base</v>
      </c>
      <c r="D40" s="172">
        <v>-1</v>
      </c>
      <c r="E40" s="172">
        <v>-0.2</v>
      </c>
      <c r="F40" s="172">
        <v>-0.2</v>
      </c>
      <c r="G40" s="173">
        <v>-0.2</v>
      </c>
      <c r="H40" s="174">
        <v>-0.2</v>
      </c>
      <c r="I40" s="174">
        <v>-0.2</v>
      </c>
      <c r="J40" s="174">
        <v>0.15000000000000002</v>
      </c>
      <c r="K40" s="174">
        <v>0.4</v>
      </c>
      <c r="L40" s="174">
        <v>0.4</v>
      </c>
      <c r="M40" s="174">
        <v>0.39749999999999996</v>
      </c>
      <c r="N40" s="174">
        <v>0.45</v>
      </c>
      <c r="Y40" s="158"/>
      <c r="Z40" s="128"/>
      <c r="AA40" s="146"/>
      <c r="AB40" s="146"/>
      <c r="AC40" s="139"/>
      <c r="AD40" s="139"/>
      <c r="AE40" s="139"/>
      <c r="AF40" s="139"/>
      <c r="AG40" s="139"/>
      <c r="AH40" s="139"/>
      <c r="AI40" s="139"/>
      <c r="AJ40" s="139"/>
      <c r="AK40" s="139"/>
      <c r="AL40" s="139"/>
      <c r="AM40" s="146"/>
      <c r="AN40" s="146"/>
      <c r="AO40" s="146"/>
      <c r="AP40" s="146"/>
      <c r="AQ40" s="146"/>
      <c r="AR40" s="146"/>
      <c r="AS40" s="146"/>
      <c r="AT40" s="146"/>
      <c r="AU40" s="146"/>
      <c r="AV40" s="146"/>
      <c r="AW40" s="146"/>
      <c r="AX40" s="146"/>
      <c r="AY40" s="146"/>
      <c r="AZ40" s="146"/>
      <c r="BA40" s="146"/>
      <c r="BB40" s="146"/>
      <c r="BC40" s="146"/>
      <c r="BD40" s="146"/>
      <c r="BE40" s="146"/>
      <c r="BF40" s="146"/>
      <c r="BG40" s="146"/>
      <c r="BH40" s="146"/>
      <c r="BI40" s="146"/>
      <c r="BJ40" s="146"/>
      <c r="BK40" s="146"/>
      <c r="BL40" s="146"/>
      <c r="BM40" s="146"/>
      <c r="BN40" s="146"/>
      <c r="BO40" s="146"/>
      <c r="BP40" s="146"/>
      <c r="BQ40" s="146"/>
      <c r="BR40" s="146"/>
      <c r="BS40" s="146"/>
      <c r="BT40" s="146"/>
      <c r="BU40" s="146"/>
      <c r="BV40" s="146"/>
      <c r="BW40" s="146"/>
      <c r="BX40" s="146"/>
      <c r="BY40" s="146"/>
    </row>
    <row r="41" spans="1:87" s="157" customFormat="1" x14ac:dyDescent="0.25">
      <c r="A41" s="161" t="s">
        <v>104</v>
      </c>
      <c r="B41" s="161" t="str">
        <f t="shared" si="4"/>
        <v>nat</v>
      </c>
      <c r="C41" s="161" t="str">
        <f t="shared" si="5"/>
        <v>base</v>
      </c>
      <c r="D41" s="172">
        <v>-1</v>
      </c>
      <c r="E41" s="172">
        <v>-0.2</v>
      </c>
      <c r="F41" s="172">
        <v>-0.2</v>
      </c>
      <c r="G41" s="173">
        <v>-0.2</v>
      </c>
      <c r="H41" s="174">
        <v>-0.2</v>
      </c>
      <c r="I41" s="174">
        <v>-0.2</v>
      </c>
      <c r="J41" s="174">
        <v>0.15000000000000002</v>
      </c>
      <c r="K41" s="174">
        <v>0.4</v>
      </c>
      <c r="L41" s="174">
        <v>0.4</v>
      </c>
      <c r="M41" s="174">
        <v>0.39749999999999996</v>
      </c>
      <c r="N41" s="174">
        <v>0.45</v>
      </c>
      <c r="Y41" s="158"/>
      <c r="Z41" s="128"/>
      <c r="AA41" s="146"/>
      <c r="AB41" s="146"/>
      <c r="AC41" s="139"/>
      <c r="AD41" s="139"/>
      <c r="AE41" s="139"/>
      <c r="AF41" s="139"/>
      <c r="AG41" s="139"/>
      <c r="AH41" s="139"/>
      <c r="AI41" s="139"/>
      <c r="AJ41" s="139"/>
      <c r="AK41" s="139"/>
      <c r="AL41" s="139"/>
      <c r="AM41" s="146"/>
      <c r="AN41" s="146"/>
      <c r="AO41" s="146"/>
      <c r="AP41" s="146"/>
      <c r="AQ41" s="146"/>
      <c r="AR41" s="146"/>
      <c r="AS41" s="146"/>
      <c r="AT41" s="146"/>
      <c r="AU41" s="146"/>
      <c r="AV41" s="146"/>
      <c r="AW41" s="146"/>
      <c r="AX41" s="146"/>
      <c r="AY41" s="146"/>
      <c r="AZ41" s="146"/>
      <c r="BA41" s="146"/>
      <c r="BB41" s="146"/>
      <c r="BC41" s="146"/>
      <c r="BD41" s="146"/>
      <c r="BE41" s="146"/>
      <c r="BF41" s="146"/>
      <c r="BG41" s="146"/>
      <c r="BH41" s="146"/>
      <c r="BI41" s="146"/>
      <c r="BJ41" s="146"/>
      <c r="BK41" s="146"/>
      <c r="BL41" s="146"/>
      <c r="BM41" s="146"/>
      <c r="BN41" s="146"/>
      <c r="BO41" s="146"/>
      <c r="BP41" s="146"/>
      <c r="BQ41" s="146"/>
      <c r="BR41" s="146"/>
      <c r="BS41" s="146"/>
      <c r="BT41" s="146"/>
      <c r="BU41" s="146"/>
      <c r="BV41" s="146"/>
      <c r="BW41" s="146"/>
      <c r="BX41" s="146"/>
      <c r="BY41" s="146"/>
    </row>
    <row r="42" spans="1:87" s="157" customFormat="1" x14ac:dyDescent="0.25">
      <c r="A42" s="161" t="s">
        <v>60</v>
      </c>
      <c r="B42" s="161" t="str">
        <f t="shared" si="4"/>
        <v>nat</v>
      </c>
      <c r="C42" s="161" t="str">
        <f t="shared" si="5"/>
        <v>base</v>
      </c>
      <c r="D42" s="172">
        <v>-4</v>
      </c>
      <c r="E42" s="172">
        <v>-0.2</v>
      </c>
      <c r="F42" s="172">
        <v>-0.2</v>
      </c>
      <c r="G42" s="173">
        <v>-0.2</v>
      </c>
      <c r="H42" s="174">
        <v>-0.2</v>
      </c>
      <c r="I42" s="174">
        <v>-0.2</v>
      </c>
      <c r="J42" s="174">
        <v>0.15000000000000002</v>
      </c>
      <c r="K42" s="174">
        <v>0.4</v>
      </c>
      <c r="L42" s="174">
        <v>0.4</v>
      </c>
      <c r="M42" s="174">
        <v>0.39749999999999996</v>
      </c>
      <c r="N42" s="174">
        <v>0.45</v>
      </c>
      <c r="Y42" s="158"/>
      <c r="Z42" s="128"/>
      <c r="AA42" s="146"/>
      <c r="AB42" s="146"/>
      <c r="AC42" s="139"/>
      <c r="AD42" s="139"/>
      <c r="AE42" s="139"/>
      <c r="AF42" s="139"/>
      <c r="AG42" s="139"/>
      <c r="AH42" s="139"/>
      <c r="AI42" s="139"/>
      <c r="AJ42" s="139"/>
      <c r="AK42" s="139"/>
      <c r="AL42" s="139"/>
      <c r="AM42" s="146"/>
      <c r="AN42" s="146"/>
      <c r="AO42" s="146"/>
      <c r="AP42" s="146"/>
      <c r="AQ42" s="146"/>
      <c r="AR42" s="146"/>
      <c r="AS42" s="146"/>
      <c r="AT42" s="146"/>
      <c r="AU42" s="146"/>
      <c r="AV42" s="146"/>
      <c r="AW42" s="146"/>
      <c r="AX42" s="146"/>
      <c r="AY42" s="146"/>
      <c r="AZ42" s="146"/>
      <c r="BA42" s="146"/>
      <c r="BB42" s="146"/>
      <c r="BC42" s="146"/>
      <c r="BD42" s="146"/>
      <c r="BE42" s="146"/>
      <c r="BF42" s="146"/>
      <c r="BG42" s="146"/>
      <c r="BH42" s="146"/>
      <c r="BI42" s="146"/>
      <c r="BJ42" s="146"/>
      <c r="BK42" s="146"/>
      <c r="BL42" s="146"/>
      <c r="BM42" s="146"/>
      <c r="BN42" s="146"/>
      <c r="BO42" s="146"/>
      <c r="BP42" s="146"/>
      <c r="BQ42" s="146"/>
      <c r="BR42" s="146"/>
      <c r="BS42" s="146"/>
      <c r="BT42" s="146"/>
      <c r="BU42" s="146"/>
      <c r="BV42" s="146"/>
      <c r="BW42" s="146"/>
      <c r="BX42" s="146"/>
      <c r="BY42" s="146"/>
    </row>
    <row r="43" spans="1:87" s="157" customFormat="1" x14ac:dyDescent="0.25">
      <c r="A43" s="161" t="s">
        <v>105</v>
      </c>
      <c r="B43" s="161" t="str">
        <f t="shared" si="4"/>
        <v>nat</v>
      </c>
      <c r="C43" s="161" t="str">
        <f t="shared" si="5"/>
        <v>base</v>
      </c>
      <c r="D43" s="172">
        <v>-4</v>
      </c>
      <c r="E43" s="172">
        <v>-0.2</v>
      </c>
      <c r="F43" s="172">
        <v>-0.2</v>
      </c>
      <c r="G43" s="173">
        <v>-0.2</v>
      </c>
      <c r="H43" s="174">
        <v>-0.2</v>
      </c>
      <c r="I43" s="174">
        <v>-0.2</v>
      </c>
      <c r="J43" s="174">
        <v>0.15000000000000002</v>
      </c>
      <c r="K43" s="174">
        <v>0.4</v>
      </c>
      <c r="L43" s="174">
        <v>0.4</v>
      </c>
      <c r="M43" s="174">
        <v>0.39749999999999996</v>
      </c>
      <c r="N43" s="174">
        <v>0.45</v>
      </c>
      <c r="Y43" s="158"/>
      <c r="Z43" s="128"/>
      <c r="AA43" s="146"/>
      <c r="AB43" s="146"/>
      <c r="AC43" s="139"/>
      <c r="AD43" s="139"/>
      <c r="AE43" s="139"/>
      <c r="AF43" s="139"/>
      <c r="AG43" s="139"/>
      <c r="AH43" s="139"/>
      <c r="AI43" s="139"/>
      <c r="AJ43" s="139"/>
      <c r="AK43" s="139"/>
      <c r="AL43" s="139"/>
      <c r="AM43" s="146"/>
      <c r="AN43" s="146"/>
      <c r="AO43" s="146"/>
      <c r="AP43" s="146"/>
      <c r="AQ43" s="146"/>
      <c r="AR43" s="146"/>
      <c r="AS43" s="146"/>
      <c r="AT43" s="146"/>
      <c r="AU43" s="146"/>
      <c r="AV43" s="146"/>
      <c r="AW43" s="146"/>
      <c r="AX43" s="146"/>
      <c r="AY43" s="146"/>
      <c r="AZ43" s="146"/>
      <c r="BA43" s="146"/>
      <c r="BB43" s="146"/>
      <c r="BC43" s="146"/>
      <c r="BD43" s="146"/>
      <c r="BE43" s="146"/>
      <c r="BF43" s="146"/>
      <c r="BG43" s="146"/>
      <c r="BH43" s="146"/>
      <c r="BI43" s="146"/>
      <c r="BJ43" s="146"/>
      <c r="BK43" s="146"/>
      <c r="BL43" s="146"/>
      <c r="BM43" s="146"/>
      <c r="BN43" s="146"/>
      <c r="BO43" s="146"/>
      <c r="BP43" s="146"/>
      <c r="BQ43" s="146"/>
      <c r="BR43" s="146"/>
      <c r="BS43" s="146"/>
      <c r="BT43" s="146"/>
      <c r="BU43" s="146"/>
      <c r="BV43" s="146"/>
      <c r="BW43" s="146"/>
      <c r="BX43" s="146"/>
      <c r="BY43" s="146"/>
    </row>
    <row r="44" spans="1:87" s="157" customFormat="1" x14ac:dyDescent="0.25">
      <c r="A44" s="161" t="s">
        <v>106</v>
      </c>
      <c r="B44" s="161" t="str">
        <f t="shared" si="4"/>
        <v>nat</v>
      </c>
      <c r="C44" s="161" t="str">
        <f t="shared" si="5"/>
        <v>base</v>
      </c>
      <c r="D44" s="172">
        <v>-4</v>
      </c>
      <c r="E44" s="172">
        <v>-0.2</v>
      </c>
      <c r="F44" s="172">
        <v>-0.2</v>
      </c>
      <c r="G44" s="173">
        <v>-0.2</v>
      </c>
      <c r="H44" s="174">
        <v>-0.2</v>
      </c>
      <c r="I44" s="174">
        <v>-0.2</v>
      </c>
      <c r="J44" s="174">
        <v>0.15000000000000002</v>
      </c>
      <c r="K44" s="174">
        <v>0.4</v>
      </c>
      <c r="L44" s="174">
        <v>0.4</v>
      </c>
      <c r="M44" s="174">
        <v>0.39749999999999996</v>
      </c>
      <c r="N44" s="174">
        <v>0.45</v>
      </c>
      <c r="Y44" s="158"/>
      <c r="Z44" s="128"/>
      <c r="AA44" s="146"/>
      <c r="AB44" s="146"/>
      <c r="AC44" s="139"/>
      <c r="AD44" s="139"/>
      <c r="AE44" s="139"/>
      <c r="AF44" s="139"/>
      <c r="AG44" s="139"/>
      <c r="AH44" s="139"/>
      <c r="AI44" s="139"/>
      <c r="AJ44" s="139"/>
      <c r="AK44" s="139"/>
      <c r="AL44" s="139"/>
      <c r="AM44" s="146"/>
      <c r="AN44" s="146"/>
      <c r="AO44" s="146"/>
      <c r="AP44" s="146"/>
      <c r="AQ44" s="146"/>
      <c r="AR44" s="146"/>
      <c r="AS44" s="146"/>
      <c r="AT44" s="146"/>
      <c r="AU44" s="146"/>
      <c r="AV44" s="146"/>
      <c r="AW44" s="146"/>
      <c r="AX44" s="146"/>
      <c r="AY44" s="146"/>
      <c r="AZ44" s="146"/>
      <c r="BA44" s="146"/>
      <c r="BB44" s="146"/>
      <c r="BC44" s="146"/>
      <c r="BD44" s="146"/>
      <c r="BE44" s="146"/>
      <c r="BF44" s="146"/>
      <c r="BG44" s="146"/>
      <c r="BH44" s="146"/>
      <c r="BI44" s="146"/>
      <c r="BJ44" s="146"/>
      <c r="BK44" s="146"/>
      <c r="BL44" s="146"/>
      <c r="BM44" s="146"/>
      <c r="BN44" s="146"/>
      <c r="BO44" s="146"/>
      <c r="BP44" s="146"/>
      <c r="BQ44" s="146"/>
      <c r="BR44" s="146"/>
      <c r="BS44" s="146"/>
      <c r="BT44" s="146"/>
      <c r="BU44" s="146"/>
      <c r="BV44" s="146"/>
      <c r="BW44" s="146"/>
      <c r="BX44" s="146"/>
      <c r="BY44" s="146"/>
    </row>
    <row r="45" spans="1:87" s="157" customFormat="1" x14ac:dyDescent="0.25">
      <c r="A45" s="161" t="s">
        <v>107</v>
      </c>
      <c r="B45" s="161" t="str">
        <f t="shared" si="4"/>
        <v>nat</v>
      </c>
      <c r="C45" s="161" t="str">
        <f t="shared" si="5"/>
        <v>base</v>
      </c>
      <c r="D45" s="172">
        <v>-4</v>
      </c>
      <c r="E45" s="172">
        <v>-0.2</v>
      </c>
      <c r="F45" s="172">
        <v>-0.2</v>
      </c>
      <c r="G45" s="173">
        <v>-0.2</v>
      </c>
      <c r="H45" s="174">
        <v>-0.2</v>
      </c>
      <c r="I45" s="174">
        <v>-0.2</v>
      </c>
      <c r="J45" s="174">
        <v>0.15000000000000002</v>
      </c>
      <c r="K45" s="174">
        <v>0.4</v>
      </c>
      <c r="L45" s="174">
        <v>0.4</v>
      </c>
      <c r="M45" s="174">
        <v>0.39749999999999996</v>
      </c>
      <c r="N45" s="174">
        <v>0.45</v>
      </c>
      <c r="Y45" s="158"/>
      <c r="Z45" s="128"/>
      <c r="AA45" s="146"/>
      <c r="AB45" s="146"/>
      <c r="AC45" s="139"/>
      <c r="AD45" s="139"/>
      <c r="AE45" s="139"/>
      <c r="AF45" s="139"/>
      <c r="AG45" s="139"/>
      <c r="AH45" s="139"/>
      <c r="AI45" s="139"/>
      <c r="AJ45" s="139"/>
      <c r="AK45" s="139"/>
      <c r="AL45" s="139"/>
      <c r="AM45" s="146"/>
      <c r="AN45" s="146"/>
      <c r="AO45" s="146"/>
      <c r="AP45" s="146"/>
      <c r="AQ45" s="146"/>
      <c r="AR45" s="146"/>
      <c r="AS45" s="146"/>
      <c r="AT45" s="146"/>
      <c r="AU45" s="146"/>
      <c r="AV45" s="146"/>
      <c r="AW45" s="146"/>
      <c r="AX45" s="146"/>
      <c r="AY45" s="146"/>
      <c r="AZ45" s="146"/>
      <c r="BA45" s="146"/>
      <c r="BB45" s="146"/>
      <c r="BC45" s="146"/>
      <c r="BD45" s="146"/>
      <c r="BE45" s="146"/>
      <c r="BF45" s="146"/>
      <c r="BG45" s="146"/>
      <c r="BH45" s="146"/>
      <c r="BI45" s="146"/>
      <c r="BJ45" s="146"/>
      <c r="BK45" s="146"/>
      <c r="BL45" s="146"/>
      <c r="BM45" s="146"/>
      <c r="BN45" s="146"/>
      <c r="BO45" s="146"/>
      <c r="BP45" s="146"/>
      <c r="BQ45" s="146"/>
      <c r="BR45" s="146"/>
      <c r="BS45" s="146"/>
      <c r="BT45" s="146"/>
      <c r="BU45" s="146"/>
      <c r="BV45" s="146"/>
      <c r="BW45" s="146"/>
      <c r="BX45" s="146"/>
      <c r="BY45" s="146"/>
    </row>
    <row r="46" spans="1:87" s="157" customFormat="1" x14ac:dyDescent="0.25">
      <c r="A46" s="161" t="s">
        <v>108</v>
      </c>
      <c r="B46" s="161" t="str">
        <f t="shared" si="4"/>
        <v>nat</v>
      </c>
      <c r="C46" s="161" t="str">
        <f t="shared" si="5"/>
        <v>base</v>
      </c>
      <c r="D46" s="172">
        <v>-4</v>
      </c>
      <c r="E46" s="172">
        <v>-0.2</v>
      </c>
      <c r="F46" s="172">
        <v>-0.2</v>
      </c>
      <c r="G46" s="173">
        <v>-0.2</v>
      </c>
      <c r="H46" s="174">
        <v>-0.2</v>
      </c>
      <c r="I46" s="174">
        <v>-0.2</v>
      </c>
      <c r="J46" s="174">
        <v>0.15000000000000002</v>
      </c>
      <c r="K46" s="174">
        <v>0.4</v>
      </c>
      <c r="L46" s="174">
        <v>0.4</v>
      </c>
      <c r="M46" s="174">
        <v>0.39749999999999996</v>
      </c>
      <c r="N46" s="174">
        <v>0.45</v>
      </c>
      <c r="Y46" s="158"/>
      <c r="Z46" s="128"/>
      <c r="AA46" s="146"/>
      <c r="AB46" s="146"/>
      <c r="AC46" s="139"/>
      <c r="AD46" s="139"/>
      <c r="AE46" s="139"/>
      <c r="AF46" s="139"/>
      <c r="AG46" s="139"/>
      <c r="AH46" s="139"/>
      <c r="AI46" s="139"/>
      <c r="AJ46" s="139"/>
      <c r="AK46" s="139"/>
      <c r="AL46" s="139"/>
      <c r="AM46" s="146"/>
      <c r="AN46" s="146"/>
      <c r="AO46" s="146"/>
      <c r="AP46" s="146"/>
      <c r="AQ46" s="146"/>
      <c r="AR46" s="146"/>
      <c r="AS46" s="146"/>
      <c r="AT46" s="146"/>
      <c r="AU46" s="146"/>
      <c r="AV46" s="146"/>
      <c r="AW46" s="146"/>
      <c r="AX46" s="146"/>
      <c r="AY46" s="146"/>
      <c r="AZ46" s="146"/>
      <c r="BA46" s="146"/>
      <c r="BB46" s="146"/>
      <c r="BC46" s="146"/>
      <c r="BD46" s="146"/>
      <c r="BE46" s="146"/>
      <c r="BF46" s="146"/>
      <c r="BG46" s="146"/>
      <c r="BH46" s="146"/>
      <c r="BI46" s="146"/>
      <c r="BJ46" s="146"/>
      <c r="BK46" s="146"/>
      <c r="BL46" s="146"/>
      <c r="BM46" s="146"/>
      <c r="BN46" s="146"/>
      <c r="BO46" s="146"/>
      <c r="BP46" s="146"/>
      <c r="BQ46" s="146"/>
      <c r="BR46" s="146"/>
      <c r="BS46" s="146"/>
      <c r="BT46" s="146"/>
      <c r="BU46" s="146"/>
      <c r="BV46" s="146"/>
      <c r="BW46" s="146"/>
      <c r="BX46" s="146"/>
      <c r="BY46" s="146"/>
    </row>
    <row r="47" spans="1:87" s="157" customFormat="1" x14ac:dyDescent="0.25">
      <c r="A47" s="161" t="s">
        <v>109</v>
      </c>
      <c r="B47" s="161" t="str">
        <f t="shared" si="4"/>
        <v>nat</v>
      </c>
      <c r="C47" s="161" t="str">
        <f t="shared" si="5"/>
        <v>base</v>
      </c>
      <c r="D47" s="172">
        <v>-4</v>
      </c>
      <c r="E47" s="172">
        <v>-0.2</v>
      </c>
      <c r="F47" s="172">
        <v>-0.2</v>
      </c>
      <c r="G47" s="173">
        <v>-0.2</v>
      </c>
      <c r="H47" s="174">
        <v>-0.2</v>
      </c>
      <c r="I47" s="174">
        <v>-0.2</v>
      </c>
      <c r="J47" s="174">
        <v>0.15000000000000002</v>
      </c>
      <c r="K47" s="174">
        <v>0.4</v>
      </c>
      <c r="L47" s="174">
        <v>0.4</v>
      </c>
      <c r="M47" s="174">
        <v>0.39749999999999996</v>
      </c>
      <c r="N47" s="174">
        <v>0.45</v>
      </c>
      <c r="Y47" s="158"/>
      <c r="Z47" s="128"/>
      <c r="AA47" s="146"/>
      <c r="AB47" s="146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46"/>
      <c r="AN47" s="146"/>
      <c r="AO47" s="146"/>
      <c r="AP47" s="146"/>
      <c r="AQ47" s="146"/>
      <c r="AR47" s="146"/>
      <c r="AS47" s="146"/>
      <c r="AT47" s="146"/>
      <c r="AU47" s="146"/>
      <c r="AV47" s="146"/>
      <c r="AW47" s="146"/>
      <c r="AX47" s="146"/>
      <c r="AY47" s="146"/>
      <c r="AZ47" s="146"/>
      <c r="BA47" s="146"/>
      <c r="BB47" s="146"/>
      <c r="BC47" s="146"/>
      <c r="BD47" s="146"/>
      <c r="BE47" s="146"/>
      <c r="BF47" s="146"/>
      <c r="BG47" s="146"/>
      <c r="BH47" s="146"/>
      <c r="BI47" s="146"/>
      <c r="BJ47" s="146"/>
      <c r="BK47" s="146"/>
      <c r="BL47" s="146"/>
      <c r="BM47" s="146"/>
      <c r="BN47" s="146"/>
      <c r="BO47" s="146"/>
      <c r="BP47" s="146"/>
      <c r="BQ47" s="146"/>
      <c r="BR47" s="146"/>
      <c r="BS47" s="146"/>
      <c r="BT47" s="146"/>
      <c r="BU47" s="146"/>
      <c r="BV47" s="146"/>
      <c r="BW47" s="146"/>
      <c r="BX47" s="146"/>
      <c r="BY47" s="146"/>
    </row>
    <row r="48" spans="1:87" s="157" customFormat="1" x14ac:dyDescent="0.25">
      <c r="A48" s="161" t="s">
        <v>110</v>
      </c>
      <c r="B48" s="161" t="str">
        <f t="shared" si="4"/>
        <v>nat</v>
      </c>
      <c r="C48" s="161" t="str">
        <f t="shared" si="5"/>
        <v>base</v>
      </c>
      <c r="D48" s="172">
        <v>-4</v>
      </c>
      <c r="E48" s="172">
        <v>-0.2</v>
      </c>
      <c r="F48" s="172">
        <v>-0.2</v>
      </c>
      <c r="G48" s="173">
        <v>-0.2</v>
      </c>
      <c r="H48" s="174">
        <v>-0.2</v>
      </c>
      <c r="I48" s="174">
        <v>-0.2</v>
      </c>
      <c r="J48" s="174">
        <v>0.15000000000000002</v>
      </c>
      <c r="K48" s="174">
        <v>0.4</v>
      </c>
      <c r="L48" s="174">
        <v>0.4</v>
      </c>
      <c r="M48" s="174">
        <v>0.39749999999999996</v>
      </c>
      <c r="N48" s="174">
        <v>0.45</v>
      </c>
      <c r="Y48" s="158"/>
      <c r="Z48" s="128"/>
      <c r="AA48" s="146"/>
      <c r="AB48" s="146"/>
      <c r="AC48" s="139"/>
      <c r="AD48" s="139"/>
      <c r="AE48" s="139"/>
      <c r="AF48" s="139"/>
      <c r="AG48" s="139"/>
      <c r="AH48" s="139"/>
      <c r="AI48" s="139"/>
      <c r="AJ48" s="139"/>
      <c r="AK48" s="139"/>
      <c r="AL48" s="139"/>
      <c r="AM48" s="146"/>
      <c r="AN48" s="146"/>
      <c r="AO48" s="146"/>
      <c r="AP48" s="146"/>
      <c r="AQ48" s="146"/>
      <c r="AR48" s="146"/>
      <c r="AS48" s="146"/>
      <c r="AT48" s="146"/>
      <c r="AU48" s="146"/>
      <c r="AV48" s="146"/>
      <c r="AW48" s="146"/>
      <c r="AX48" s="146"/>
      <c r="AY48" s="146"/>
      <c r="AZ48" s="146"/>
      <c r="BA48" s="146"/>
      <c r="BB48" s="146"/>
      <c r="BC48" s="146"/>
      <c r="BD48" s="146"/>
      <c r="BE48" s="146"/>
      <c r="BF48" s="146"/>
      <c r="BG48" s="146"/>
      <c r="BH48" s="146"/>
      <c r="BI48" s="146"/>
      <c r="BJ48" s="146"/>
      <c r="BK48" s="146"/>
      <c r="BL48" s="146"/>
      <c r="BM48" s="146"/>
      <c r="BN48" s="146"/>
      <c r="BO48" s="146"/>
      <c r="BP48" s="146"/>
      <c r="BQ48" s="146"/>
      <c r="BR48" s="146"/>
      <c r="BS48" s="146"/>
      <c r="BT48" s="146"/>
      <c r="BU48" s="146"/>
      <c r="BV48" s="146"/>
      <c r="BW48" s="146"/>
      <c r="BX48" s="146"/>
      <c r="BY48" s="146"/>
    </row>
    <row r="49" spans="1:87" s="157" customFormat="1" x14ac:dyDescent="0.25">
      <c r="A49" s="161" t="s">
        <v>61</v>
      </c>
      <c r="B49" s="161" t="str">
        <f t="shared" si="4"/>
        <v>nat</v>
      </c>
      <c r="C49" s="161" t="str">
        <f t="shared" si="5"/>
        <v>base</v>
      </c>
      <c r="D49" s="172" t="s">
        <v>75</v>
      </c>
      <c r="E49" s="172" t="s">
        <v>75</v>
      </c>
      <c r="F49" s="172" t="s">
        <v>75</v>
      </c>
      <c r="G49" s="173" t="s">
        <v>75</v>
      </c>
      <c r="H49" s="174" t="s">
        <v>75</v>
      </c>
      <c r="I49" s="174" t="s">
        <v>75</v>
      </c>
      <c r="J49" s="174" t="s">
        <v>75</v>
      </c>
      <c r="K49" s="174" t="s">
        <v>75</v>
      </c>
      <c r="L49" s="174" t="s">
        <v>75</v>
      </c>
      <c r="M49" s="174" t="s">
        <v>75</v>
      </c>
      <c r="N49" s="174" t="s">
        <v>75</v>
      </c>
      <c r="Y49" s="158"/>
      <c r="Z49" s="128"/>
      <c r="AA49" s="146"/>
      <c r="AB49" s="146"/>
      <c r="AC49" s="139"/>
      <c r="AD49" s="139"/>
      <c r="AE49" s="139"/>
      <c r="AF49" s="139"/>
      <c r="AG49" s="139"/>
      <c r="AH49" s="139"/>
      <c r="AI49" s="139"/>
      <c r="AJ49" s="139"/>
      <c r="AK49" s="139"/>
      <c r="AL49" s="139"/>
      <c r="AM49" s="146"/>
      <c r="AN49" s="146"/>
      <c r="AO49" s="146"/>
      <c r="AP49" s="146"/>
      <c r="AQ49" s="146"/>
      <c r="AR49" s="146"/>
      <c r="AS49" s="146"/>
      <c r="AT49" s="146"/>
      <c r="AU49" s="146"/>
      <c r="AV49" s="146"/>
      <c r="AW49" s="146"/>
      <c r="AX49" s="146"/>
      <c r="AY49" s="146"/>
      <c r="AZ49" s="146"/>
      <c r="BA49" s="146"/>
      <c r="BB49" s="146"/>
      <c r="BC49" s="146"/>
      <c r="BD49" s="146"/>
      <c r="BE49" s="146"/>
      <c r="BF49" s="146"/>
      <c r="BG49" s="146"/>
      <c r="BH49" s="146"/>
      <c r="BI49" s="146"/>
      <c r="BJ49" s="146"/>
      <c r="BK49" s="146"/>
      <c r="BL49" s="146"/>
      <c r="BM49" s="146"/>
      <c r="BN49" s="146"/>
      <c r="BO49" s="146"/>
      <c r="BP49" s="146"/>
      <c r="BQ49" s="146"/>
      <c r="BR49" s="146"/>
      <c r="BS49" s="146"/>
      <c r="BT49" s="146"/>
      <c r="BU49" s="146"/>
      <c r="BV49" s="146"/>
      <c r="BW49" s="146"/>
      <c r="BX49" s="146"/>
      <c r="BY49" s="146"/>
    </row>
    <row r="50" spans="1:87" s="157" customFormat="1" x14ac:dyDescent="0.25">
      <c r="A50" s="161" t="s">
        <v>216</v>
      </c>
      <c r="B50" s="161" t="str">
        <f t="shared" si="4"/>
        <v>nat</v>
      </c>
      <c r="C50" s="161" t="str">
        <f t="shared" si="5"/>
        <v>base</v>
      </c>
      <c r="D50" s="172" t="s">
        <v>75</v>
      </c>
      <c r="E50" s="172" t="s">
        <v>75</v>
      </c>
      <c r="F50" s="172" t="s">
        <v>75</v>
      </c>
      <c r="G50" s="173" t="s">
        <v>75</v>
      </c>
      <c r="H50" s="174" t="s">
        <v>75</v>
      </c>
      <c r="I50" s="174" t="s">
        <v>75</v>
      </c>
      <c r="J50" s="174" t="s">
        <v>75</v>
      </c>
      <c r="K50" s="174" t="s">
        <v>75</v>
      </c>
      <c r="L50" s="174" t="s">
        <v>75</v>
      </c>
      <c r="M50" s="174" t="s">
        <v>75</v>
      </c>
      <c r="N50" s="174" t="s">
        <v>75</v>
      </c>
      <c r="Y50" s="158"/>
      <c r="Z50" s="128"/>
      <c r="AA50" s="146"/>
      <c r="AB50" s="146"/>
      <c r="AC50" s="139"/>
      <c r="AD50" s="139"/>
      <c r="AE50" s="139"/>
      <c r="AF50" s="139"/>
      <c r="AG50" s="139"/>
      <c r="AH50" s="139"/>
      <c r="AI50" s="139"/>
      <c r="AJ50" s="139"/>
      <c r="AK50" s="139"/>
      <c r="AL50" s="139"/>
      <c r="AM50" s="146"/>
      <c r="AN50" s="146"/>
      <c r="AO50" s="146"/>
      <c r="AP50" s="146"/>
      <c r="AQ50" s="146"/>
      <c r="AR50" s="146"/>
      <c r="AS50" s="146"/>
      <c r="AT50" s="146"/>
      <c r="AU50" s="146"/>
      <c r="AV50" s="146"/>
      <c r="AW50" s="146"/>
      <c r="AX50" s="146"/>
      <c r="AY50" s="146"/>
      <c r="AZ50" s="146"/>
      <c r="BA50" s="146"/>
      <c r="BB50" s="146"/>
      <c r="BC50" s="146"/>
      <c r="BD50" s="146"/>
      <c r="BE50" s="146"/>
      <c r="BF50" s="146"/>
      <c r="BG50" s="146"/>
      <c r="BH50" s="146"/>
      <c r="BI50" s="146"/>
      <c r="BJ50" s="146"/>
      <c r="BK50" s="146"/>
      <c r="BL50" s="146"/>
      <c r="BM50" s="146"/>
      <c r="BN50" s="146"/>
      <c r="BO50" s="146"/>
      <c r="BP50" s="146"/>
      <c r="BQ50" s="146"/>
      <c r="BR50" s="146"/>
      <c r="BS50" s="146"/>
      <c r="BT50" s="146"/>
      <c r="BU50" s="146"/>
      <c r="BV50" s="146"/>
      <c r="BW50" s="146"/>
      <c r="BX50" s="146"/>
      <c r="BY50" s="146"/>
    </row>
    <row r="51" spans="1:87" s="157" customFormat="1" x14ac:dyDescent="0.25">
      <c r="A51" s="161" t="s">
        <v>111</v>
      </c>
      <c r="B51" s="161" t="str">
        <f t="shared" ref="B51:B81" si="10">B50</f>
        <v>nat</v>
      </c>
      <c r="C51" s="161" t="str">
        <f t="shared" ref="C51:C81" si="11">C50</f>
        <v>base</v>
      </c>
      <c r="D51" s="172">
        <v>-1.25</v>
      </c>
      <c r="E51" s="172">
        <v>-0.2</v>
      </c>
      <c r="F51" s="172">
        <v>-0.2</v>
      </c>
      <c r="G51" s="173">
        <v>-0.2</v>
      </c>
      <c r="H51" s="174">
        <v>-0.2</v>
      </c>
      <c r="I51" s="174">
        <v>-0.2</v>
      </c>
      <c r="J51" s="174">
        <v>0.15000000000000002</v>
      </c>
      <c r="K51" s="174">
        <v>0.4</v>
      </c>
      <c r="L51" s="174">
        <v>0.4</v>
      </c>
      <c r="M51" s="174">
        <v>0.39749999999999996</v>
      </c>
      <c r="N51" s="174">
        <v>0.45</v>
      </c>
      <c r="Y51" s="158"/>
      <c r="Z51" s="128"/>
      <c r="AA51" s="146"/>
      <c r="AB51" s="146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46"/>
      <c r="AN51" s="146"/>
      <c r="AO51" s="146"/>
      <c r="AP51" s="146"/>
      <c r="AQ51" s="146"/>
      <c r="AR51" s="146"/>
      <c r="AS51" s="146"/>
      <c r="AT51" s="146"/>
      <c r="AU51" s="146"/>
      <c r="AV51" s="146"/>
      <c r="AW51" s="146"/>
      <c r="AX51" s="146"/>
      <c r="AY51" s="146"/>
      <c r="AZ51" s="146"/>
      <c r="BA51" s="146"/>
      <c r="BB51" s="146"/>
      <c r="BC51" s="146"/>
      <c r="BD51" s="146"/>
      <c r="BE51" s="146"/>
      <c r="BF51" s="146"/>
      <c r="BG51" s="146"/>
      <c r="BH51" s="146"/>
      <c r="BI51" s="146"/>
      <c r="BJ51" s="146"/>
      <c r="BK51" s="146"/>
      <c r="BL51" s="146"/>
      <c r="BM51" s="146"/>
      <c r="BN51" s="146"/>
      <c r="BO51" s="146"/>
      <c r="BP51" s="146"/>
      <c r="BQ51" s="146"/>
      <c r="BR51" s="146"/>
      <c r="BS51" s="146"/>
      <c r="BT51" s="146"/>
      <c r="BU51" s="146"/>
      <c r="BV51" s="146"/>
      <c r="BW51" s="146"/>
      <c r="BX51" s="146"/>
      <c r="BY51" s="146"/>
    </row>
    <row r="52" spans="1:87" s="157" customFormat="1" x14ac:dyDescent="0.25">
      <c r="A52" s="161" t="s">
        <v>112</v>
      </c>
      <c r="B52" s="161" t="str">
        <f t="shared" si="10"/>
        <v>nat</v>
      </c>
      <c r="C52" s="161" t="str">
        <f t="shared" si="11"/>
        <v>base</v>
      </c>
      <c r="D52" s="172">
        <v>-1.25</v>
      </c>
      <c r="E52" s="172">
        <v>-0.2</v>
      </c>
      <c r="F52" s="172">
        <v>-0.2</v>
      </c>
      <c r="G52" s="173">
        <v>-0.2</v>
      </c>
      <c r="H52" s="174">
        <v>-0.2</v>
      </c>
      <c r="I52" s="174">
        <v>-0.2</v>
      </c>
      <c r="J52" s="174">
        <v>0.15000000000000002</v>
      </c>
      <c r="K52" s="174">
        <v>0.4</v>
      </c>
      <c r="L52" s="174">
        <v>0.4</v>
      </c>
      <c r="M52" s="174">
        <v>0.39749999999999996</v>
      </c>
      <c r="N52" s="174">
        <v>0.45</v>
      </c>
      <c r="Y52" s="158"/>
      <c r="Z52" s="128"/>
      <c r="AA52" s="146"/>
      <c r="AB52" s="146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46"/>
      <c r="AN52" s="146"/>
      <c r="AO52" s="146"/>
      <c r="AP52" s="146"/>
      <c r="AQ52" s="146"/>
      <c r="AR52" s="146"/>
      <c r="AS52" s="146"/>
      <c r="AT52" s="146"/>
      <c r="AU52" s="146"/>
      <c r="AV52" s="146"/>
      <c r="AW52" s="146"/>
      <c r="AX52" s="146"/>
      <c r="AY52" s="146"/>
      <c r="AZ52" s="146"/>
      <c r="BA52" s="146"/>
      <c r="BB52" s="146"/>
      <c r="BC52" s="146"/>
      <c r="BD52" s="146"/>
      <c r="BE52" s="146"/>
      <c r="BF52" s="146"/>
      <c r="BG52" s="146"/>
      <c r="BH52" s="146"/>
      <c r="BI52" s="146"/>
      <c r="BJ52" s="146"/>
      <c r="BK52" s="146"/>
      <c r="BL52" s="146"/>
      <c r="BM52" s="146"/>
      <c r="BN52" s="146"/>
      <c r="BO52" s="146"/>
      <c r="BP52" s="146"/>
      <c r="BQ52" s="146"/>
      <c r="BR52" s="146"/>
      <c r="BS52" s="146"/>
      <c r="BT52" s="146"/>
      <c r="BU52" s="146"/>
      <c r="BV52" s="146"/>
      <c r="BW52" s="146"/>
      <c r="BX52" s="146"/>
      <c r="BY52" s="146"/>
    </row>
    <row r="53" spans="1:87" s="157" customFormat="1" x14ac:dyDescent="0.25">
      <c r="A53" s="161" t="s">
        <v>113</v>
      </c>
      <c r="B53" s="161" t="str">
        <f t="shared" si="10"/>
        <v>nat</v>
      </c>
      <c r="C53" s="161" t="str">
        <f t="shared" si="11"/>
        <v>base</v>
      </c>
      <c r="D53" s="172">
        <v>-1.25</v>
      </c>
      <c r="E53" s="172">
        <v>-0.2</v>
      </c>
      <c r="F53" s="172">
        <v>-0.2</v>
      </c>
      <c r="G53" s="173">
        <v>-0.2</v>
      </c>
      <c r="H53" s="174">
        <v>-0.2</v>
      </c>
      <c r="I53" s="174">
        <v>-0.2</v>
      </c>
      <c r="J53" s="174">
        <v>0.15000000000000002</v>
      </c>
      <c r="K53" s="174">
        <v>0.4</v>
      </c>
      <c r="L53" s="174">
        <v>0.4</v>
      </c>
      <c r="M53" s="174">
        <v>0.39749999999999996</v>
      </c>
      <c r="N53" s="174">
        <v>0.45</v>
      </c>
      <c r="Y53" s="158"/>
      <c r="Z53" s="128"/>
      <c r="AA53" s="146"/>
      <c r="AB53" s="146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46"/>
      <c r="AN53" s="146"/>
      <c r="AO53" s="146"/>
      <c r="AP53" s="146"/>
      <c r="AQ53" s="146"/>
      <c r="AR53" s="146"/>
      <c r="AS53" s="146"/>
      <c r="AT53" s="146"/>
      <c r="AU53" s="146"/>
      <c r="AV53" s="146"/>
      <c r="AW53" s="146"/>
      <c r="AX53" s="146"/>
      <c r="AY53" s="146"/>
      <c r="AZ53" s="146"/>
      <c r="BA53" s="146"/>
      <c r="BB53" s="146"/>
      <c r="BC53" s="146"/>
      <c r="BD53" s="146"/>
      <c r="BE53" s="146"/>
      <c r="BF53" s="146"/>
      <c r="BG53" s="146"/>
      <c r="BH53" s="146"/>
      <c r="BI53" s="146"/>
      <c r="BJ53" s="146"/>
      <c r="BK53" s="146"/>
      <c r="BL53" s="146"/>
      <c r="BM53" s="146"/>
      <c r="BN53" s="146"/>
      <c r="BO53" s="146"/>
      <c r="BP53" s="146"/>
      <c r="BQ53" s="146"/>
      <c r="BR53" s="146"/>
      <c r="BS53" s="146"/>
      <c r="BT53" s="146"/>
      <c r="BU53" s="146"/>
      <c r="BV53" s="146"/>
      <c r="BW53" s="146"/>
      <c r="BX53" s="146"/>
      <c r="BY53" s="146"/>
    </row>
    <row r="54" spans="1:87" s="157" customFormat="1" x14ac:dyDescent="0.25">
      <c r="A54" s="161" t="s">
        <v>114</v>
      </c>
      <c r="B54" s="161" t="str">
        <f t="shared" si="10"/>
        <v>nat</v>
      </c>
      <c r="C54" s="161" t="str">
        <f t="shared" si="11"/>
        <v>base</v>
      </c>
      <c r="D54" s="172">
        <v>-1.25</v>
      </c>
      <c r="E54" s="172">
        <v>-0.2</v>
      </c>
      <c r="F54" s="172">
        <v>-0.2</v>
      </c>
      <c r="G54" s="173">
        <v>-0.2</v>
      </c>
      <c r="H54" s="174">
        <v>-0.2</v>
      </c>
      <c r="I54" s="174">
        <v>-0.2</v>
      </c>
      <c r="J54" s="174">
        <v>0.15000000000000002</v>
      </c>
      <c r="K54" s="174">
        <v>0.4</v>
      </c>
      <c r="L54" s="174">
        <v>0.4</v>
      </c>
      <c r="M54" s="174">
        <v>0.39749999999999996</v>
      </c>
      <c r="N54" s="174">
        <v>0.45</v>
      </c>
      <c r="Y54" s="158"/>
      <c r="Z54" s="128"/>
      <c r="AA54" s="146"/>
      <c r="AB54" s="146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46"/>
      <c r="AN54" s="146"/>
      <c r="AO54" s="146"/>
      <c r="AP54" s="146"/>
      <c r="AQ54" s="146"/>
      <c r="AR54" s="146"/>
      <c r="AS54" s="146"/>
      <c r="AT54" s="146"/>
      <c r="AU54" s="146"/>
      <c r="AV54" s="146"/>
      <c r="AW54" s="146"/>
      <c r="AX54" s="146"/>
      <c r="AY54" s="146"/>
      <c r="AZ54" s="146"/>
      <c r="BA54" s="146"/>
      <c r="BB54" s="146"/>
      <c r="BC54" s="146"/>
      <c r="BD54" s="146"/>
      <c r="BE54" s="146"/>
      <c r="BF54" s="146"/>
      <c r="BG54" s="146"/>
      <c r="BH54" s="146"/>
      <c r="BI54" s="146"/>
      <c r="BJ54" s="146"/>
      <c r="BK54" s="146"/>
      <c r="BL54" s="146"/>
      <c r="BM54" s="146"/>
      <c r="BN54" s="146"/>
      <c r="BO54" s="146"/>
      <c r="BP54" s="146"/>
      <c r="BQ54" s="146"/>
      <c r="BR54" s="146"/>
      <c r="BS54" s="146"/>
      <c r="BT54" s="146"/>
      <c r="BU54" s="146"/>
      <c r="BV54" s="146"/>
      <c r="BW54" s="146"/>
      <c r="BX54" s="146"/>
      <c r="BY54" s="146"/>
    </row>
    <row r="55" spans="1:87" s="157" customFormat="1" x14ac:dyDescent="0.25">
      <c r="A55" s="161" t="s">
        <v>62</v>
      </c>
      <c r="B55" s="161" t="str">
        <f t="shared" si="10"/>
        <v>nat</v>
      </c>
      <c r="C55" s="161" t="str">
        <f t="shared" si="11"/>
        <v>base</v>
      </c>
      <c r="D55" s="172">
        <v>-5.5</v>
      </c>
      <c r="E55" s="172">
        <v>-0.2</v>
      </c>
      <c r="F55" s="172">
        <v>-0.2</v>
      </c>
      <c r="G55" s="173">
        <v>-0.2</v>
      </c>
      <c r="H55" s="174">
        <v>-0.2</v>
      </c>
      <c r="I55" s="174">
        <v>-0.2</v>
      </c>
      <c r="J55" s="174">
        <v>0.15000000000000002</v>
      </c>
      <c r="K55" s="174">
        <v>0.4</v>
      </c>
      <c r="L55" s="174">
        <v>0.4</v>
      </c>
      <c r="M55" s="174">
        <v>0.39749999999999996</v>
      </c>
      <c r="N55" s="174">
        <v>0.45</v>
      </c>
      <c r="Y55" s="158"/>
      <c r="Z55" s="128"/>
      <c r="AA55" s="146"/>
      <c r="AB55" s="146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46"/>
      <c r="AN55" s="146"/>
      <c r="AO55" s="146"/>
      <c r="AP55" s="146"/>
      <c r="AQ55" s="146"/>
      <c r="AR55" s="146"/>
      <c r="AS55" s="146"/>
      <c r="AT55" s="146"/>
      <c r="AU55" s="146"/>
      <c r="AV55" s="146"/>
      <c r="AW55" s="146"/>
      <c r="AX55" s="146"/>
      <c r="AY55" s="146"/>
      <c r="AZ55" s="146"/>
      <c r="BA55" s="146"/>
      <c r="BB55" s="146"/>
      <c r="BC55" s="146"/>
      <c r="BD55" s="146"/>
      <c r="BE55" s="146"/>
      <c r="BF55" s="146"/>
      <c r="BG55" s="146"/>
      <c r="BH55" s="146"/>
      <c r="BI55" s="146"/>
      <c r="BJ55" s="146"/>
      <c r="BK55" s="146"/>
      <c r="BL55" s="146"/>
      <c r="BM55" s="146"/>
      <c r="BN55" s="146"/>
      <c r="BO55" s="146"/>
      <c r="BP55" s="146"/>
      <c r="BQ55" s="146"/>
      <c r="BR55" s="146"/>
      <c r="BS55" s="146"/>
      <c r="BT55" s="146"/>
      <c r="BU55" s="146"/>
      <c r="BV55" s="146"/>
      <c r="BW55" s="146"/>
      <c r="BX55" s="146"/>
      <c r="BY55" s="146"/>
    </row>
    <row r="56" spans="1:87" s="157" customFormat="1" x14ac:dyDescent="0.25">
      <c r="A56" s="161" t="s">
        <v>115</v>
      </c>
      <c r="B56" s="161" t="str">
        <f t="shared" si="10"/>
        <v>nat</v>
      </c>
      <c r="C56" s="161" t="str">
        <f t="shared" si="11"/>
        <v>base</v>
      </c>
      <c r="D56" s="172">
        <v>-10</v>
      </c>
      <c r="E56" s="172">
        <v>-0.2</v>
      </c>
      <c r="F56" s="172">
        <v>-0.2</v>
      </c>
      <c r="G56" s="173">
        <v>-0.2</v>
      </c>
      <c r="H56" s="174">
        <v>-0.2</v>
      </c>
      <c r="I56" s="174">
        <v>-0.2</v>
      </c>
      <c r="J56" s="174">
        <v>0.15000000000000002</v>
      </c>
      <c r="K56" s="174">
        <v>0.4</v>
      </c>
      <c r="L56" s="174">
        <v>0.4</v>
      </c>
      <c r="M56" s="174">
        <v>0.39749999999999996</v>
      </c>
      <c r="N56" s="174">
        <v>0.45</v>
      </c>
      <c r="Y56" s="158"/>
      <c r="Z56" s="128"/>
      <c r="AA56" s="146"/>
      <c r="AB56" s="146"/>
      <c r="AC56" s="139"/>
      <c r="AD56" s="139"/>
      <c r="AE56" s="139"/>
      <c r="AF56" s="139"/>
      <c r="AG56" s="139"/>
      <c r="AH56" s="139"/>
      <c r="AI56" s="139"/>
      <c r="AJ56" s="139"/>
      <c r="AK56" s="139"/>
      <c r="AL56" s="139"/>
      <c r="AM56" s="146"/>
      <c r="AN56" s="146"/>
      <c r="AO56" s="146"/>
      <c r="AP56" s="146"/>
      <c r="AQ56" s="146"/>
      <c r="AR56" s="146"/>
      <c r="AS56" s="146"/>
      <c r="AT56" s="146"/>
      <c r="AU56" s="146"/>
      <c r="AV56" s="146"/>
      <c r="AW56" s="146"/>
      <c r="AX56" s="146"/>
      <c r="AY56" s="146"/>
      <c r="AZ56" s="146"/>
      <c r="BA56" s="146"/>
      <c r="BB56" s="146"/>
      <c r="BC56" s="146"/>
      <c r="BD56" s="146"/>
      <c r="BE56" s="146"/>
      <c r="BF56" s="146"/>
      <c r="BG56" s="146"/>
      <c r="BH56" s="146"/>
      <c r="BI56" s="146"/>
      <c r="BJ56" s="146"/>
      <c r="BK56" s="146"/>
      <c r="BL56" s="146"/>
      <c r="BM56" s="146"/>
      <c r="BN56" s="146"/>
      <c r="BO56" s="146"/>
      <c r="BP56" s="146"/>
      <c r="BQ56" s="146"/>
      <c r="BR56" s="146"/>
      <c r="BS56" s="146"/>
      <c r="BT56" s="146"/>
      <c r="BU56" s="146"/>
      <c r="BV56" s="146"/>
      <c r="BW56" s="146"/>
      <c r="BX56" s="146"/>
      <c r="BY56" s="146"/>
    </row>
    <row r="57" spans="1:87" s="157" customFormat="1" x14ac:dyDescent="0.25">
      <c r="A57" s="161" t="s">
        <v>116</v>
      </c>
      <c r="B57" s="161" t="str">
        <f t="shared" si="10"/>
        <v>nat</v>
      </c>
      <c r="C57" s="161" t="str">
        <f t="shared" si="11"/>
        <v>base</v>
      </c>
      <c r="D57" s="172">
        <v>-10</v>
      </c>
      <c r="E57" s="172">
        <v>-0.2</v>
      </c>
      <c r="F57" s="172">
        <v>-0.2</v>
      </c>
      <c r="G57" s="173">
        <v>-0.2</v>
      </c>
      <c r="H57" s="174">
        <v>-0.2</v>
      </c>
      <c r="I57" s="174">
        <v>-0.2</v>
      </c>
      <c r="J57" s="174">
        <v>0.15000000000000002</v>
      </c>
      <c r="K57" s="174">
        <v>0.4</v>
      </c>
      <c r="L57" s="174">
        <v>0.4</v>
      </c>
      <c r="M57" s="174">
        <v>0.39749999999999996</v>
      </c>
      <c r="N57" s="174">
        <v>0.45</v>
      </c>
      <c r="Y57" s="158"/>
      <c r="Z57" s="128"/>
      <c r="AA57" s="146"/>
      <c r="AB57" s="146"/>
      <c r="AC57" s="139"/>
      <c r="AD57" s="139"/>
      <c r="AE57" s="139"/>
      <c r="AF57" s="139"/>
      <c r="AG57" s="139"/>
      <c r="AH57" s="139"/>
      <c r="AI57" s="139"/>
      <c r="AJ57" s="139"/>
      <c r="AK57" s="139"/>
      <c r="AL57" s="139"/>
      <c r="AM57" s="146"/>
      <c r="AN57" s="146"/>
      <c r="AO57" s="146"/>
      <c r="AP57" s="146"/>
      <c r="AQ57" s="146"/>
      <c r="AR57" s="146"/>
      <c r="AS57" s="146"/>
      <c r="AT57" s="146"/>
      <c r="AU57" s="146"/>
      <c r="AV57" s="146"/>
      <c r="AW57" s="146"/>
      <c r="AX57" s="146"/>
      <c r="AY57" s="146"/>
      <c r="AZ57" s="146"/>
      <c r="BA57" s="146"/>
      <c r="BB57" s="146"/>
      <c r="BC57" s="146"/>
      <c r="BD57" s="146"/>
      <c r="BE57" s="146"/>
      <c r="BF57" s="146"/>
      <c r="BG57" s="146"/>
      <c r="BH57" s="146"/>
      <c r="BI57" s="146"/>
      <c r="BJ57" s="146"/>
      <c r="BK57" s="146"/>
      <c r="BL57" s="146"/>
      <c r="BM57" s="146"/>
      <c r="BN57" s="146"/>
      <c r="BO57" s="146"/>
      <c r="BP57" s="146"/>
      <c r="BQ57" s="146"/>
      <c r="BR57" s="146"/>
      <c r="BS57" s="146"/>
      <c r="BT57" s="146"/>
      <c r="BU57" s="146"/>
      <c r="BV57" s="146"/>
      <c r="BW57" s="146"/>
      <c r="BX57" s="146"/>
      <c r="BY57" s="146"/>
    </row>
    <row r="58" spans="1:87" s="157" customFormat="1" x14ac:dyDescent="0.25">
      <c r="A58" s="161" t="s">
        <v>117</v>
      </c>
      <c r="B58" s="161" t="str">
        <f t="shared" si="10"/>
        <v>nat</v>
      </c>
      <c r="C58" s="161" t="str">
        <f t="shared" si="11"/>
        <v>base</v>
      </c>
      <c r="D58" s="172">
        <v>-10</v>
      </c>
      <c r="E58" s="172">
        <v>-0.2</v>
      </c>
      <c r="F58" s="172">
        <v>-0.2</v>
      </c>
      <c r="G58" s="173">
        <v>-0.2</v>
      </c>
      <c r="H58" s="174">
        <v>-0.2</v>
      </c>
      <c r="I58" s="174">
        <v>-0.2</v>
      </c>
      <c r="J58" s="174">
        <v>0.15000000000000002</v>
      </c>
      <c r="K58" s="174">
        <v>0.4</v>
      </c>
      <c r="L58" s="174">
        <v>0.4</v>
      </c>
      <c r="M58" s="174">
        <v>0.39749999999999996</v>
      </c>
      <c r="N58" s="174">
        <v>0.45</v>
      </c>
      <c r="Y58" s="158"/>
      <c r="Z58" s="128"/>
      <c r="AA58" s="146"/>
      <c r="AB58" s="146"/>
      <c r="AC58" s="139"/>
      <c r="AD58" s="139"/>
      <c r="AE58" s="139"/>
      <c r="AF58" s="139"/>
      <c r="AG58" s="139"/>
      <c r="AH58" s="139"/>
      <c r="AI58" s="139"/>
      <c r="AJ58" s="139"/>
      <c r="AK58" s="139"/>
      <c r="AL58" s="139"/>
      <c r="AM58" s="146"/>
      <c r="AN58" s="146"/>
      <c r="AO58" s="146"/>
      <c r="AP58" s="146"/>
      <c r="AQ58" s="146"/>
      <c r="AR58" s="146"/>
      <c r="AS58" s="146"/>
      <c r="AT58" s="146"/>
      <c r="AU58" s="146"/>
      <c r="AV58" s="146"/>
      <c r="AW58" s="146"/>
      <c r="AX58" s="146"/>
      <c r="AY58" s="146"/>
      <c r="AZ58" s="146"/>
      <c r="BA58" s="146"/>
      <c r="BB58" s="146"/>
      <c r="BC58" s="146"/>
      <c r="BD58" s="146"/>
      <c r="BE58" s="146"/>
      <c r="BF58" s="146"/>
      <c r="BG58" s="146"/>
      <c r="BH58" s="146"/>
      <c r="BI58" s="146"/>
      <c r="BJ58" s="146"/>
      <c r="BK58" s="146"/>
      <c r="BL58" s="146"/>
      <c r="BM58" s="146"/>
      <c r="BN58" s="146"/>
      <c r="BO58" s="146"/>
      <c r="BP58" s="146"/>
      <c r="BQ58" s="146"/>
      <c r="BR58" s="146"/>
      <c r="BS58" s="146"/>
      <c r="BT58" s="146"/>
      <c r="BU58" s="146"/>
      <c r="BV58" s="146"/>
      <c r="BW58" s="146"/>
      <c r="BX58" s="146"/>
      <c r="BY58" s="146"/>
    </row>
    <row r="59" spans="1:87" s="157" customFormat="1" x14ac:dyDescent="0.25">
      <c r="A59" s="161" t="s">
        <v>63</v>
      </c>
      <c r="B59" s="161" t="str">
        <f t="shared" si="10"/>
        <v>nat</v>
      </c>
      <c r="C59" s="161" t="str">
        <f t="shared" si="11"/>
        <v>base</v>
      </c>
      <c r="D59" s="172">
        <v>-10</v>
      </c>
      <c r="E59" s="172">
        <v>-0.2</v>
      </c>
      <c r="F59" s="172">
        <v>-0.2</v>
      </c>
      <c r="G59" s="173">
        <v>-0.2</v>
      </c>
      <c r="H59" s="174">
        <v>-0.2</v>
      </c>
      <c r="I59" s="174">
        <v>-0.2</v>
      </c>
      <c r="J59" s="174">
        <v>0.15000000000000002</v>
      </c>
      <c r="K59" s="174">
        <v>0.4</v>
      </c>
      <c r="L59" s="174">
        <v>0.4</v>
      </c>
      <c r="M59" s="174">
        <v>0.39749999999999996</v>
      </c>
      <c r="N59" s="174">
        <v>0.45</v>
      </c>
      <c r="Y59" s="158"/>
      <c r="Z59" s="128"/>
      <c r="AA59" s="146"/>
      <c r="AB59" s="146"/>
      <c r="AC59" s="139"/>
      <c r="AD59" s="139"/>
      <c r="AE59" s="139"/>
      <c r="AF59" s="139"/>
      <c r="AG59" s="139"/>
      <c r="AH59" s="139"/>
      <c r="AI59" s="139"/>
      <c r="AJ59" s="139"/>
      <c r="AK59" s="139"/>
      <c r="AL59" s="139"/>
      <c r="AM59" s="146"/>
      <c r="AN59" s="146"/>
      <c r="AO59" s="146"/>
      <c r="AP59" s="146"/>
      <c r="AQ59" s="146"/>
      <c r="AR59" s="146"/>
      <c r="AS59" s="146"/>
      <c r="AT59" s="146"/>
      <c r="AU59" s="146"/>
      <c r="AV59" s="146"/>
      <c r="AW59" s="146"/>
      <c r="AX59" s="146"/>
      <c r="AY59" s="146"/>
      <c r="AZ59" s="146"/>
      <c r="BA59" s="146"/>
      <c r="BB59" s="146"/>
      <c r="BC59" s="146"/>
      <c r="BD59" s="146"/>
      <c r="BE59" s="146"/>
      <c r="BF59" s="146"/>
      <c r="BG59" s="146"/>
      <c r="BH59" s="146"/>
      <c r="BI59" s="146"/>
      <c r="BJ59" s="146"/>
      <c r="BK59" s="146"/>
      <c r="BL59" s="146"/>
      <c r="BM59" s="146"/>
      <c r="BN59" s="146"/>
      <c r="BO59" s="146"/>
      <c r="BP59" s="146"/>
      <c r="BQ59" s="146"/>
      <c r="BR59" s="146"/>
      <c r="BS59" s="146"/>
      <c r="BT59" s="146"/>
      <c r="BU59" s="146"/>
      <c r="BV59" s="146"/>
      <c r="BW59" s="146"/>
      <c r="BX59" s="146"/>
      <c r="BY59" s="146"/>
    </row>
    <row r="60" spans="1:87" s="157" customFormat="1" x14ac:dyDescent="0.25">
      <c r="A60" s="161" t="s">
        <v>118</v>
      </c>
      <c r="B60" s="161" t="str">
        <f t="shared" si="10"/>
        <v>nat</v>
      </c>
      <c r="C60" s="161" t="str">
        <f t="shared" si="11"/>
        <v>base</v>
      </c>
      <c r="D60" s="172">
        <v>-10</v>
      </c>
      <c r="E60" s="172">
        <v>-0.2</v>
      </c>
      <c r="F60" s="172">
        <v>-0.2</v>
      </c>
      <c r="G60" s="173">
        <v>-0.2</v>
      </c>
      <c r="H60" s="174">
        <v>-0.2</v>
      </c>
      <c r="I60" s="174">
        <v>-0.2</v>
      </c>
      <c r="J60" s="174">
        <v>0.15000000000000002</v>
      </c>
      <c r="K60" s="174">
        <v>0.4</v>
      </c>
      <c r="L60" s="174">
        <v>0.4</v>
      </c>
      <c r="M60" s="174">
        <v>0.39749999999999996</v>
      </c>
      <c r="N60" s="174">
        <v>0.45</v>
      </c>
      <c r="Y60" s="158"/>
      <c r="Z60" s="128"/>
      <c r="AA60" s="146"/>
      <c r="AB60" s="146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46"/>
      <c r="AN60" s="146"/>
      <c r="AO60" s="146"/>
      <c r="AP60" s="146"/>
      <c r="AQ60" s="146"/>
      <c r="AR60" s="146"/>
      <c r="AS60" s="146"/>
      <c r="AT60" s="146"/>
      <c r="AU60" s="146"/>
      <c r="AV60" s="146"/>
      <c r="AW60" s="146"/>
      <c r="AX60" s="146"/>
      <c r="AY60" s="146"/>
      <c r="AZ60" s="146"/>
      <c r="BA60" s="146"/>
      <c r="BB60" s="146"/>
      <c r="BC60" s="146"/>
      <c r="BD60" s="146"/>
      <c r="BE60" s="146"/>
      <c r="BF60" s="146"/>
      <c r="BG60" s="146"/>
      <c r="BH60" s="146"/>
      <c r="BI60" s="146"/>
      <c r="BJ60" s="146"/>
      <c r="BK60" s="146"/>
      <c r="BL60" s="146"/>
      <c r="BM60" s="146"/>
      <c r="BN60" s="146"/>
      <c r="BO60" s="146"/>
      <c r="BP60" s="146"/>
      <c r="BQ60" s="146"/>
      <c r="BR60" s="146"/>
      <c r="BS60" s="146"/>
      <c r="BT60" s="146"/>
      <c r="BU60" s="146"/>
      <c r="BV60" s="146"/>
      <c r="BW60" s="146"/>
      <c r="BX60" s="146"/>
      <c r="BY60" s="146"/>
    </row>
    <row r="61" spans="1:87" s="157" customFormat="1" x14ac:dyDescent="0.25">
      <c r="A61" s="161" t="s">
        <v>119</v>
      </c>
      <c r="B61" s="161" t="str">
        <f t="shared" si="10"/>
        <v>nat</v>
      </c>
      <c r="C61" s="161" t="str">
        <f t="shared" si="11"/>
        <v>base</v>
      </c>
      <c r="D61" s="172">
        <v>-10</v>
      </c>
      <c r="E61" s="172">
        <v>-0.2</v>
      </c>
      <c r="F61" s="172">
        <v>-0.2</v>
      </c>
      <c r="G61" s="173">
        <v>-0.2</v>
      </c>
      <c r="H61" s="174">
        <v>-0.2</v>
      </c>
      <c r="I61" s="174">
        <v>-0.2</v>
      </c>
      <c r="J61" s="174">
        <v>0.15000000000000002</v>
      </c>
      <c r="K61" s="174">
        <v>0.4</v>
      </c>
      <c r="L61" s="174">
        <v>0.4</v>
      </c>
      <c r="M61" s="174">
        <v>0.39749999999999996</v>
      </c>
      <c r="N61" s="174">
        <v>0.45</v>
      </c>
      <c r="Y61" s="158"/>
      <c r="Z61" s="128"/>
      <c r="AA61" s="146"/>
      <c r="AB61" s="146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46"/>
      <c r="AN61" s="146"/>
      <c r="AO61" s="146"/>
      <c r="AP61" s="146"/>
      <c r="AQ61" s="146"/>
      <c r="AR61" s="146"/>
      <c r="AS61" s="146"/>
      <c r="AT61" s="146"/>
      <c r="AU61" s="146"/>
      <c r="AV61" s="146"/>
      <c r="AW61" s="146"/>
      <c r="AX61" s="146"/>
      <c r="AY61" s="146"/>
      <c r="AZ61" s="146"/>
      <c r="BA61" s="146"/>
      <c r="BB61" s="146"/>
      <c r="BC61" s="146"/>
      <c r="BD61" s="146"/>
      <c r="BE61" s="146"/>
      <c r="BF61" s="146"/>
      <c r="BG61" s="146"/>
      <c r="BH61" s="146"/>
      <c r="BI61" s="146"/>
      <c r="BJ61" s="146"/>
      <c r="BK61" s="146"/>
      <c r="BL61" s="146"/>
      <c r="BM61" s="146"/>
      <c r="BN61" s="146"/>
      <c r="BO61" s="146"/>
      <c r="BP61" s="146"/>
      <c r="BQ61" s="146"/>
      <c r="BR61" s="146"/>
      <c r="BS61" s="146"/>
      <c r="BT61" s="146"/>
      <c r="BU61" s="146"/>
      <c r="BV61" s="146"/>
      <c r="BW61" s="146"/>
      <c r="BX61" s="146"/>
      <c r="BY61" s="146"/>
    </row>
    <row r="62" spans="1:87" s="157" customFormat="1" x14ac:dyDescent="0.25">
      <c r="A62" s="161" t="s">
        <v>64</v>
      </c>
      <c r="B62" s="161" t="str">
        <f t="shared" si="10"/>
        <v>nat</v>
      </c>
      <c r="C62" s="161" t="str">
        <f t="shared" si="11"/>
        <v>base</v>
      </c>
      <c r="D62" s="172">
        <v>-10</v>
      </c>
      <c r="E62" s="172">
        <v>-0.2</v>
      </c>
      <c r="F62" s="172">
        <v>-0.2</v>
      </c>
      <c r="G62" s="173">
        <v>-0.2</v>
      </c>
      <c r="H62" s="174">
        <v>-0.2</v>
      </c>
      <c r="I62" s="174">
        <v>-0.2</v>
      </c>
      <c r="J62" s="174">
        <v>0.15000000000000002</v>
      </c>
      <c r="K62" s="174">
        <v>0.4</v>
      </c>
      <c r="L62" s="174">
        <v>0.4</v>
      </c>
      <c r="M62" s="174">
        <v>0.39749999999999996</v>
      </c>
      <c r="N62" s="174">
        <v>0.45</v>
      </c>
      <c r="Y62" s="158">
        <f t="shared" si="3"/>
        <v>-10</v>
      </c>
      <c r="Z62" s="128">
        <f>Z39</f>
        <v>-20</v>
      </c>
      <c r="AA62" s="146"/>
      <c r="AB62" s="146"/>
      <c r="AC62" s="139"/>
      <c r="AD62" s="139"/>
      <c r="AE62" s="139"/>
      <c r="AF62" s="139"/>
      <c r="AG62" s="139"/>
      <c r="AH62" s="139"/>
      <c r="AI62" s="139"/>
      <c r="AJ62" s="139"/>
      <c r="AK62" s="139"/>
      <c r="AL62" s="139"/>
      <c r="AM62" s="146"/>
      <c r="AN62" s="146"/>
      <c r="AO62" s="146"/>
      <c r="AP62" s="146"/>
      <c r="AQ62" s="146"/>
      <c r="AR62" s="146"/>
      <c r="AS62" s="146"/>
      <c r="AT62" s="146"/>
      <c r="AU62" s="146"/>
      <c r="AV62" s="146"/>
      <c r="AW62" s="146"/>
      <c r="AX62" s="146"/>
      <c r="AY62" s="146"/>
      <c r="AZ62" s="146"/>
      <c r="BA62" s="146"/>
      <c r="BB62" s="146"/>
      <c r="BC62" s="146"/>
      <c r="BD62" s="146"/>
      <c r="BE62" s="146"/>
      <c r="BF62" s="146"/>
      <c r="BG62" s="146"/>
      <c r="BH62" s="146"/>
      <c r="BI62" s="146"/>
      <c r="BJ62" s="146"/>
      <c r="BK62" s="146"/>
      <c r="BL62" s="146"/>
      <c r="BM62" s="146"/>
      <c r="BN62" s="146"/>
      <c r="BO62" s="146"/>
      <c r="BP62" s="146"/>
      <c r="BQ62" s="146"/>
      <c r="BR62" s="146"/>
      <c r="BS62" s="146"/>
      <c r="BT62" s="146"/>
      <c r="BU62" s="146"/>
      <c r="BV62" s="146"/>
      <c r="BW62" s="146"/>
      <c r="BX62" s="146"/>
      <c r="BY62" s="146"/>
      <c r="CC62" s="157">
        <v>-4.5</v>
      </c>
      <c r="CD62" s="157">
        <v>-5</v>
      </c>
      <c r="CE62" s="157">
        <v>-5.5</v>
      </c>
      <c r="CF62" s="157">
        <v>-2.5</v>
      </c>
      <c r="CG62" s="157">
        <v>-4</v>
      </c>
      <c r="CH62" s="157">
        <v>-2</v>
      </c>
      <c r="CI62" s="157">
        <v>-5</v>
      </c>
    </row>
    <row r="63" spans="1:87" s="157" customFormat="1" x14ac:dyDescent="0.25">
      <c r="A63" s="161" t="s">
        <v>120</v>
      </c>
      <c r="B63" s="161" t="str">
        <f t="shared" si="10"/>
        <v>nat</v>
      </c>
      <c r="C63" s="161" t="str">
        <f t="shared" si="11"/>
        <v>base</v>
      </c>
      <c r="D63" s="172">
        <v>-10</v>
      </c>
      <c r="E63" s="172">
        <v>-0.2</v>
      </c>
      <c r="F63" s="172">
        <v>-0.2</v>
      </c>
      <c r="G63" s="173">
        <v>-0.2</v>
      </c>
      <c r="H63" s="174">
        <v>-0.2</v>
      </c>
      <c r="I63" s="174">
        <v>-0.2</v>
      </c>
      <c r="J63" s="174">
        <v>0.15000000000000002</v>
      </c>
      <c r="K63" s="174">
        <v>0.4</v>
      </c>
      <c r="L63" s="174">
        <v>0.4</v>
      </c>
      <c r="M63" s="174">
        <v>0.39749999999999996</v>
      </c>
      <c r="N63" s="174">
        <v>0.45</v>
      </c>
      <c r="Y63" s="158">
        <f t="shared" si="3"/>
        <v>-10</v>
      </c>
      <c r="Z63" s="128">
        <f t="shared" si="9"/>
        <v>-20</v>
      </c>
      <c r="AA63" s="146"/>
      <c r="AB63" s="146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46"/>
      <c r="AN63" s="146"/>
      <c r="AO63" s="146"/>
      <c r="AP63" s="146"/>
      <c r="AQ63" s="146"/>
      <c r="AR63" s="146"/>
      <c r="AS63" s="146"/>
      <c r="AT63" s="146"/>
      <c r="AU63" s="146"/>
      <c r="AV63" s="146"/>
      <c r="AW63" s="146"/>
      <c r="AX63" s="146"/>
      <c r="AY63" s="146"/>
      <c r="AZ63" s="146"/>
      <c r="BA63" s="146"/>
      <c r="BB63" s="146"/>
      <c r="BC63" s="146"/>
      <c r="BD63" s="146"/>
      <c r="BE63" s="146"/>
      <c r="BF63" s="146"/>
      <c r="BG63" s="146"/>
      <c r="BH63" s="146"/>
      <c r="BI63" s="146"/>
      <c r="BJ63" s="146"/>
      <c r="BK63" s="146"/>
      <c r="BL63" s="146"/>
      <c r="BM63" s="146"/>
      <c r="BN63" s="146"/>
      <c r="BO63" s="146"/>
      <c r="BP63" s="146"/>
      <c r="BQ63" s="146"/>
      <c r="BR63" s="146"/>
      <c r="BS63" s="146"/>
      <c r="BT63" s="146"/>
      <c r="BU63" s="146"/>
      <c r="BV63" s="146"/>
      <c r="BW63" s="146"/>
      <c r="BX63" s="146"/>
      <c r="BY63" s="146"/>
      <c r="CC63" s="157">
        <v>-4.5</v>
      </c>
      <c r="CD63" s="157">
        <v>-5</v>
      </c>
      <c r="CE63" s="157">
        <v>-5.5</v>
      </c>
      <c r="CF63" s="157">
        <v>-2.5</v>
      </c>
      <c r="CG63" s="157">
        <v>-4</v>
      </c>
      <c r="CH63" s="157">
        <v>-2</v>
      </c>
      <c r="CI63" s="157">
        <v>-5</v>
      </c>
    </row>
    <row r="64" spans="1:87" s="157" customFormat="1" x14ac:dyDescent="0.25">
      <c r="A64" s="161" t="s">
        <v>121</v>
      </c>
      <c r="B64" s="161" t="str">
        <f t="shared" si="10"/>
        <v>nat</v>
      </c>
      <c r="C64" s="161" t="str">
        <f t="shared" si="11"/>
        <v>base</v>
      </c>
      <c r="D64" s="172">
        <v>-10</v>
      </c>
      <c r="E64" s="172">
        <v>-0.2</v>
      </c>
      <c r="F64" s="172">
        <v>-0.2</v>
      </c>
      <c r="G64" s="173">
        <v>-0.2</v>
      </c>
      <c r="H64" s="174">
        <v>-0.2</v>
      </c>
      <c r="I64" s="174">
        <v>-0.2</v>
      </c>
      <c r="J64" s="174">
        <v>0.15000000000000002</v>
      </c>
      <c r="K64" s="174">
        <v>0.4</v>
      </c>
      <c r="L64" s="174">
        <v>0.4</v>
      </c>
      <c r="M64" s="174">
        <v>0.39749999999999996</v>
      </c>
      <c r="N64" s="174">
        <v>0.45</v>
      </c>
      <c r="Y64" s="158">
        <f t="shared" si="3"/>
        <v>-10</v>
      </c>
      <c r="Z64" s="128">
        <f t="shared" si="9"/>
        <v>-20</v>
      </c>
      <c r="AA64" s="146"/>
      <c r="AB64" s="146"/>
      <c r="AC64" s="139"/>
      <c r="AD64" s="139"/>
      <c r="AE64" s="139"/>
      <c r="AF64" s="139"/>
      <c r="AG64" s="139"/>
      <c r="AH64" s="139"/>
      <c r="AI64" s="139"/>
      <c r="AJ64" s="139"/>
      <c r="AK64" s="139"/>
      <c r="AL64" s="139"/>
      <c r="AM64" s="146"/>
      <c r="AN64" s="146"/>
      <c r="AO64" s="146"/>
      <c r="AP64" s="146"/>
      <c r="AQ64" s="146"/>
      <c r="AR64" s="146"/>
      <c r="AS64" s="146"/>
      <c r="AT64" s="146"/>
      <c r="AU64" s="146"/>
      <c r="AV64" s="146"/>
      <c r="AW64" s="146"/>
      <c r="AX64" s="146"/>
      <c r="AY64" s="146"/>
      <c r="AZ64" s="146"/>
      <c r="BA64" s="146"/>
      <c r="BB64" s="146"/>
      <c r="BC64" s="146"/>
      <c r="BD64" s="146"/>
      <c r="BE64" s="146"/>
      <c r="BF64" s="146"/>
      <c r="BG64" s="146"/>
      <c r="BH64" s="146"/>
      <c r="BI64" s="146"/>
      <c r="BJ64" s="146"/>
      <c r="BK64" s="146"/>
      <c r="BL64" s="146"/>
      <c r="BM64" s="146"/>
      <c r="BN64" s="146"/>
      <c r="BO64" s="146"/>
      <c r="BP64" s="146"/>
      <c r="BQ64" s="146"/>
      <c r="BR64" s="146"/>
      <c r="BS64" s="146"/>
      <c r="BT64" s="146"/>
      <c r="BU64" s="146"/>
      <c r="BV64" s="146"/>
      <c r="BW64" s="146"/>
      <c r="BX64" s="146"/>
      <c r="BY64" s="146"/>
      <c r="CC64" s="157">
        <v>-4.5</v>
      </c>
      <c r="CD64" s="157">
        <v>-5</v>
      </c>
      <c r="CE64" s="157">
        <v>-5.5</v>
      </c>
      <c r="CF64" s="157">
        <v>-2.5</v>
      </c>
      <c r="CG64" s="157">
        <v>-4</v>
      </c>
      <c r="CH64" s="157">
        <v>-2</v>
      </c>
      <c r="CI64" s="157">
        <v>-5</v>
      </c>
    </row>
    <row r="65" spans="1:87" s="157" customFormat="1" x14ac:dyDescent="0.25">
      <c r="A65" s="161" t="s">
        <v>65</v>
      </c>
      <c r="B65" s="161" t="str">
        <f t="shared" si="10"/>
        <v>nat</v>
      </c>
      <c r="C65" s="161" t="str">
        <f t="shared" si="11"/>
        <v>base</v>
      </c>
      <c r="D65" s="172">
        <v>-10</v>
      </c>
      <c r="E65" s="172">
        <v>-0.2</v>
      </c>
      <c r="F65" s="172">
        <v>-0.2</v>
      </c>
      <c r="G65" s="173">
        <v>-0.2</v>
      </c>
      <c r="H65" s="174">
        <v>-0.2</v>
      </c>
      <c r="I65" s="174">
        <v>-0.2</v>
      </c>
      <c r="J65" s="174">
        <v>0.15000000000000002</v>
      </c>
      <c r="K65" s="174">
        <v>0.4</v>
      </c>
      <c r="L65" s="174">
        <v>0.4</v>
      </c>
      <c r="M65" s="174">
        <v>0.39749999999999996</v>
      </c>
      <c r="N65" s="174">
        <v>0.45</v>
      </c>
      <c r="Y65" s="158">
        <f t="shared" si="3"/>
        <v>-10</v>
      </c>
      <c r="Z65" s="128">
        <f t="shared" si="9"/>
        <v>-20</v>
      </c>
      <c r="AA65" s="146"/>
      <c r="AB65" s="146"/>
      <c r="AC65" s="139"/>
      <c r="AD65" s="139"/>
      <c r="AE65" s="139"/>
      <c r="AF65" s="139"/>
      <c r="AG65" s="139"/>
      <c r="AH65" s="139"/>
      <c r="AI65" s="139"/>
      <c r="AJ65" s="139"/>
      <c r="AK65" s="139"/>
      <c r="AL65" s="139"/>
      <c r="AM65" s="146"/>
      <c r="AN65" s="146"/>
      <c r="AO65" s="146"/>
      <c r="AP65" s="146"/>
      <c r="AQ65" s="146"/>
      <c r="AR65" s="146"/>
      <c r="AS65" s="146"/>
      <c r="AT65" s="146"/>
      <c r="AU65" s="146"/>
      <c r="AV65" s="146"/>
      <c r="AW65" s="146"/>
      <c r="AX65" s="146"/>
      <c r="AY65" s="146"/>
      <c r="AZ65" s="146"/>
      <c r="BA65" s="146"/>
      <c r="BB65" s="146"/>
      <c r="BC65" s="146"/>
      <c r="BD65" s="146"/>
      <c r="BE65" s="146"/>
      <c r="BF65" s="146"/>
      <c r="BG65" s="146"/>
      <c r="BH65" s="146"/>
      <c r="BI65" s="146"/>
      <c r="BJ65" s="146"/>
      <c r="BK65" s="146"/>
      <c r="BL65" s="146"/>
      <c r="BM65" s="146"/>
      <c r="BN65" s="146"/>
      <c r="BO65" s="146"/>
      <c r="BP65" s="146"/>
      <c r="BQ65" s="146"/>
      <c r="BR65" s="146"/>
      <c r="BS65" s="146"/>
      <c r="BT65" s="146"/>
      <c r="BU65" s="146"/>
      <c r="BV65" s="146"/>
      <c r="BW65" s="146"/>
      <c r="BX65" s="146"/>
      <c r="BY65" s="146"/>
      <c r="CC65" s="157">
        <v>-4.5</v>
      </c>
      <c r="CD65" s="157">
        <v>-5</v>
      </c>
      <c r="CE65" s="157">
        <v>-5.5</v>
      </c>
      <c r="CF65" s="157">
        <v>-2.5</v>
      </c>
      <c r="CG65" s="157">
        <v>-4</v>
      </c>
      <c r="CH65" s="157">
        <v>-2</v>
      </c>
      <c r="CI65" s="157">
        <v>-5</v>
      </c>
    </row>
    <row r="66" spans="1:87" s="157" customFormat="1" x14ac:dyDescent="0.25">
      <c r="A66" s="161" t="s">
        <v>66</v>
      </c>
      <c r="B66" s="161" t="str">
        <f t="shared" si="10"/>
        <v>nat</v>
      </c>
      <c r="C66" s="161" t="str">
        <f t="shared" si="11"/>
        <v>base</v>
      </c>
      <c r="D66" s="59" t="s">
        <v>75</v>
      </c>
      <c r="E66" s="59" t="s">
        <v>75</v>
      </c>
      <c r="F66" s="59" t="s">
        <v>75</v>
      </c>
      <c r="G66" s="168" t="s">
        <v>75</v>
      </c>
      <c r="H66" s="169" t="s">
        <v>75</v>
      </c>
      <c r="I66" s="169" t="s">
        <v>75</v>
      </c>
      <c r="J66" s="169" t="s">
        <v>75</v>
      </c>
      <c r="K66" s="169" t="s">
        <v>75</v>
      </c>
      <c r="L66" s="169" t="s">
        <v>75</v>
      </c>
      <c r="M66" s="169" t="s">
        <v>75</v>
      </c>
      <c r="N66" s="169" t="s">
        <v>75</v>
      </c>
      <c r="Y66" s="158" t="str">
        <f t="shared" si="3"/>
        <v>eps</v>
      </c>
      <c r="Z66" s="155" t="s">
        <v>75</v>
      </c>
      <c r="AA66" s="159"/>
      <c r="AB66" s="159"/>
      <c r="AC66" s="156"/>
      <c r="AD66" s="156"/>
      <c r="AE66" s="156"/>
      <c r="AF66" s="156"/>
      <c r="AG66" s="156"/>
      <c r="AH66" s="156"/>
      <c r="AI66" s="156"/>
      <c r="AJ66" s="156"/>
      <c r="AK66" s="156"/>
      <c r="AL66" s="156"/>
      <c r="AM66" s="159"/>
      <c r="AN66" s="159"/>
      <c r="AO66" s="159"/>
      <c r="AP66" s="159"/>
      <c r="AQ66" s="159"/>
      <c r="AR66" s="159"/>
      <c r="AS66" s="159"/>
      <c r="AT66" s="159"/>
      <c r="AU66" s="159"/>
      <c r="AV66" s="159"/>
      <c r="AW66" s="159"/>
      <c r="AX66" s="159"/>
      <c r="AY66" s="159"/>
      <c r="AZ66" s="159"/>
      <c r="BA66" s="159"/>
      <c r="BB66" s="159"/>
      <c r="BC66" s="159"/>
      <c r="BD66" s="159"/>
      <c r="BE66" s="159"/>
      <c r="BF66" s="159"/>
      <c r="BG66" s="159"/>
      <c r="BH66" s="159"/>
      <c r="BI66" s="159"/>
      <c r="BJ66" s="159"/>
      <c r="BK66" s="159"/>
      <c r="BL66" s="159"/>
      <c r="BM66" s="159"/>
      <c r="BN66" s="159"/>
      <c r="BO66" s="159"/>
      <c r="BP66" s="159"/>
      <c r="BQ66" s="159"/>
      <c r="BR66" s="159"/>
      <c r="BS66" s="159"/>
      <c r="BT66" s="159"/>
      <c r="BU66" s="159"/>
      <c r="BV66" s="159"/>
      <c r="BW66" s="159"/>
      <c r="BX66" s="159"/>
      <c r="BY66" s="159"/>
      <c r="CC66" s="157" t="s">
        <v>75</v>
      </c>
      <c r="CD66" s="157" t="s">
        <v>75</v>
      </c>
      <c r="CE66" s="157" t="s">
        <v>75</v>
      </c>
      <c r="CF66" s="157" t="s">
        <v>75</v>
      </c>
      <c r="CG66" s="157" t="s">
        <v>75</v>
      </c>
      <c r="CH66" s="157" t="s">
        <v>75</v>
      </c>
      <c r="CI66" s="157" t="s">
        <v>75</v>
      </c>
    </row>
    <row r="67" spans="1:87" s="157" customFormat="1" x14ac:dyDescent="0.25">
      <c r="A67" s="161" t="s">
        <v>24</v>
      </c>
      <c r="B67" s="161" t="str">
        <f t="shared" si="10"/>
        <v>nat</v>
      </c>
      <c r="C67" s="161" t="str">
        <f t="shared" si="11"/>
        <v>base</v>
      </c>
      <c r="D67" s="59">
        <v>0.1</v>
      </c>
      <c r="E67" s="59">
        <v>-0.2</v>
      </c>
      <c r="F67" s="59">
        <v>-0.2</v>
      </c>
      <c r="G67" s="168">
        <v>-0.2</v>
      </c>
      <c r="H67" s="169">
        <v>-0.2</v>
      </c>
      <c r="I67" s="169">
        <v>-0.2</v>
      </c>
      <c r="J67" s="169">
        <v>0.15000000000000002</v>
      </c>
      <c r="K67" s="169">
        <v>0.4</v>
      </c>
      <c r="L67" s="169">
        <v>0.4</v>
      </c>
      <c r="M67" s="169">
        <v>0.39749999999999996</v>
      </c>
      <c r="N67" s="169">
        <v>0.45</v>
      </c>
      <c r="Y67" s="158" t="str">
        <f t="shared" si="3"/>
        <v>eps</v>
      </c>
      <c r="Z67" s="155" t="s">
        <v>75</v>
      </c>
      <c r="AA67" s="159"/>
      <c r="AB67" s="159"/>
      <c r="AC67" s="156">
        <v>-0.1</v>
      </c>
      <c r="AD67" s="156">
        <v>-0.05</v>
      </c>
      <c r="AE67" s="156">
        <v>0.05</v>
      </c>
      <c r="AF67" s="156">
        <v>0.05</v>
      </c>
      <c r="AG67" s="156">
        <v>0.05</v>
      </c>
      <c r="AH67" s="156">
        <v>0.05</v>
      </c>
      <c r="AI67" s="156">
        <v>0.2</v>
      </c>
      <c r="AJ67" s="156">
        <v>0.1</v>
      </c>
      <c r="AK67" s="156">
        <v>0.15</v>
      </c>
      <c r="AL67" s="156">
        <v>0.2</v>
      </c>
      <c r="AM67" s="159"/>
      <c r="AN67" s="159"/>
      <c r="AO67" s="159"/>
      <c r="AP67" s="159"/>
      <c r="AQ67" s="159"/>
      <c r="AR67" s="159"/>
      <c r="AS67" s="159"/>
      <c r="AT67" s="159"/>
      <c r="AU67" s="159"/>
      <c r="AV67" s="159"/>
      <c r="AW67" s="159"/>
      <c r="AX67" s="159"/>
      <c r="AY67" s="159"/>
      <c r="AZ67" s="159"/>
      <c r="BA67" s="159"/>
      <c r="BB67" s="159"/>
      <c r="BC67" s="159"/>
      <c r="BD67" s="159"/>
      <c r="BE67" s="159"/>
      <c r="BF67" s="159"/>
      <c r="BG67" s="159"/>
      <c r="BH67" s="159"/>
      <c r="BI67" s="159"/>
      <c r="BJ67" s="159"/>
      <c r="BK67" s="159"/>
      <c r="BL67" s="159"/>
      <c r="BM67" s="159"/>
      <c r="BN67" s="159"/>
      <c r="BO67" s="159"/>
      <c r="BP67" s="159"/>
      <c r="BQ67" s="159"/>
      <c r="BR67" s="159"/>
      <c r="BS67" s="159"/>
      <c r="BT67" s="159"/>
      <c r="BU67" s="159"/>
      <c r="BV67" s="159"/>
      <c r="BW67" s="159"/>
      <c r="BX67" s="159"/>
      <c r="BY67" s="159"/>
      <c r="CC67" s="157">
        <v>-1.5</v>
      </c>
      <c r="CD67" s="157">
        <v>-2</v>
      </c>
      <c r="CE67" s="157">
        <v>-2</v>
      </c>
      <c r="CF67" s="157">
        <v>-2.5</v>
      </c>
      <c r="CG67" s="157">
        <v>-2.5</v>
      </c>
      <c r="CH67" s="157">
        <v>-2.5</v>
      </c>
      <c r="CI67" s="157">
        <v>-2.5</v>
      </c>
    </row>
    <row r="68" spans="1:87" s="157" customFormat="1" x14ac:dyDescent="0.25">
      <c r="A68" s="161" t="s">
        <v>67</v>
      </c>
      <c r="B68" s="161" t="str">
        <f t="shared" si="10"/>
        <v>nat</v>
      </c>
      <c r="C68" s="161" t="str">
        <f t="shared" si="11"/>
        <v>base</v>
      </c>
      <c r="D68" s="59">
        <v>-9.5</v>
      </c>
      <c r="E68" s="59">
        <v>-0.2</v>
      </c>
      <c r="F68" s="59">
        <v>-0.2</v>
      </c>
      <c r="G68" s="168">
        <v>-0.2</v>
      </c>
      <c r="H68" s="169">
        <v>-0.2</v>
      </c>
      <c r="I68" s="169">
        <v>-0.2</v>
      </c>
      <c r="J68" s="169">
        <v>0.15000000000000002</v>
      </c>
      <c r="K68" s="169">
        <v>0.4</v>
      </c>
      <c r="L68" s="169">
        <v>0.4</v>
      </c>
      <c r="M68" s="169">
        <v>0.39749999999999996</v>
      </c>
      <c r="N68" s="169">
        <v>0.45</v>
      </c>
      <c r="Y68" s="158">
        <f t="shared" si="3"/>
        <v>-9.5</v>
      </c>
      <c r="Z68" s="155">
        <v>-19</v>
      </c>
      <c r="AA68" s="159"/>
      <c r="AB68" s="159"/>
      <c r="AC68" s="156">
        <v>-0.1</v>
      </c>
      <c r="AD68" s="156">
        <v>-0.05</v>
      </c>
      <c r="AE68" s="156">
        <v>0.05</v>
      </c>
      <c r="AF68" s="156">
        <v>0.05</v>
      </c>
      <c r="AG68" s="156">
        <v>0.05</v>
      </c>
      <c r="AH68" s="156">
        <v>0.05</v>
      </c>
      <c r="AI68" s="156">
        <v>0.2</v>
      </c>
      <c r="AJ68" s="156">
        <v>0.1</v>
      </c>
      <c r="AK68" s="156">
        <v>0.15</v>
      </c>
      <c r="AL68" s="156">
        <v>0.2</v>
      </c>
      <c r="AM68" s="159"/>
      <c r="AN68" s="159"/>
      <c r="AO68" s="159"/>
      <c r="AP68" s="159"/>
      <c r="AQ68" s="159"/>
      <c r="AR68" s="159"/>
      <c r="AS68" s="159"/>
      <c r="AT68" s="159"/>
      <c r="AU68" s="159"/>
      <c r="AV68" s="159"/>
      <c r="AW68" s="159"/>
      <c r="AX68" s="159"/>
      <c r="AY68" s="159"/>
      <c r="AZ68" s="159"/>
      <c r="BA68" s="159"/>
      <c r="BB68" s="159"/>
      <c r="BC68" s="159"/>
      <c r="BD68" s="159"/>
      <c r="BE68" s="159"/>
      <c r="BF68" s="159"/>
      <c r="BG68" s="159"/>
      <c r="BH68" s="159"/>
      <c r="BI68" s="159"/>
      <c r="BJ68" s="159"/>
      <c r="BK68" s="159"/>
      <c r="BL68" s="159"/>
      <c r="BM68" s="159"/>
      <c r="BN68" s="159"/>
      <c r="BO68" s="159"/>
      <c r="BP68" s="159"/>
      <c r="BQ68" s="159"/>
      <c r="BR68" s="159"/>
      <c r="BS68" s="159"/>
      <c r="BT68" s="159"/>
      <c r="BU68" s="159"/>
      <c r="BV68" s="159"/>
      <c r="BW68" s="159"/>
      <c r="BX68" s="159"/>
      <c r="BY68" s="159"/>
      <c r="CC68" s="157">
        <v>4</v>
      </c>
      <c r="CD68" s="157">
        <v>2.5</v>
      </c>
      <c r="CE68" s="157">
        <v>-1.5</v>
      </c>
      <c r="CF68" s="157">
        <v>-3</v>
      </c>
      <c r="CG68" s="157">
        <v>-5.5</v>
      </c>
      <c r="CH68" s="157">
        <v>-5.5</v>
      </c>
      <c r="CI68" s="157">
        <v>-5.5</v>
      </c>
    </row>
    <row r="69" spans="1:87" s="157" customFormat="1" x14ac:dyDescent="0.25">
      <c r="A69" s="161" t="s">
        <v>68</v>
      </c>
      <c r="B69" s="161" t="str">
        <f t="shared" si="10"/>
        <v>nat</v>
      </c>
      <c r="C69" s="161" t="str">
        <f t="shared" si="11"/>
        <v>base</v>
      </c>
      <c r="D69" s="59">
        <v>-5</v>
      </c>
      <c r="E69" s="59">
        <v>-0.2</v>
      </c>
      <c r="F69" s="59">
        <v>-0.2</v>
      </c>
      <c r="G69" s="168">
        <v>-0.2</v>
      </c>
      <c r="H69" s="169">
        <v>-0.2</v>
      </c>
      <c r="I69" s="169">
        <v>-0.2</v>
      </c>
      <c r="J69" s="169">
        <v>0.15000000000000002</v>
      </c>
      <c r="K69" s="169">
        <v>0.4</v>
      </c>
      <c r="L69" s="169">
        <v>0.4</v>
      </c>
      <c r="M69" s="169">
        <v>0.39749999999999996</v>
      </c>
      <c r="N69" s="169">
        <v>0.45</v>
      </c>
      <c r="Y69" s="158">
        <f t="shared" si="3"/>
        <v>-5.5</v>
      </c>
      <c r="Z69" s="155">
        <v>-11</v>
      </c>
      <c r="AA69" s="159"/>
      <c r="AB69" s="159"/>
      <c r="AC69" s="156">
        <v>-0.1</v>
      </c>
      <c r="AD69" s="156">
        <v>-0.05</v>
      </c>
      <c r="AE69" s="156">
        <v>0.05</v>
      </c>
      <c r="AF69" s="156">
        <v>0.05</v>
      </c>
      <c r="AG69" s="156">
        <v>0.05</v>
      </c>
      <c r="AH69" s="156">
        <v>0.05</v>
      </c>
      <c r="AI69" s="156">
        <v>0.2</v>
      </c>
      <c r="AJ69" s="156">
        <v>0.1</v>
      </c>
      <c r="AK69" s="156">
        <v>0.15</v>
      </c>
      <c r="AL69" s="156">
        <v>0.2</v>
      </c>
      <c r="AM69" s="159"/>
      <c r="AN69" s="159"/>
      <c r="AO69" s="159"/>
      <c r="AP69" s="159"/>
      <c r="AQ69" s="159"/>
      <c r="AR69" s="159"/>
      <c r="AS69" s="159"/>
      <c r="AT69" s="159"/>
      <c r="AU69" s="159"/>
      <c r="AV69" s="159"/>
      <c r="AW69" s="159"/>
      <c r="AX69" s="159"/>
      <c r="AY69" s="159"/>
      <c r="AZ69" s="159"/>
      <c r="BA69" s="159"/>
      <c r="BB69" s="159"/>
      <c r="BC69" s="159"/>
      <c r="BD69" s="159"/>
      <c r="BE69" s="159"/>
      <c r="BF69" s="159"/>
      <c r="BG69" s="159"/>
      <c r="BH69" s="159"/>
      <c r="BI69" s="159"/>
      <c r="BJ69" s="159"/>
      <c r="BK69" s="159"/>
      <c r="BL69" s="159"/>
      <c r="BM69" s="159"/>
      <c r="BN69" s="159"/>
      <c r="BO69" s="159"/>
      <c r="BP69" s="159"/>
      <c r="BQ69" s="159"/>
      <c r="BR69" s="159"/>
      <c r="BS69" s="159"/>
      <c r="BT69" s="159"/>
      <c r="BU69" s="159"/>
      <c r="BV69" s="159"/>
      <c r="BW69" s="159"/>
      <c r="BX69" s="159"/>
      <c r="BY69" s="159"/>
      <c r="CC69" s="157">
        <v>-0.9</v>
      </c>
      <c r="CD69" s="157">
        <v>-1.3</v>
      </c>
      <c r="CE69" s="157">
        <v>0.5</v>
      </c>
      <c r="CF69" s="157">
        <v>0.5</v>
      </c>
      <c r="CG69" s="157">
        <v>-2.2999999999999998</v>
      </c>
      <c r="CH69" s="157">
        <v>-1.3</v>
      </c>
      <c r="CI69" s="157">
        <v>-1</v>
      </c>
    </row>
    <row r="70" spans="1:87" s="157" customFormat="1" x14ac:dyDescent="0.25">
      <c r="A70" s="161" t="s">
        <v>122</v>
      </c>
      <c r="B70" s="161" t="str">
        <f t="shared" si="10"/>
        <v>nat</v>
      </c>
      <c r="C70" s="161" t="str">
        <f t="shared" si="11"/>
        <v>base</v>
      </c>
      <c r="D70" s="172">
        <v>-5</v>
      </c>
      <c r="E70" s="172">
        <v>-0.2</v>
      </c>
      <c r="F70" s="172">
        <v>-0.2</v>
      </c>
      <c r="G70" s="173">
        <v>-0.2</v>
      </c>
      <c r="H70" s="174">
        <v>-0.2</v>
      </c>
      <c r="I70" s="174">
        <v>-0.2</v>
      </c>
      <c r="J70" s="174">
        <v>0.15000000000000002</v>
      </c>
      <c r="K70" s="174">
        <v>0.4</v>
      </c>
      <c r="L70" s="174">
        <v>0.4</v>
      </c>
      <c r="M70" s="174">
        <v>0.39749999999999996</v>
      </c>
      <c r="N70" s="174">
        <v>0.45</v>
      </c>
      <c r="Y70" s="158">
        <f t="shared" si="3"/>
        <v>-5.5</v>
      </c>
      <c r="Z70" s="129">
        <f>Z69</f>
        <v>-11</v>
      </c>
      <c r="AA70" s="147"/>
      <c r="AB70" s="147"/>
      <c r="AC70" s="138"/>
      <c r="AD70" s="138"/>
      <c r="AE70" s="138"/>
      <c r="AF70" s="138"/>
      <c r="AG70" s="138"/>
      <c r="AH70" s="138"/>
      <c r="AI70" s="138"/>
      <c r="AJ70" s="138"/>
      <c r="AK70" s="138"/>
      <c r="AL70" s="138"/>
      <c r="AM70" s="147"/>
      <c r="AN70" s="147"/>
      <c r="AO70" s="147"/>
      <c r="AP70" s="147"/>
      <c r="AQ70" s="147"/>
      <c r="AR70" s="147"/>
      <c r="AS70" s="147"/>
      <c r="AT70" s="147"/>
      <c r="AU70" s="147"/>
      <c r="AV70" s="147"/>
      <c r="AW70" s="147"/>
      <c r="AX70" s="147"/>
      <c r="AY70" s="147"/>
      <c r="AZ70" s="147"/>
      <c r="BA70" s="147"/>
      <c r="BB70" s="147"/>
      <c r="BC70" s="147"/>
      <c r="BD70" s="147"/>
      <c r="BE70" s="147"/>
      <c r="BF70" s="147"/>
      <c r="BG70" s="147"/>
      <c r="BH70" s="147"/>
      <c r="BI70" s="147"/>
      <c r="BJ70" s="147"/>
      <c r="BK70" s="147"/>
      <c r="BL70" s="147"/>
      <c r="BM70" s="147"/>
      <c r="BN70" s="147"/>
      <c r="BO70" s="147"/>
      <c r="BP70" s="147"/>
      <c r="BQ70" s="147"/>
      <c r="BR70" s="147"/>
      <c r="BS70" s="147"/>
      <c r="BT70" s="147"/>
      <c r="BU70" s="147"/>
      <c r="BV70" s="147"/>
      <c r="BW70" s="147"/>
      <c r="BX70" s="147"/>
      <c r="BY70" s="147"/>
      <c r="CC70" s="157">
        <v>-0.9</v>
      </c>
      <c r="CD70" s="157">
        <v>-1.3</v>
      </c>
      <c r="CE70" s="157">
        <v>0.5</v>
      </c>
      <c r="CF70" s="157">
        <v>0.5</v>
      </c>
      <c r="CG70" s="157">
        <v>-2.2999999999999998</v>
      </c>
      <c r="CH70" s="157">
        <v>-1.3</v>
      </c>
      <c r="CI70" s="157">
        <v>-1</v>
      </c>
    </row>
    <row r="71" spans="1:87" s="157" customFormat="1" x14ac:dyDescent="0.25">
      <c r="A71" s="161" t="s">
        <v>321</v>
      </c>
      <c r="B71" s="161" t="str">
        <f t="shared" si="10"/>
        <v>nat</v>
      </c>
      <c r="C71" s="161" t="str">
        <f t="shared" si="11"/>
        <v>base</v>
      </c>
      <c r="D71" s="172">
        <v>-4.5</v>
      </c>
      <c r="E71" s="172">
        <v>-0.2</v>
      </c>
      <c r="F71" s="172">
        <v>-0.2</v>
      </c>
      <c r="G71" s="173">
        <v>-0.2</v>
      </c>
      <c r="H71" s="174">
        <v>-0.2</v>
      </c>
      <c r="I71" s="174">
        <v>-0.2</v>
      </c>
      <c r="J71" s="174">
        <v>0.15000000000000002</v>
      </c>
      <c r="K71" s="174">
        <v>0.4</v>
      </c>
      <c r="L71" s="174">
        <v>0.4</v>
      </c>
      <c r="M71" s="174">
        <v>0.39749999999999996</v>
      </c>
      <c r="N71" s="174">
        <v>0.45</v>
      </c>
      <c r="Y71" s="158">
        <f t="shared" si="3"/>
        <v>-4.5</v>
      </c>
      <c r="Z71" s="129">
        <f>Z72</f>
        <v>-9</v>
      </c>
      <c r="AA71" s="147"/>
      <c r="AB71" s="147"/>
      <c r="AC71" s="138"/>
      <c r="AD71" s="138"/>
      <c r="AE71" s="138"/>
      <c r="AF71" s="138"/>
      <c r="AG71" s="138"/>
      <c r="AH71" s="138"/>
      <c r="AI71" s="138"/>
      <c r="AJ71" s="138"/>
      <c r="AK71" s="138"/>
      <c r="AL71" s="138"/>
      <c r="AM71" s="147"/>
      <c r="AN71" s="147"/>
      <c r="AO71" s="147"/>
      <c r="AP71" s="147"/>
      <c r="AQ71" s="147"/>
      <c r="AR71" s="147"/>
      <c r="AS71" s="147"/>
      <c r="AT71" s="147"/>
      <c r="AU71" s="147"/>
      <c r="AV71" s="147"/>
      <c r="AW71" s="147"/>
      <c r="AX71" s="147"/>
      <c r="AY71" s="147"/>
      <c r="AZ71" s="147"/>
      <c r="BA71" s="147"/>
      <c r="BB71" s="147"/>
      <c r="BC71" s="147"/>
      <c r="BD71" s="147"/>
      <c r="BE71" s="147"/>
      <c r="BF71" s="147"/>
      <c r="BG71" s="147"/>
      <c r="BH71" s="147"/>
      <c r="BI71" s="147"/>
      <c r="BJ71" s="147"/>
      <c r="BK71" s="147"/>
      <c r="BL71" s="147"/>
      <c r="BM71" s="147"/>
      <c r="BN71" s="147"/>
      <c r="BO71" s="147"/>
      <c r="BP71" s="147"/>
      <c r="BQ71" s="147"/>
      <c r="BR71" s="147"/>
      <c r="BS71" s="147"/>
      <c r="BT71" s="147"/>
      <c r="BU71" s="147"/>
      <c r="BV71" s="147"/>
      <c r="BW71" s="147"/>
      <c r="BX71" s="147"/>
      <c r="BY71" s="147"/>
      <c r="CC71" s="157">
        <v>-0.9</v>
      </c>
      <c r="CD71" s="157">
        <v>-1.3</v>
      </c>
      <c r="CE71" s="157">
        <v>0.5</v>
      </c>
      <c r="CF71" s="157">
        <v>0.5</v>
      </c>
      <c r="CG71" s="157">
        <v>-2.2999999999999998</v>
      </c>
      <c r="CH71" s="157">
        <v>-1.3</v>
      </c>
      <c r="CI71" s="157">
        <v>-1</v>
      </c>
    </row>
    <row r="72" spans="1:87" s="157" customFormat="1" x14ac:dyDescent="0.25">
      <c r="A72" s="161" t="s">
        <v>322</v>
      </c>
      <c r="B72" s="161" t="str">
        <f t="shared" si="10"/>
        <v>nat</v>
      </c>
      <c r="C72" s="161" t="str">
        <f t="shared" si="11"/>
        <v>base</v>
      </c>
      <c r="D72" s="59">
        <v>-4.5</v>
      </c>
      <c r="E72" s="59">
        <v>-0.2</v>
      </c>
      <c r="F72" s="59">
        <v>-0.2</v>
      </c>
      <c r="G72" s="168">
        <v>-0.2</v>
      </c>
      <c r="H72" s="169">
        <v>-0.2</v>
      </c>
      <c r="I72" s="169">
        <v>-0.2</v>
      </c>
      <c r="J72" s="169">
        <v>0.15000000000000002</v>
      </c>
      <c r="K72" s="169">
        <v>0.4</v>
      </c>
      <c r="L72" s="169">
        <v>0.4</v>
      </c>
      <c r="M72" s="169">
        <v>0.39749999999999996</v>
      </c>
      <c r="N72" s="169">
        <v>0.45</v>
      </c>
      <c r="Y72" s="158">
        <f t="shared" si="3"/>
        <v>-4.5</v>
      </c>
      <c r="Z72" s="155">
        <v>-9</v>
      </c>
      <c r="AA72" s="159"/>
      <c r="AB72" s="159"/>
      <c r="AC72" s="156">
        <v>-0.1</v>
      </c>
      <c r="AD72" s="156">
        <v>-0.05</v>
      </c>
      <c r="AE72" s="156">
        <v>0.05</v>
      </c>
      <c r="AF72" s="156">
        <v>0.05</v>
      </c>
      <c r="AG72" s="156">
        <v>0.05</v>
      </c>
      <c r="AH72" s="156">
        <v>0.05</v>
      </c>
      <c r="AI72" s="156">
        <v>0.2</v>
      </c>
      <c r="AJ72" s="156">
        <v>0.1</v>
      </c>
      <c r="AK72" s="156">
        <v>0.15</v>
      </c>
      <c r="AL72" s="156">
        <v>0.2</v>
      </c>
      <c r="AM72" s="159"/>
      <c r="AN72" s="159"/>
      <c r="AO72" s="159"/>
      <c r="AP72" s="159"/>
      <c r="AQ72" s="159"/>
      <c r="AR72" s="159"/>
      <c r="AS72" s="159"/>
      <c r="AT72" s="159"/>
      <c r="AU72" s="159"/>
      <c r="AV72" s="159"/>
      <c r="AW72" s="159"/>
      <c r="AX72" s="159"/>
      <c r="AY72" s="159"/>
      <c r="AZ72" s="159"/>
      <c r="BA72" s="159"/>
      <c r="BB72" s="159"/>
      <c r="BC72" s="159"/>
      <c r="BD72" s="159"/>
      <c r="BE72" s="159"/>
      <c r="BF72" s="159"/>
      <c r="BG72" s="159"/>
      <c r="BH72" s="159"/>
      <c r="BI72" s="159"/>
      <c r="BJ72" s="159"/>
      <c r="BK72" s="159"/>
      <c r="BL72" s="159"/>
      <c r="BM72" s="159"/>
      <c r="BN72" s="159"/>
      <c r="BO72" s="159"/>
      <c r="BP72" s="159"/>
      <c r="BQ72" s="159"/>
      <c r="BR72" s="159"/>
      <c r="BS72" s="159"/>
      <c r="BT72" s="159"/>
      <c r="BU72" s="159"/>
      <c r="BV72" s="159"/>
      <c r="BW72" s="159"/>
      <c r="BX72" s="159"/>
      <c r="BY72" s="159"/>
      <c r="CC72" s="157">
        <v>0.8</v>
      </c>
      <c r="CD72" s="157">
        <v>1</v>
      </c>
      <c r="CE72" s="157">
        <v>-1.8</v>
      </c>
      <c r="CF72" s="157">
        <v>-3</v>
      </c>
      <c r="CG72" s="157">
        <v>0.5</v>
      </c>
      <c r="CH72" s="157">
        <v>0.8</v>
      </c>
      <c r="CI72" s="157">
        <v>-1.8</v>
      </c>
    </row>
    <row r="73" spans="1:87" s="157" customFormat="1" x14ac:dyDescent="0.25">
      <c r="A73" s="161" t="s">
        <v>364</v>
      </c>
      <c r="B73" s="161" t="str">
        <f t="shared" si="10"/>
        <v>nat</v>
      </c>
      <c r="C73" s="161" t="str">
        <f t="shared" si="11"/>
        <v>base</v>
      </c>
      <c r="D73" s="172">
        <v>-4.5</v>
      </c>
      <c r="E73" s="172">
        <v>-0.2</v>
      </c>
      <c r="F73" s="172">
        <v>-0.2</v>
      </c>
      <c r="G73" s="173">
        <v>-0.2</v>
      </c>
      <c r="H73" s="174">
        <v>-0.2</v>
      </c>
      <c r="I73" s="174">
        <v>-0.2</v>
      </c>
      <c r="J73" s="174">
        <v>0.15000000000000002</v>
      </c>
      <c r="K73" s="174">
        <v>0.4</v>
      </c>
      <c r="L73" s="174">
        <v>0.4</v>
      </c>
      <c r="M73" s="174">
        <v>0.39749999999999996</v>
      </c>
      <c r="N73" s="174">
        <v>0.45</v>
      </c>
      <c r="Y73" s="158">
        <f t="shared" si="3"/>
        <v>-4.5</v>
      </c>
      <c r="Z73" s="155">
        <f>Z72</f>
        <v>-9</v>
      </c>
      <c r="AA73" s="159"/>
      <c r="AB73" s="159"/>
      <c r="AC73" s="138"/>
      <c r="AD73" s="138"/>
      <c r="AE73" s="138"/>
      <c r="AF73" s="138"/>
      <c r="AG73" s="138"/>
      <c r="AH73" s="138"/>
      <c r="AI73" s="138"/>
      <c r="AJ73" s="138"/>
      <c r="AK73" s="138"/>
      <c r="AL73" s="138"/>
      <c r="AM73" s="159"/>
      <c r="AN73" s="159"/>
      <c r="AO73" s="159"/>
      <c r="AP73" s="159"/>
      <c r="AQ73" s="159"/>
      <c r="AR73" s="159"/>
      <c r="AS73" s="159"/>
      <c r="AT73" s="159"/>
      <c r="AU73" s="159"/>
      <c r="AV73" s="159"/>
      <c r="AW73" s="159"/>
      <c r="AX73" s="159"/>
      <c r="AY73" s="159"/>
      <c r="AZ73" s="159"/>
      <c r="BA73" s="159"/>
      <c r="BB73" s="159"/>
      <c r="BC73" s="159"/>
      <c r="BD73" s="159"/>
      <c r="BE73" s="159"/>
      <c r="BF73" s="159"/>
      <c r="BG73" s="159"/>
      <c r="BH73" s="159"/>
      <c r="BI73" s="159"/>
      <c r="BJ73" s="159"/>
      <c r="BK73" s="159"/>
      <c r="BL73" s="159"/>
      <c r="BM73" s="159"/>
      <c r="BN73" s="159"/>
      <c r="BO73" s="159"/>
      <c r="BP73" s="159"/>
      <c r="BQ73" s="159"/>
      <c r="BR73" s="159"/>
      <c r="BS73" s="159"/>
      <c r="BT73" s="159"/>
      <c r="BU73" s="159"/>
      <c r="BV73" s="159"/>
      <c r="BW73" s="159"/>
      <c r="BX73" s="159"/>
      <c r="BY73" s="159"/>
      <c r="CC73" s="157">
        <v>0.8</v>
      </c>
      <c r="CD73" s="157">
        <v>1</v>
      </c>
      <c r="CE73" s="157">
        <v>-1.8</v>
      </c>
      <c r="CF73" s="157">
        <v>-3</v>
      </c>
      <c r="CG73" s="157">
        <v>0.5</v>
      </c>
      <c r="CH73" s="157">
        <v>0.8</v>
      </c>
      <c r="CI73" s="157">
        <v>-1.8</v>
      </c>
    </row>
    <row r="74" spans="1:87" s="157" customFormat="1" x14ac:dyDescent="0.25">
      <c r="A74" s="161" t="s">
        <v>365</v>
      </c>
      <c r="B74" s="161" t="str">
        <f t="shared" si="10"/>
        <v>nat</v>
      </c>
      <c r="C74" s="161" t="str">
        <f t="shared" si="11"/>
        <v>base</v>
      </c>
      <c r="D74" s="172">
        <v>-4.5</v>
      </c>
      <c r="E74" s="172">
        <v>-0.2</v>
      </c>
      <c r="F74" s="172">
        <v>-0.2</v>
      </c>
      <c r="G74" s="173">
        <v>-0.2</v>
      </c>
      <c r="H74" s="174">
        <v>-0.2</v>
      </c>
      <c r="I74" s="174">
        <v>-0.2</v>
      </c>
      <c r="J74" s="174">
        <v>0.15000000000000002</v>
      </c>
      <c r="K74" s="174">
        <v>0.4</v>
      </c>
      <c r="L74" s="174">
        <v>0.4</v>
      </c>
      <c r="M74" s="174">
        <v>0.39749999999999996</v>
      </c>
      <c r="N74" s="174">
        <v>0.45</v>
      </c>
      <c r="Y74" s="158">
        <f t="shared" si="3"/>
        <v>-4.5</v>
      </c>
      <c r="Z74" s="155">
        <f>Z73</f>
        <v>-9</v>
      </c>
      <c r="AA74" s="159"/>
      <c r="AB74" s="159"/>
      <c r="AC74" s="138"/>
      <c r="AD74" s="138"/>
      <c r="AE74" s="138"/>
      <c r="AF74" s="138"/>
      <c r="AG74" s="138"/>
      <c r="AH74" s="138"/>
      <c r="AI74" s="138"/>
      <c r="AJ74" s="138"/>
      <c r="AK74" s="138"/>
      <c r="AL74" s="138"/>
      <c r="AM74" s="159"/>
      <c r="AN74" s="159"/>
      <c r="AO74" s="159"/>
      <c r="AP74" s="159"/>
      <c r="AQ74" s="159"/>
      <c r="AR74" s="159"/>
      <c r="AS74" s="159"/>
      <c r="AT74" s="159"/>
      <c r="AU74" s="159"/>
      <c r="AV74" s="159"/>
      <c r="AW74" s="159"/>
      <c r="AX74" s="159"/>
      <c r="AY74" s="159"/>
      <c r="AZ74" s="159"/>
      <c r="BA74" s="159"/>
      <c r="BB74" s="159"/>
      <c r="BC74" s="159"/>
      <c r="BD74" s="159"/>
      <c r="BE74" s="159"/>
      <c r="BF74" s="159"/>
      <c r="BG74" s="159"/>
      <c r="BH74" s="159"/>
      <c r="BI74" s="159"/>
      <c r="BJ74" s="159"/>
      <c r="BK74" s="159"/>
      <c r="BL74" s="159"/>
      <c r="BM74" s="159"/>
      <c r="BN74" s="159"/>
      <c r="BO74" s="159"/>
      <c r="BP74" s="159"/>
      <c r="BQ74" s="159"/>
      <c r="BR74" s="159"/>
      <c r="BS74" s="159"/>
      <c r="BT74" s="159"/>
      <c r="BU74" s="159"/>
      <c r="BV74" s="159"/>
      <c r="BW74" s="159"/>
      <c r="BX74" s="159"/>
      <c r="BY74" s="159"/>
      <c r="CC74" s="157">
        <v>0.8</v>
      </c>
      <c r="CD74" s="157">
        <v>1</v>
      </c>
      <c r="CE74" s="157">
        <v>-1.8</v>
      </c>
      <c r="CF74" s="157">
        <v>-3</v>
      </c>
      <c r="CG74" s="157">
        <v>0.5</v>
      </c>
      <c r="CH74" s="157">
        <v>0.8</v>
      </c>
      <c r="CI74" s="157">
        <v>-1.8</v>
      </c>
    </row>
    <row r="75" spans="1:87" s="157" customFormat="1" x14ac:dyDescent="0.25">
      <c r="A75" s="161" t="s">
        <v>326</v>
      </c>
      <c r="B75" s="161" t="str">
        <f t="shared" si="10"/>
        <v>nat</v>
      </c>
      <c r="C75" s="161" t="str">
        <f t="shared" si="11"/>
        <v>base</v>
      </c>
      <c r="D75" s="172" t="s">
        <v>75</v>
      </c>
      <c r="E75" s="172" t="s">
        <v>75</v>
      </c>
      <c r="F75" s="172" t="s">
        <v>75</v>
      </c>
      <c r="G75" s="173" t="s">
        <v>75</v>
      </c>
      <c r="H75" s="174" t="s">
        <v>75</v>
      </c>
      <c r="I75" s="174" t="s">
        <v>75</v>
      </c>
      <c r="J75" s="174" t="s">
        <v>75</v>
      </c>
      <c r="K75" s="174" t="s">
        <v>75</v>
      </c>
      <c r="L75" s="174" t="s">
        <v>75</v>
      </c>
      <c r="M75" s="174" t="s">
        <v>75</v>
      </c>
      <c r="N75" s="174" t="s">
        <v>75</v>
      </c>
      <c r="Y75" s="158">
        <f t="shared" si="3"/>
        <v>-4.5</v>
      </c>
      <c r="Z75" s="155">
        <f>Z74</f>
        <v>-9</v>
      </c>
      <c r="AA75" s="159"/>
      <c r="AB75" s="159"/>
      <c r="AC75" s="138"/>
      <c r="AD75" s="138"/>
      <c r="AE75" s="138"/>
      <c r="AF75" s="138"/>
      <c r="AG75" s="138"/>
      <c r="AH75" s="138"/>
      <c r="AI75" s="138"/>
      <c r="AJ75" s="138"/>
      <c r="AK75" s="138"/>
      <c r="AL75" s="138"/>
      <c r="AM75" s="159"/>
      <c r="AN75" s="159"/>
      <c r="AO75" s="159"/>
      <c r="AP75" s="159"/>
      <c r="AQ75" s="159"/>
      <c r="AR75" s="159"/>
      <c r="AS75" s="159"/>
      <c r="AT75" s="159"/>
      <c r="AU75" s="159"/>
      <c r="AV75" s="159"/>
      <c r="AW75" s="159"/>
      <c r="AX75" s="159"/>
      <c r="AY75" s="159"/>
      <c r="AZ75" s="159"/>
      <c r="BA75" s="159"/>
      <c r="BB75" s="159"/>
      <c r="BC75" s="159"/>
      <c r="BD75" s="159"/>
      <c r="BE75" s="159"/>
      <c r="BF75" s="159"/>
      <c r="BG75" s="159"/>
      <c r="BH75" s="159"/>
      <c r="BI75" s="159"/>
      <c r="BJ75" s="159"/>
      <c r="BK75" s="159"/>
      <c r="BL75" s="159"/>
      <c r="BM75" s="159"/>
      <c r="BN75" s="159"/>
      <c r="BO75" s="159"/>
      <c r="BP75" s="159"/>
      <c r="BQ75" s="159"/>
      <c r="BR75" s="159"/>
      <c r="BS75" s="159"/>
      <c r="BT75" s="159"/>
      <c r="BU75" s="159"/>
      <c r="BV75" s="159"/>
      <c r="BW75" s="159"/>
      <c r="BX75" s="159"/>
      <c r="BY75" s="159"/>
      <c r="CC75" s="157">
        <v>0.8</v>
      </c>
      <c r="CD75" s="157">
        <v>1</v>
      </c>
      <c r="CE75" s="157">
        <v>-1.8</v>
      </c>
      <c r="CF75" s="157">
        <v>-3</v>
      </c>
      <c r="CG75" s="157">
        <v>0.5</v>
      </c>
      <c r="CH75" s="157">
        <v>0.8</v>
      </c>
      <c r="CI75" s="157">
        <v>-1.8</v>
      </c>
    </row>
    <row r="76" spans="1:87" s="157" customFormat="1" x14ac:dyDescent="0.25">
      <c r="A76" s="161" t="s">
        <v>218</v>
      </c>
      <c r="B76" s="161" t="str">
        <f t="shared" si="10"/>
        <v>nat</v>
      </c>
      <c r="C76" s="161" t="str">
        <f t="shared" si="11"/>
        <v>base</v>
      </c>
      <c r="D76" s="59">
        <v>-4.5</v>
      </c>
      <c r="E76" s="59">
        <v>-0.2</v>
      </c>
      <c r="F76" s="59">
        <v>-0.2</v>
      </c>
      <c r="G76" s="168">
        <v>-0.2</v>
      </c>
      <c r="H76" s="169">
        <v>-0.2</v>
      </c>
      <c r="I76" s="169">
        <v>-0.2</v>
      </c>
      <c r="J76" s="169">
        <v>0.15000000000000002</v>
      </c>
      <c r="K76" s="169">
        <v>0.4</v>
      </c>
      <c r="L76" s="169">
        <v>0.4</v>
      </c>
      <c r="M76" s="169">
        <v>0.39749999999999996</v>
      </c>
      <c r="N76" s="169">
        <v>0.45</v>
      </c>
      <c r="Y76" s="158">
        <f t="shared" si="3"/>
        <v>-0.75</v>
      </c>
      <c r="Z76" s="155">
        <v>-1.5</v>
      </c>
      <c r="AA76" s="159"/>
      <c r="AB76" s="159"/>
      <c r="AC76" s="156">
        <v>-0.1</v>
      </c>
      <c r="AD76" s="156">
        <v>-0.05</v>
      </c>
      <c r="AE76" s="156">
        <v>0.05</v>
      </c>
      <c r="AF76" s="156">
        <v>0.05</v>
      </c>
      <c r="AG76" s="156">
        <v>0.05</v>
      </c>
      <c r="AH76" s="156">
        <v>0.05</v>
      </c>
      <c r="AI76" s="156">
        <v>0.2</v>
      </c>
      <c r="AJ76" s="156">
        <v>0.1</v>
      </c>
      <c r="AK76" s="156">
        <v>0.15</v>
      </c>
      <c r="AL76" s="156">
        <v>0.2</v>
      </c>
      <c r="AM76" s="159"/>
      <c r="AN76" s="159"/>
      <c r="AO76" s="159"/>
      <c r="AP76" s="159"/>
      <c r="AQ76" s="159"/>
      <c r="AR76" s="159"/>
      <c r="AS76" s="159"/>
      <c r="AT76" s="159"/>
      <c r="AU76" s="159"/>
      <c r="AV76" s="159"/>
      <c r="AW76" s="159"/>
      <c r="AX76" s="159"/>
      <c r="AY76" s="159"/>
      <c r="AZ76" s="159"/>
      <c r="BA76" s="159"/>
      <c r="BB76" s="159"/>
      <c r="BC76" s="159"/>
      <c r="BD76" s="159"/>
      <c r="BE76" s="159"/>
      <c r="BF76" s="159"/>
      <c r="BG76" s="159"/>
      <c r="BH76" s="159"/>
      <c r="BI76" s="159"/>
      <c r="BJ76" s="159"/>
      <c r="BK76" s="159"/>
      <c r="BL76" s="159"/>
      <c r="BM76" s="159"/>
      <c r="BN76" s="159"/>
      <c r="BO76" s="159"/>
      <c r="BP76" s="159"/>
      <c r="BQ76" s="159"/>
      <c r="BR76" s="159"/>
      <c r="BS76" s="159"/>
      <c r="BT76" s="159"/>
      <c r="BU76" s="159"/>
      <c r="BV76" s="159"/>
      <c r="BW76" s="159"/>
      <c r="BX76" s="159"/>
      <c r="BY76" s="159"/>
      <c r="CC76" s="157">
        <v>0.8</v>
      </c>
      <c r="CD76" s="157">
        <v>1</v>
      </c>
      <c r="CE76" s="157">
        <v>-1.8</v>
      </c>
      <c r="CF76" s="157">
        <v>-3</v>
      </c>
      <c r="CG76" s="157">
        <v>0.5</v>
      </c>
      <c r="CH76" s="157">
        <v>0.8</v>
      </c>
      <c r="CI76" s="157">
        <v>-1.8</v>
      </c>
    </row>
    <row r="77" spans="1:87" s="157" customFormat="1" x14ac:dyDescent="0.25">
      <c r="A77" s="161" t="s">
        <v>69</v>
      </c>
      <c r="B77" s="161" t="str">
        <f t="shared" si="10"/>
        <v>nat</v>
      </c>
      <c r="C77" s="161" t="str">
        <f t="shared" si="11"/>
        <v>base</v>
      </c>
      <c r="D77" s="59">
        <v>-0.75</v>
      </c>
      <c r="E77" s="59">
        <v>-0.2</v>
      </c>
      <c r="F77" s="59">
        <v>-0.2</v>
      </c>
      <c r="G77" s="168">
        <v>-0.2</v>
      </c>
      <c r="H77" s="169">
        <v>-0.2</v>
      </c>
      <c r="I77" s="169">
        <v>-0.2</v>
      </c>
      <c r="J77" s="169">
        <v>0.15000000000000002</v>
      </c>
      <c r="K77" s="169">
        <v>0.4</v>
      </c>
      <c r="L77" s="169">
        <v>0.4</v>
      </c>
      <c r="M77" s="169">
        <v>0.39749999999999996</v>
      </c>
      <c r="N77" s="169">
        <v>0.45</v>
      </c>
      <c r="Y77" s="158">
        <f t="shared" si="3"/>
        <v>-0.125</v>
      </c>
      <c r="Z77" s="155">
        <v>-0.25</v>
      </c>
      <c r="AA77" s="159"/>
      <c r="AB77" s="159"/>
      <c r="AC77" s="156">
        <v>-0.1</v>
      </c>
      <c r="AD77" s="156">
        <v>-0.05</v>
      </c>
      <c r="AE77" s="156">
        <v>0.05</v>
      </c>
      <c r="AF77" s="156">
        <v>0.05</v>
      </c>
      <c r="AG77" s="156">
        <v>0.05</v>
      </c>
      <c r="AH77" s="156">
        <v>0.05</v>
      </c>
      <c r="AI77" s="156">
        <v>0.2</v>
      </c>
      <c r="AJ77" s="156">
        <v>0.1</v>
      </c>
      <c r="AK77" s="156">
        <v>0.15</v>
      </c>
      <c r="AL77" s="156">
        <v>0.2</v>
      </c>
      <c r="AM77" s="159"/>
      <c r="AN77" s="159"/>
      <c r="AO77" s="159"/>
      <c r="AP77" s="159"/>
      <c r="AQ77" s="159"/>
      <c r="AR77" s="159"/>
      <c r="AS77" s="159"/>
      <c r="AT77" s="159"/>
      <c r="AU77" s="159"/>
      <c r="AV77" s="159"/>
      <c r="AW77" s="159"/>
      <c r="AX77" s="159"/>
      <c r="AY77" s="159"/>
      <c r="AZ77" s="159"/>
      <c r="BA77" s="159"/>
      <c r="BB77" s="159"/>
      <c r="BC77" s="159"/>
      <c r="BD77" s="159"/>
      <c r="BE77" s="159"/>
      <c r="BF77" s="159"/>
      <c r="BG77" s="159"/>
      <c r="BH77" s="159"/>
      <c r="BI77" s="159"/>
      <c r="BJ77" s="159"/>
      <c r="BK77" s="159"/>
      <c r="BL77" s="159"/>
      <c r="BM77" s="159"/>
      <c r="BN77" s="159"/>
      <c r="BO77" s="159"/>
      <c r="BP77" s="159"/>
      <c r="BQ77" s="159"/>
      <c r="BR77" s="159"/>
      <c r="BS77" s="159"/>
      <c r="BT77" s="159"/>
      <c r="BU77" s="159"/>
      <c r="BV77" s="159"/>
      <c r="BW77" s="159"/>
      <c r="BX77" s="159"/>
      <c r="BY77" s="159"/>
      <c r="CC77" s="157">
        <v>-0.8</v>
      </c>
      <c r="CD77" s="157">
        <v>-0.3</v>
      </c>
      <c r="CE77" s="157">
        <v>0.2</v>
      </c>
      <c r="CF77" s="157">
        <v>-0.5</v>
      </c>
      <c r="CG77" s="157">
        <v>0.9</v>
      </c>
      <c r="CH77" s="157">
        <v>1</v>
      </c>
      <c r="CI77" s="157">
        <v>2</v>
      </c>
    </row>
    <row r="78" spans="1:87" s="157" customFormat="1" x14ac:dyDescent="0.25">
      <c r="A78" s="161" t="s">
        <v>70</v>
      </c>
      <c r="B78" s="161" t="str">
        <f t="shared" si="10"/>
        <v>nat</v>
      </c>
      <c r="C78" s="161" t="str">
        <f t="shared" si="11"/>
        <v>base</v>
      </c>
      <c r="D78" s="172">
        <v>0.1</v>
      </c>
      <c r="E78" s="172">
        <v>-0.2</v>
      </c>
      <c r="F78" s="172">
        <v>-0.2</v>
      </c>
      <c r="G78" s="173">
        <v>-0.2</v>
      </c>
      <c r="H78" s="174">
        <v>-0.2</v>
      </c>
      <c r="I78" s="174">
        <v>-0.2</v>
      </c>
      <c r="J78" s="174">
        <v>0.15000000000000002</v>
      </c>
      <c r="K78" s="174">
        <v>0.4</v>
      </c>
      <c r="L78" s="174">
        <v>0.4</v>
      </c>
      <c r="M78" s="174">
        <v>0.39749999999999996</v>
      </c>
      <c r="N78" s="174">
        <v>0.45</v>
      </c>
      <c r="Y78" s="158">
        <f t="shared" si="3"/>
        <v>-0.125</v>
      </c>
      <c r="Z78" s="155">
        <f t="shared" ref="Z78" si="12">Z77</f>
        <v>-0.25</v>
      </c>
      <c r="AA78" s="159"/>
      <c r="AB78" s="159"/>
      <c r="AC78" s="138"/>
      <c r="AD78" s="138"/>
      <c r="AE78" s="138"/>
      <c r="AF78" s="138"/>
      <c r="AG78" s="138"/>
      <c r="AH78" s="138"/>
      <c r="AI78" s="138"/>
      <c r="AJ78" s="138"/>
      <c r="AK78" s="138"/>
      <c r="AL78" s="138"/>
      <c r="AM78" s="159"/>
      <c r="AN78" s="159"/>
      <c r="AO78" s="159"/>
      <c r="AP78" s="159"/>
      <c r="AQ78" s="159"/>
      <c r="AR78" s="159"/>
      <c r="AS78" s="159"/>
      <c r="AT78" s="159"/>
      <c r="AU78" s="159"/>
      <c r="AV78" s="159"/>
      <c r="AW78" s="159"/>
      <c r="AX78" s="159"/>
      <c r="AY78" s="159"/>
      <c r="AZ78" s="159"/>
      <c r="BA78" s="159"/>
      <c r="BB78" s="159"/>
      <c r="BC78" s="159"/>
      <c r="BD78" s="159"/>
      <c r="BE78" s="159"/>
      <c r="BF78" s="159"/>
      <c r="BG78" s="159"/>
      <c r="BH78" s="159"/>
      <c r="BI78" s="159"/>
      <c r="BJ78" s="159"/>
      <c r="BK78" s="159"/>
      <c r="BL78" s="159"/>
      <c r="BM78" s="159"/>
      <c r="BN78" s="159"/>
      <c r="BO78" s="159"/>
      <c r="BP78" s="159"/>
      <c r="BQ78" s="159"/>
      <c r="BR78" s="159"/>
      <c r="BS78" s="159"/>
      <c r="BT78" s="159"/>
      <c r="BU78" s="159"/>
      <c r="BV78" s="159"/>
      <c r="BW78" s="159"/>
      <c r="BX78" s="159"/>
      <c r="BY78" s="159"/>
      <c r="CC78" s="157">
        <v>-0.8</v>
      </c>
      <c r="CD78" s="157">
        <v>-0.3</v>
      </c>
      <c r="CE78" s="157">
        <v>0.2</v>
      </c>
      <c r="CF78" s="157">
        <v>-0.5</v>
      </c>
      <c r="CG78" s="157">
        <v>0.9</v>
      </c>
      <c r="CH78" s="157">
        <v>1</v>
      </c>
      <c r="CI78" s="157">
        <v>2</v>
      </c>
    </row>
    <row r="79" spans="1:87" s="157" customFormat="1" x14ac:dyDescent="0.25">
      <c r="A79" s="161" t="s">
        <v>123</v>
      </c>
      <c r="B79" s="161" t="str">
        <f t="shared" si="10"/>
        <v>nat</v>
      </c>
      <c r="C79" s="161" t="str">
        <f t="shared" si="11"/>
        <v>base</v>
      </c>
      <c r="D79" s="59">
        <v>0.1</v>
      </c>
      <c r="E79" s="59">
        <v>-0.2</v>
      </c>
      <c r="F79" s="59">
        <v>-0.2</v>
      </c>
      <c r="G79" s="168">
        <v>-0.2</v>
      </c>
      <c r="H79" s="169">
        <v>-0.2</v>
      </c>
      <c r="I79" s="169">
        <v>-0.2</v>
      </c>
      <c r="J79" s="169">
        <v>0.15000000000000002</v>
      </c>
      <c r="K79" s="169">
        <v>0.4</v>
      </c>
      <c r="L79" s="169">
        <v>0.4</v>
      </c>
      <c r="M79" s="169">
        <v>0.39749999999999996</v>
      </c>
      <c r="N79" s="169">
        <v>0.45</v>
      </c>
      <c r="Y79" s="158">
        <f t="shared" si="3"/>
        <v>0.25</v>
      </c>
      <c r="Z79" s="155">
        <v>0.5</v>
      </c>
      <c r="AA79" s="159"/>
      <c r="AB79" s="159"/>
      <c r="AC79" s="156">
        <v>-0.1</v>
      </c>
      <c r="AD79" s="156">
        <v>-0.05</v>
      </c>
      <c r="AE79" s="156">
        <v>0.05</v>
      </c>
      <c r="AF79" s="156">
        <v>0.05</v>
      </c>
      <c r="AG79" s="156">
        <v>0.05</v>
      </c>
      <c r="AH79" s="156">
        <v>0.05</v>
      </c>
      <c r="AI79" s="156">
        <v>0.2</v>
      </c>
      <c r="AJ79" s="156">
        <v>0.1</v>
      </c>
      <c r="AK79" s="156">
        <v>0.15</v>
      </c>
      <c r="AL79" s="156">
        <v>0.2</v>
      </c>
      <c r="AM79" s="159"/>
      <c r="AN79" s="159"/>
      <c r="AO79" s="159"/>
      <c r="AP79" s="159"/>
      <c r="AQ79" s="159"/>
      <c r="AR79" s="159"/>
      <c r="AS79" s="159"/>
      <c r="AT79" s="159"/>
      <c r="AU79" s="159"/>
      <c r="AV79" s="159"/>
      <c r="AW79" s="159"/>
      <c r="AX79" s="159"/>
      <c r="AY79" s="159"/>
      <c r="AZ79" s="159"/>
      <c r="BA79" s="159"/>
      <c r="BB79" s="159"/>
      <c r="BC79" s="159"/>
      <c r="BD79" s="159"/>
      <c r="BE79" s="159"/>
      <c r="BF79" s="159"/>
      <c r="BG79" s="159"/>
      <c r="BH79" s="159"/>
      <c r="BI79" s="159"/>
      <c r="BJ79" s="159"/>
      <c r="BK79" s="159"/>
      <c r="BL79" s="159"/>
      <c r="BM79" s="159"/>
      <c r="BN79" s="159"/>
      <c r="BO79" s="159"/>
      <c r="BP79" s="159"/>
      <c r="BQ79" s="159"/>
      <c r="BR79" s="159"/>
      <c r="BS79" s="159"/>
      <c r="BT79" s="159"/>
      <c r="BU79" s="159"/>
      <c r="BV79" s="159"/>
      <c r="BW79" s="159"/>
      <c r="BX79" s="159"/>
      <c r="BY79" s="159"/>
      <c r="CC79" s="157">
        <v>1.7</v>
      </c>
      <c r="CD79" s="157">
        <v>1</v>
      </c>
      <c r="CE79" s="157">
        <v>-2</v>
      </c>
      <c r="CF79" s="157">
        <v>-2</v>
      </c>
      <c r="CG79" s="157">
        <v>-1.4</v>
      </c>
      <c r="CH79" s="157">
        <v>-0.6</v>
      </c>
      <c r="CI79" s="157">
        <v>0.5</v>
      </c>
    </row>
    <row r="80" spans="1:87" s="157" customFormat="1" x14ac:dyDescent="0.25">
      <c r="A80" s="161" t="s">
        <v>71</v>
      </c>
      <c r="B80" s="161" t="str">
        <f t="shared" si="10"/>
        <v>nat</v>
      </c>
      <c r="C80" s="161" t="str">
        <f t="shared" si="11"/>
        <v>base</v>
      </c>
      <c r="D80" s="59">
        <v>1</v>
      </c>
      <c r="E80" s="59">
        <v>-0.2</v>
      </c>
      <c r="F80" s="59">
        <v>-0.2</v>
      </c>
      <c r="G80" s="168">
        <v>-0.2</v>
      </c>
      <c r="H80" s="169">
        <v>-0.2</v>
      </c>
      <c r="I80" s="169">
        <v>-0.2</v>
      </c>
      <c r="J80" s="169">
        <v>0.15000000000000002</v>
      </c>
      <c r="K80" s="169">
        <v>0.4</v>
      </c>
      <c r="L80" s="169">
        <v>0.4</v>
      </c>
      <c r="M80" s="169">
        <v>0.39749999999999996</v>
      </c>
      <c r="N80" s="169">
        <v>0.45</v>
      </c>
      <c r="Y80" s="158">
        <f t="shared" si="3"/>
        <v>-9.5</v>
      </c>
      <c r="Z80" s="155">
        <v>-19</v>
      </c>
      <c r="AA80" s="159"/>
      <c r="AB80" s="159"/>
      <c r="AC80" s="156">
        <v>-0.1</v>
      </c>
      <c r="AD80" s="156">
        <v>-0.05</v>
      </c>
      <c r="AE80" s="156">
        <v>0.05</v>
      </c>
      <c r="AF80" s="156">
        <v>0.05</v>
      </c>
      <c r="AG80" s="156">
        <v>0.05</v>
      </c>
      <c r="AH80" s="156">
        <v>0.05</v>
      </c>
      <c r="AI80" s="156">
        <v>0.2</v>
      </c>
      <c r="AJ80" s="156">
        <v>0.1</v>
      </c>
      <c r="AK80" s="156">
        <v>0.15</v>
      </c>
      <c r="AL80" s="156">
        <v>0.2</v>
      </c>
      <c r="AM80" s="159"/>
      <c r="AN80" s="159"/>
      <c r="AO80" s="159"/>
      <c r="AP80" s="159"/>
      <c r="AQ80" s="159"/>
      <c r="AR80" s="159"/>
      <c r="AS80" s="159"/>
      <c r="AT80" s="159"/>
      <c r="AU80" s="159"/>
      <c r="AV80" s="159"/>
      <c r="AW80" s="159"/>
      <c r="AX80" s="159"/>
      <c r="AY80" s="159"/>
      <c r="AZ80" s="159"/>
      <c r="BA80" s="159"/>
      <c r="BB80" s="159"/>
      <c r="BC80" s="159"/>
      <c r="BD80" s="159"/>
      <c r="BE80" s="159"/>
      <c r="BF80" s="159"/>
      <c r="BG80" s="159"/>
      <c r="BH80" s="159"/>
      <c r="BI80" s="159"/>
      <c r="BJ80" s="159"/>
      <c r="BK80" s="159"/>
      <c r="BL80" s="159"/>
      <c r="BM80" s="159"/>
      <c r="BN80" s="159"/>
      <c r="BO80" s="159"/>
      <c r="BP80" s="159"/>
      <c r="BQ80" s="159"/>
      <c r="BR80" s="159"/>
      <c r="BS80" s="159"/>
      <c r="BT80" s="159"/>
      <c r="BU80" s="159"/>
      <c r="BV80" s="159"/>
      <c r="BW80" s="159"/>
      <c r="BX80" s="159"/>
      <c r="BY80" s="159"/>
      <c r="CC80" s="157">
        <v>-1</v>
      </c>
      <c r="CD80" s="157">
        <v>-2.4</v>
      </c>
      <c r="CE80" s="157">
        <v>-3</v>
      </c>
      <c r="CF80" s="157">
        <v>-1.6</v>
      </c>
      <c r="CG80" s="157">
        <v>-1.4</v>
      </c>
      <c r="CH80" s="157">
        <v>-2</v>
      </c>
      <c r="CI80" s="157">
        <v>-1.5</v>
      </c>
    </row>
    <row r="81" spans="1:87" s="157" customFormat="1" x14ac:dyDescent="0.25">
      <c r="A81" s="161" t="s">
        <v>124</v>
      </c>
      <c r="B81" s="161" t="str">
        <f t="shared" si="10"/>
        <v>nat</v>
      </c>
      <c r="C81" s="161" t="str">
        <f t="shared" si="11"/>
        <v>base</v>
      </c>
      <c r="D81" s="59">
        <v>-10</v>
      </c>
      <c r="E81" s="59">
        <v>-0.2</v>
      </c>
      <c r="F81" s="59">
        <v>-0.2</v>
      </c>
      <c r="G81" s="168">
        <v>-0.2</v>
      </c>
      <c r="H81" s="169">
        <v>-0.2</v>
      </c>
      <c r="I81" s="169">
        <v>-0.2</v>
      </c>
      <c r="J81" s="169">
        <v>0.15000000000000002</v>
      </c>
      <c r="K81" s="169">
        <v>0.4</v>
      </c>
      <c r="L81" s="169">
        <v>0.4</v>
      </c>
      <c r="M81" s="169">
        <v>0.39749999999999996</v>
      </c>
      <c r="N81" s="169">
        <v>0.45</v>
      </c>
      <c r="Y81" s="158" t="str">
        <f t="shared" si="3"/>
        <v>eps</v>
      </c>
      <c r="Z81" s="130" t="s">
        <v>75</v>
      </c>
      <c r="AA81" s="148"/>
      <c r="AB81" s="148"/>
      <c r="AC81" s="141"/>
      <c r="AD81" s="141"/>
      <c r="AE81" s="141"/>
      <c r="AF81" s="141"/>
      <c r="AG81" s="141"/>
      <c r="AH81" s="141"/>
      <c r="AI81" s="141"/>
      <c r="AJ81" s="141"/>
      <c r="AK81" s="141"/>
      <c r="AL81" s="141"/>
      <c r="AM81" s="148"/>
      <c r="AN81" s="148"/>
      <c r="AO81" s="148"/>
      <c r="AP81" s="148"/>
      <c r="AQ81" s="148"/>
      <c r="AR81" s="148"/>
      <c r="AS81" s="148"/>
      <c r="AT81" s="148"/>
      <c r="AU81" s="148"/>
      <c r="AV81" s="148"/>
      <c r="AW81" s="148"/>
      <c r="AX81" s="148"/>
      <c r="AY81" s="148"/>
      <c r="AZ81" s="148"/>
      <c r="BA81" s="148"/>
      <c r="BB81" s="148"/>
      <c r="BC81" s="148"/>
      <c r="BD81" s="148"/>
      <c r="BE81" s="148"/>
      <c r="BF81" s="148"/>
      <c r="BG81" s="148"/>
      <c r="BH81" s="148"/>
      <c r="BI81" s="148"/>
      <c r="BJ81" s="148"/>
      <c r="BK81" s="148"/>
      <c r="BL81" s="148"/>
      <c r="BM81" s="148"/>
      <c r="BN81" s="148"/>
      <c r="BO81" s="148"/>
      <c r="BP81" s="148"/>
      <c r="BQ81" s="148"/>
      <c r="BR81" s="148"/>
      <c r="BS81" s="148"/>
      <c r="BT81" s="148"/>
      <c r="BU81" s="148"/>
      <c r="BV81" s="148"/>
      <c r="BW81" s="148"/>
      <c r="BX81" s="148"/>
      <c r="BY81" s="148"/>
      <c r="CC81" s="157" t="s">
        <v>75</v>
      </c>
      <c r="CD81" s="157" t="s">
        <v>75</v>
      </c>
      <c r="CE81" s="157" t="s">
        <v>75</v>
      </c>
      <c r="CF81" s="157" t="s">
        <v>75</v>
      </c>
      <c r="CG81" s="157" t="s">
        <v>75</v>
      </c>
      <c r="CH81" s="157" t="s">
        <v>75</v>
      </c>
      <c r="CI81" s="157" t="s">
        <v>75</v>
      </c>
    </row>
    <row r="82" spans="1:87" s="86" customFormat="1" x14ac:dyDescent="0.25">
      <c r="A82" s="164" t="str">
        <f t="shared" ref="A82:A113" si="13">A8</f>
        <v>aawhe</v>
      </c>
      <c r="B82" s="166" t="s">
        <v>72</v>
      </c>
      <c r="C82" s="166" t="s">
        <v>327</v>
      </c>
      <c r="D82" s="180">
        <v>-0.7</v>
      </c>
      <c r="E82" s="180">
        <v>0.8</v>
      </c>
      <c r="F82" s="180">
        <v>-2.5000000000000001E-2</v>
      </c>
      <c r="G82" s="180">
        <v>5.000000000000001E-3</v>
      </c>
      <c r="H82" s="181">
        <v>1.4999999999999999E-2</v>
      </c>
      <c r="I82" s="181">
        <v>1.35</v>
      </c>
      <c r="J82" s="181">
        <v>1.8000000000000003</v>
      </c>
      <c r="K82" s="181">
        <v>0.90000000000000013</v>
      </c>
      <c r="L82" s="181">
        <v>0.30000000000000004</v>
      </c>
      <c r="M82" s="181">
        <v>0.44999999999999996</v>
      </c>
      <c r="N82" s="181">
        <v>0.60000000000000009</v>
      </c>
      <c r="Y82" s="151">
        <f t="shared" ref="Y82:Y113" si="14">IF(ISERROR(Z82*$BZ$82),"eps",(Z82*$BZ$82))</f>
        <v>-0.7</v>
      </c>
      <c r="Z82" s="149">
        <v>-1.4</v>
      </c>
      <c r="AA82" s="152"/>
      <c r="AB82" s="152"/>
      <c r="AC82" s="150">
        <v>-0.1</v>
      </c>
      <c r="AD82" s="150">
        <v>-0.05</v>
      </c>
      <c r="AE82" s="150">
        <v>0.05</v>
      </c>
      <c r="AF82" s="150">
        <v>0.05</v>
      </c>
      <c r="AG82" s="150">
        <v>0.05</v>
      </c>
      <c r="AH82" s="150">
        <v>0.05</v>
      </c>
      <c r="AI82" s="150">
        <v>0.2</v>
      </c>
      <c r="AJ82" s="150">
        <v>0.1</v>
      </c>
      <c r="AK82" s="150">
        <v>0.15</v>
      </c>
      <c r="AL82" s="150">
        <v>0.2</v>
      </c>
      <c r="AM82" s="152"/>
      <c r="AN82" s="152"/>
      <c r="AO82" s="152"/>
      <c r="AP82" s="152"/>
      <c r="AQ82" s="152"/>
      <c r="AR82" s="152"/>
      <c r="AS82" s="152"/>
      <c r="AT82" s="152"/>
      <c r="AU82" s="152"/>
      <c r="AV82" s="152"/>
      <c r="AW82" s="152"/>
      <c r="AX82" s="152"/>
      <c r="AY82" s="152"/>
      <c r="AZ82" s="152"/>
      <c r="BA82" s="152"/>
      <c r="BB82" s="152"/>
      <c r="BC82" s="152"/>
      <c r="BD82" s="152"/>
      <c r="BE82" s="152"/>
      <c r="BF82" s="152"/>
      <c r="BG82" s="152"/>
      <c r="BH82" s="152"/>
      <c r="BI82" s="152"/>
      <c r="BJ82" s="152"/>
      <c r="BK82" s="152"/>
      <c r="BL82" s="152"/>
      <c r="BM82" s="152"/>
      <c r="BN82" s="152"/>
      <c r="BO82" s="152"/>
      <c r="BP82" s="152"/>
      <c r="BQ82" s="152"/>
      <c r="BR82" s="152"/>
      <c r="BS82" s="152"/>
      <c r="BT82" s="152"/>
      <c r="BU82" s="152"/>
      <c r="BV82" s="152"/>
      <c r="BW82" s="152"/>
      <c r="BX82" s="152"/>
      <c r="BY82" s="152"/>
      <c r="BZ82" s="86">
        <v>0.5</v>
      </c>
    </row>
    <row r="83" spans="1:87" x14ac:dyDescent="0.25">
      <c r="A83" s="161" t="str">
        <f t="shared" si="13"/>
        <v>aamai</v>
      </c>
      <c r="B83" s="8" t="s">
        <v>72</v>
      </c>
      <c r="C83" s="8" t="str">
        <f t="shared" ref="C83:C114" si="15">C82</f>
        <v>sim1</v>
      </c>
      <c r="D83" s="172">
        <v>-0.7</v>
      </c>
      <c r="E83" s="172">
        <v>0.8</v>
      </c>
      <c r="F83" s="172">
        <v>-2.5000000000000001E-2</v>
      </c>
      <c r="G83" s="173">
        <v>5.000000000000001E-3</v>
      </c>
      <c r="H83" s="174">
        <v>1.4999999999999999E-2</v>
      </c>
      <c r="I83" s="174">
        <v>1.35</v>
      </c>
      <c r="J83" s="174">
        <v>1.8000000000000003</v>
      </c>
      <c r="K83" s="174">
        <v>0.90000000000000013</v>
      </c>
      <c r="L83" s="174">
        <v>0.30000000000000004</v>
      </c>
      <c r="M83" s="174">
        <v>0.44999999999999996</v>
      </c>
      <c r="N83" s="174">
        <v>0.60000000000000009</v>
      </c>
      <c r="Y83" s="109">
        <f t="shared" si="14"/>
        <v>-0.7</v>
      </c>
      <c r="Z83" s="127">
        <f>Z82</f>
        <v>-1.4</v>
      </c>
      <c r="AA83" s="145"/>
      <c r="AB83" s="145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45"/>
      <c r="AN83" s="145"/>
      <c r="AO83" s="145"/>
      <c r="AP83" s="145"/>
      <c r="AQ83" s="145"/>
      <c r="AR83" s="145"/>
      <c r="AS83" s="145"/>
      <c r="AT83" s="145"/>
      <c r="AU83" s="145"/>
      <c r="AV83" s="145"/>
      <c r="AW83" s="145"/>
      <c r="AX83" s="145"/>
      <c r="AY83" s="145"/>
      <c r="AZ83" s="145"/>
      <c r="BA83" s="145"/>
      <c r="BB83" s="145"/>
      <c r="BC83" s="145"/>
      <c r="BD83" s="145"/>
      <c r="BE83" s="145"/>
      <c r="BF83" s="145"/>
      <c r="BG83" s="145"/>
      <c r="BH83" s="145"/>
      <c r="BI83" s="145"/>
      <c r="BJ83" s="145"/>
      <c r="BK83" s="145"/>
      <c r="BL83" s="145"/>
      <c r="BM83" s="145"/>
      <c r="BN83" s="145"/>
      <c r="BO83" s="145"/>
      <c r="BP83" s="145"/>
      <c r="BQ83" s="145"/>
      <c r="BR83" s="145"/>
      <c r="BS83" s="145"/>
      <c r="BT83" s="145"/>
      <c r="BU83" s="145"/>
      <c r="BV83" s="145"/>
      <c r="BW83" s="145"/>
      <c r="BX83" s="145"/>
      <c r="BY83" s="145"/>
    </row>
    <row r="84" spans="1:87" x14ac:dyDescent="0.25">
      <c r="A84" s="161" t="str">
        <f t="shared" si="13"/>
        <v>aaoce</v>
      </c>
      <c r="B84" s="8" t="s">
        <v>72</v>
      </c>
      <c r="C84" s="8" t="str">
        <f t="shared" si="15"/>
        <v>sim1</v>
      </c>
      <c r="D84" s="172">
        <v>-0.7</v>
      </c>
      <c r="E84" s="172">
        <v>0.8</v>
      </c>
      <c r="F84" s="172">
        <v>-2.5000000000000001E-2</v>
      </c>
      <c r="G84" s="173">
        <v>5.000000000000001E-3</v>
      </c>
      <c r="H84" s="174">
        <v>1.4999999999999999E-2</v>
      </c>
      <c r="I84" s="174">
        <v>1.35</v>
      </c>
      <c r="J84" s="174">
        <v>1.8000000000000003</v>
      </c>
      <c r="K84" s="174">
        <v>0.90000000000000013</v>
      </c>
      <c r="L84" s="174">
        <v>0.30000000000000004</v>
      </c>
      <c r="M84" s="174">
        <v>0.44999999999999996</v>
      </c>
      <c r="N84" s="174">
        <v>0.60000000000000009</v>
      </c>
      <c r="Y84" s="109">
        <f t="shared" si="14"/>
        <v>-0.7</v>
      </c>
      <c r="Z84" s="127">
        <f>Z83</f>
        <v>-1.4</v>
      </c>
      <c r="AA84" s="145"/>
      <c r="AB84" s="145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45"/>
      <c r="AN84" s="145"/>
      <c r="AO84" s="145"/>
      <c r="AP84" s="145"/>
      <c r="AQ84" s="145"/>
      <c r="AR84" s="145"/>
      <c r="AS84" s="145"/>
      <c r="AT84" s="145"/>
      <c r="AU84" s="145"/>
      <c r="AV84" s="145"/>
      <c r="AW84" s="145"/>
      <c r="AX84" s="145"/>
      <c r="AY84" s="145"/>
      <c r="AZ84" s="145"/>
      <c r="BA84" s="145"/>
      <c r="BB84" s="145"/>
      <c r="BC84" s="145"/>
      <c r="BD84" s="145"/>
      <c r="BE84" s="145"/>
      <c r="BF84" s="145"/>
      <c r="BG84" s="145"/>
      <c r="BH84" s="145"/>
      <c r="BI84" s="145"/>
      <c r="BJ84" s="145"/>
      <c r="BK84" s="145"/>
      <c r="BL84" s="145"/>
      <c r="BM84" s="145"/>
      <c r="BN84" s="145"/>
      <c r="BO84" s="145"/>
      <c r="BP84" s="145"/>
      <c r="BQ84" s="145"/>
      <c r="BR84" s="145"/>
      <c r="BS84" s="145"/>
      <c r="BT84" s="145"/>
      <c r="BU84" s="145"/>
      <c r="BV84" s="145"/>
      <c r="BW84" s="145"/>
      <c r="BX84" s="145"/>
      <c r="BY84" s="145"/>
    </row>
    <row r="85" spans="1:87" x14ac:dyDescent="0.25">
      <c r="A85" s="161" t="str">
        <f t="shared" si="13"/>
        <v>aaveg</v>
      </c>
      <c r="B85" s="8" t="s">
        <v>72</v>
      </c>
      <c r="C85" s="8" t="str">
        <f t="shared" si="15"/>
        <v>sim1</v>
      </c>
      <c r="D85" s="59">
        <v>-0.7</v>
      </c>
      <c r="E85" s="59">
        <v>0.8</v>
      </c>
      <c r="F85" s="59">
        <v>-2.5000000000000001E-2</v>
      </c>
      <c r="G85" s="168">
        <v>5.000000000000001E-3</v>
      </c>
      <c r="H85" s="169">
        <v>1.4999999999999999E-2</v>
      </c>
      <c r="I85" s="169">
        <v>1.35</v>
      </c>
      <c r="J85" s="169">
        <v>1.8000000000000003</v>
      </c>
      <c r="K85" s="169">
        <v>0.90000000000000013</v>
      </c>
      <c r="L85" s="169">
        <v>0.30000000000000004</v>
      </c>
      <c r="M85" s="169">
        <v>0.44999999999999996</v>
      </c>
      <c r="N85" s="169">
        <v>0.60000000000000009</v>
      </c>
      <c r="Y85" s="109" t="str">
        <f t="shared" si="14"/>
        <v>eps</v>
      </c>
      <c r="Z85" s="126" t="s">
        <v>75</v>
      </c>
      <c r="AA85" s="144"/>
      <c r="AB85" s="144"/>
      <c r="AC85" s="133"/>
      <c r="AD85" s="133"/>
      <c r="AE85" s="133"/>
      <c r="AF85" s="133"/>
      <c r="AG85" s="133"/>
      <c r="AH85" s="133"/>
      <c r="AI85" s="133"/>
      <c r="AJ85" s="133"/>
      <c r="AK85" s="133"/>
      <c r="AL85" s="133"/>
      <c r="AM85" s="144"/>
      <c r="AN85" s="144"/>
      <c r="AO85" s="144"/>
      <c r="AP85" s="144"/>
      <c r="AQ85" s="144"/>
      <c r="AR85" s="144"/>
      <c r="AS85" s="144"/>
      <c r="AT85" s="144"/>
      <c r="AU85" s="144"/>
      <c r="AV85" s="144"/>
      <c r="AW85" s="144"/>
      <c r="AX85" s="144"/>
      <c r="AY85" s="144"/>
      <c r="AZ85" s="144"/>
      <c r="BA85" s="144"/>
      <c r="BB85" s="144"/>
      <c r="BC85" s="144"/>
      <c r="BD85" s="144"/>
      <c r="BE85" s="144"/>
      <c r="BF85" s="144"/>
      <c r="BG85" s="144"/>
      <c r="BH85" s="144"/>
      <c r="BI85" s="144"/>
      <c r="BJ85" s="144"/>
      <c r="BK85" s="144"/>
      <c r="BL85" s="144"/>
      <c r="BM85" s="144"/>
      <c r="BN85" s="144"/>
      <c r="BO85" s="144"/>
      <c r="BP85" s="144"/>
      <c r="BQ85" s="144"/>
      <c r="BR85" s="144"/>
      <c r="BS85" s="144"/>
      <c r="BT85" s="144"/>
      <c r="BU85" s="144"/>
      <c r="BV85" s="144"/>
      <c r="BW85" s="144"/>
      <c r="BX85" s="144"/>
      <c r="BY85" s="144"/>
    </row>
    <row r="86" spans="1:87" x14ac:dyDescent="0.25">
      <c r="A86" s="161" t="str">
        <f t="shared" si="13"/>
        <v>aaofr</v>
      </c>
      <c r="B86" s="8" t="s">
        <v>72</v>
      </c>
      <c r="C86" s="8" t="str">
        <f t="shared" si="15"/>
        <v>sim1</v>
      </c>
      <c r="D86" s="59">
        <v>-0.7</v>
      </c>
      <c r="E86" s="59">
        <v>0.8</v>
      </c>
      <c r="F86" s="59">
        <v>-2.5000000000000001E-2</v>
      </c>
      <c r="G86" s="168">
        <v>5.000000000000001E-3</v>
      </c>
      <c r="H86" s="169">
        <v>1.4999999999999999E-2</v>
      </c>
      <c r="I86" s="169">
        <v>1.35</v>
      </c>
      <c r="J86" s="169">
        <v>1.8000000000000003</v>
      </c>
      <c r="K86" s="169">
        <v>0.90000000000000013</v>
      </c>
      <c r="L86" s="169">
        <v>0.30000000000000004</v>
      </c>
      <c r="M86" s="169">
        <v>0.44999999999999996</v>
      </c>
      <c r="N86" s="169">
        <v>0.60000000000000009</v>
      </c>
      <c r="Y86" s="109" t="str">
        <f t="shared" si="14"/>
        <v>eps</v>
      </c>
      <c r="Z86" s="126" t="s">
        <v>75</v>
      </c>
      <c r="AA86" s="144"/>
      <c r="AB86" s="144"/>
      <c r="AC86" s="133"/>
      <c r="AD86" s="133"/>
      <c r="AE86" s="133"/>
      <c r="AF86" s="133"/>
      <c r="AG86" s="133"/>
      <c r="AH86" s="133"/>
      <c r="AI86" s="133"/>
      <c r="AJ86" s="133"/>
      <c r="AK86" s="133"/>
      <c r="AL86" s="133"/>
      <c r="AM86" s="144"/>
      <c r="AN86" s="144"/>
      <c r="AO86" s="144"/>
      <c r="AP86" s="144"/>
      <c r="AQ86" s="144"/>
      <c r="AR86" s="144"/>
      <c r="AS86" s="144"/>
      <c r="AT86" s="144"/>
      <c r="AU86" s="144"/>
      <c r="AV86" s="144"/>
      <c r="AW86" s="144"/>
      <c r="AX86" s="144"/>
      <c r="AY86" s="144"/>
      <c r="AZ86" s="144"/>
      <c r="BA86" s="144"/>
      <c r="BB86" s="144"/>
      <c r="BC86" s="144"/>
      <c r="BD86" s="144"/>
      <c r="BE86" s="144"/>
      <c r="BF86" s="144"/>
      <c r="BG86" s="144"/>
      <c r="BH86" s="144"/>
      <c r="BI86" s="144"/>
      <c r="BJ86" s="144"/>
      <c r="BK86" s="144"/>
      <c r="BL86" s="144"/>
      <c r="BM86" s="144"/>
      <c r="BN86" s="144"/>
      <c r="BO86" s="144"/>
      <c r="BP86" s="144"/>
      <c r="BQ86" s="144"/>
      <c r="BR86" s="144"/>
      <c r="BS86" s="144"/>
      <c r="BT86" s="144"/>
      <c r="BU86" s="144"/>
      <c r="BV86" s="144"/>
      <c r="BW86" s="144"/>
      <c r="BX86" s="144"/>
      <c r="BY86" s="144"/>
    </row>
    <row r="87" spans="1:87" x14ac:dyDescent="0.25">
      <c r="A87" s="161" t="str">
        <f t="shared" si="13"/>
        <v>aagra</v>
      </c>
      <c r="B87" s="8" t="s">
        <v>72</v>
      </c>
      <c r="C87" s="8" t="str">
        <f t="shared" si="15"/>
        <v>sim1</v>
      </c>
      <c r="D87" s="59">
        <v>-0.7</v>
      </c>
      <c r="E87" s="59">
        <v>0.8</v>
      </c>
      <c r="F87" s="59">
        <v>-2.5000000000000001E-2</v>
      </c>
      <c r="G87" s="168">
        <v>5.000000000000001E-3</v>
      </c>
      <c r="H87" s="169">
        <v>1.4999999999999999E-2</v>
      </c>
      <c r="I87" s="169">
        <v>1.35</v>
      </c>
      <c r="J87" s="169">
        <v>1.8000000000000003</v>
      </c>
      <c r="K87" s="169">
        <v>0.90000000000000013</v>
      </c>
      <c r="L87" s="169">
        <v>0.30000000000000004</v>
      </c>
      <c r="M87" s="169">
        <v>0.44999999999999996</v>
      </c>
      <c r="N87" s="169">
        <v>0.60000000000000009</v>
      </c>
      <c r="Y87" s="109">
        <f t="shared" si="14"/>
        <v>-6</v>
      </c>
      <c r="Z87" s="126">
        <v>-12</v>
      </c>
      <c r="AA87" s="144"/>
      <c r="AB87" s="144"/>
      <c r="AC87" s="133">
        <v>-0.1</v>
      </c>
      <c r="AD87" s="133">
        <v>-0.05</v>
      </c>
      <c r="AE87" s="133">
        <v>0.05</v>
      </c>
      <c r="AF87" s="133">
        <v>0.05</v>
      </c>
      <c r="AG87" s="133">
        <v>0.05</v>
      </c>
      <c r="AH87" s="133">
        <v>0.05</v>
      </c>
      <c r="AI87" s="133">
        <v>0.2</v>
      </c>
      <c r="AJ87" s="133">
        <v>0.1</v>
      </c>
      <c r="AK87" s="133">
        <v>0.15</v>
      </c>
      <c r="AL87" s="133">
        <v>0.2</v>
      </c>
      <c r="AM87" s="144"/>
      <c r="AN87" s="144"/>
      <c r="AO87" s="144"/>
      <c r="AP87" s="144"/>
      <c r="AQ87" s="144"/>
      <c r="AR87" s="144"/>
      <c r="AS87" s="144"/>
      <c r="AT87" s="144"/>
      <c r="AU87" s="144"/>
      <c r="AV87" s="144"/>
      <c r="AW87" s="144"/>
      <c r="AX87" s="144"/>
      <c r="AY87" s="144"/>
      <c r="AZ87" s="144"/>
      <c r="BA87" s="144"/>
      <c r="BB87" s="144"/>
      <c r="BC87" s="144"/>
      <c r="BD87" s="144"/>
      <c r="BE87" s="144"/>
      <c r="BF87" s="144"/>
      <c r="BG87" s="144"/>
      <c r="BH87" s="144"/>
      <c r="BI87" s="144"/>
      <c r="BJ87" s="144"/>
      <c r="BK87" s="144"/>
      <c r="BL87" s="144"/>
      <c r="BM87" s="144"/>
      <c r="BN87" s="144"/>
      <c r="BO87" s="144"/>
      <c r="BP87" s="144"/>
      <c r="BQ87" s="144"/>
      <c r="BR87" s="144"/>
      <c r="BS87" s="144"/>
      <c r="BT87" s="144"/>
      <c r="BU87" s="144"/>
      <c r="BV87" s="144"/>
      <c r="BW87" s="144"/>
      <c r="BX87" s="144"/>
      <c r="BY87" s="144"/>
    </row>
    <row r="88" spans="1:87" x14ac:dyDescent="0.25">
      <c r="A88" s="161" t="str">
        <f t="shared" si="13"/>
        <v>aaoil</v>
      </c>
      <c r="B88" s="8" t="s">
        <v>72</v>
      </c>
      <c r="C88" s="8" t="str">
        <f t="shared" si="15"/>
        <v>sim1</v>
      </c>
      <c r="D88" s="172">
        <v>-0.7</v>
      </c>
      <c r="E88" s="172">
        <v>0.8</v>
      </c>
      <c r="F88" s="172">
        <v>-2.5000000000000001E-2</v>
      </c>
      <c r="G88" s="173">
        <v>5.000000000000001E-3</v>
      </c>
      <c r="H88" s="174">
        <v>1.4999999999999999E-2</v>
      </c>
      <c r="I88" s="174">
        <v>1.35</v>
      </c>
      <c r="J88" s="174">
        <v>1.8000000000000003</v>
      </c>
      <c r="K88" s="174">
        <v>0.90000000000000013</v>
      </c>
      <c r="L88" s="174">
        <v>0.30000000000000004</v>
      </c>
      <c r="M88" s="174">
        <v>0.44999999999999996</v>
      </c>
      <c r="N88" s="174">
        <v>0.60000000000000009</v>
      </c>
      <c r="Y88" s="109">
        <f t="shared" si="14"/>
        <v>-6</v>
      </c>
      <c r="Z88" s="127">
        <f>Z87</f>
        <v>-12</v>
      </c>
      <c r="AA88" s="145"/>
      <c r="AB88" s="145"/>
      <c r="AC88" s="134"/>
      <c r="AD88" s="134"/>
      <c r="AE88" s="134"/>
      <c r="AF88" s="134"/>
      <c r="AG88" s="134"/>
      <c r="AH88" s="134"/>
      <c r="AI88" s="134"/>
      <c r="AJ88" s="134"/>
      <c r="AK88" s="134"/>
      <c r="AL88" s="134"/>
      <c r="AM88" s="145"/>
      <c r="AN88" s="145"/>
      <c r="AO88" s="145"/>
      <c r="AP88" s="145"/>
      <c r="AQ88" s="145"/>
      <c r="AR88" s="145"/>
      <c r="AS88" s="145"/>
      <c r="AT88" s="145"/>
      <c r="AU88" s="145"/>
      <c r="AV88" s="145"/>
      <c r="AW88" s="145"/>
      <c r="AX88" s="145"/>
      <c r="AY88" s="145"/>
      <c r="AZ88" s="145"/>
      <c r="BA88" s="145"/>
      <c r="BB88" s="145"/>
      <c r="BC88" s="145"/>
      <c r="BD88" s="145"/>
      <c r="BE88" s="145"/>
      <c r="BF88" s="145"/>
      <c r="BG88" s="145"/>
      <c r="BH88" s="145"/>
      <c r="BI88" s="145"/>
      <c r="BJ88" s="145"/>
      <c r="BK88" s="145"/>
      <c r="BL88" s="145"/>
      <c r="BM88" s="145"/>
      <c r="BN88" s="145"/>
      <c r="BO88" s="145"/>
      <c r="BP88" s="145"/>
      <c r="BQ88" s="145"/>
      <c r="BR88" s="145"/>
      <c r="BS88" s="145"/>
      <c r="BT88" s="145"/>
      <c r="BU88" s="145"/>
      <c r="BV88" s="145"/>
      <c r="BW88" s="145"/>
      <c r="BX88" s="145"/>
      <c r="BY88" s="145"/>
    </row>
    <row r="89" spans="1:87" x14ac:dyDescent="0.25">
      <c r="A89" s="161" t="str">
        <f t="shared" si="13"/>
        <v>aatub</v>
      </c>
      <c r="B89" s="8" t="s">
        <v>72</v>
      </c>
      <c r="C89" s="8" t="str">
        <f t="shared" si="15"/>
        <v>sim1</v>
      </c>
      <c r="D89" s="172">
        <v>-0.7</v>
      </c>
      <c r="E89" s="172">
        <v>0.8</v>
      </c>
      <c r="F89" s="172">
        <v>-2.5000000000000001E-2</v>
      </c>
      <c r="G89" s="173">
        <v>5.000000000000001E-3</v>
      </c>
      <c r="H89" s="174">
        <v>1.4999999999999999E-2</v>
      </c>
      <c r="I89" s="174">
        <v>1.35</v>
      </c>
      <c r="J89" s="174">
        <v>1.8000000000000003</v>
      </c>
      <c r="K89" s="174">
        <v>0.90000000000000013</v>
      </c>
      <c r="L89" s="174">
        <v>0.30000000000000004</v>
      </c>
      <c r="M89" s="174">
        <v>0.44999999999999996</v>
      </c>
      <c r="N89" s="174">
        <v>0.60000000000000009</v>
      </c>
      <c r="Y89" s="109">
        <f t="shared" si="14"/>
        <v>-6</v>
      </c>
      <c r="Z89" s="127">
        <f>Z88</f>
        <v>-12</v>
      </c>
      <c r="AA89" s="145"/>
      <c r="AB89" s="145"/>
      <c r="AC89" s="134"/>
      <c r="AD89" s="134"/>
      <c r="AE89" s="134"/>
      <c r="AF89" s="134"/>
      <c r="AG89" s="134"/>
      <c r="AH89" s="134"/>
      <c r="AI89" s="134"/>
      <c r="AJ89" s="134"/>
      <c r="AK89" s="134"/>
      <c r="AL89" s="134"/>
      <c r="AM89" s="145"/>
      <c r="AN89" s="145"/>
      <c r="AO89" s="145"/>
      <c r="AP89" s="145"/>
      <c r="AQ89" s="145"/>
      <c r="AR89" s="145"/>
      <c r="AS89" s="145"/>
      <c r="AT89" s="145"/>
      <c r="AU89" s="145"/>
      <c r="AV89" s="145"/>
      <c r="AW89" s="145"/>
      <c r="AX89" s="145"/>
      <c r="AY89" s="145"/>
      <c r="AZ89" s="145"/>
      <c r="BA89" s="145"/>
      <c r="BB89" s="145"/>
      <c r="BC89" s="145"/>
      <c r="BD89" s="145"/>
      <c r="BE89" s="145"/>
      <c r="BF89" s="145"/>
      <c r="BG89" s="145"/>
      <c r="BH89" s="145"/>
      <c r="BI89" s="145"/>
      <c r="BJ89" s="145"/>
      <c r="BK89" s="145"/>
      <c r="BL89" s="145"/>
      <c r="BM89" s="145"/>
      <c r="BN89" s="145"/>
      <c r="BO89" s="145"/>
      <c r="BP89" s="145"/>
      <c r="BQ89" s="145"/>
      <c r="BR89" s="145"/>
      <c r="BS89" s="145"/>
      <c r="BT89" s="145"/>
      <c r="BU89" s="145"/>
      <c r="BV89" s="145"/>
      <c r="BW89" s="145"/>
      <c r="BX89" s="145"/>
      <c r="BY89" s="145"/>
    </row>
    <row r="90" spans="1:87" x14ac:dyDescent="0.25">
      <c r="A90" s="161" t="str">
        <f t="shared" si="13"/>
        <v>aapul</v>
      </c>
      <c r="B90" s="8" t="s">
        <v>72</v>
      </c>
      <c r="C90" s="8" t="str">
        <f t="shared" si="15"/>
        <v>sim1</v>
      </c>
      <c r="D90" s="172">
        <v>-0.7</v>
      </c>
      <c r="E90" s="172">
        <v>0.8</v>
      </c>
      <c r="F90" s="172">
        <v>-2.5000000000000001E-2</v>
      </c>
      <c r="G90" s="173">
        <v>5.000000000000001E-3</v>
      </c>
      <c r="H90" s="174">
        <v>1.4999999999999999E-2</v>
      </c>
      <c r="I90" s="174">
        <v>1.35</v>
      </c>
      <c r="J90" s="174">
        <v>1.8000000000000003</v>
      </c>
      <c r="K90" s="174">
        <v>0.90000000000000013</v>
      </c>
      <c r="L90" s="174">
        <v>0.30000000000000004</v>
      </c>
      <c r="M90" s="174">
        <v>0.44999999999999996</v>
      </c>
      <c r="N90" s="174">
        <v>0.60000000000000009</v>
      </c>
      <c r="Y90" s="109">
        <f t="shared" si="14"/>
        <v>-6</v>
      </c>
      <c r="Z90" s="127">
        <f>Z89</f>
        <v>-12</v>
      </c>
      <c r="AA90" s="145"/>
      <c r="AB90" s="145"/>
      <c r="AC90" s="134"/>
      <c r="AD90" s="134"/>
      <c r="AE90" s="134"/>
      <c r="AF90" s="134"/>
      <c r="AG90" s="134"/>
      <c r="AH90" s="134"/>
      <c r="AI90" s="134"/>
      <c r="AJ90" s="134"/>
      <c r="AK90" s="134"/>
      <c r="AL90" s="134"/>
      <c r="AM90" s="145"/>
      <c r="AN90" s="145"/>
      <c r="AO90" s="145"/>
      <c r="AP90" s="145"/>
      <c r="AQ90" s="145"/>
      <c r="AR90" s="145"/>
      <c r="AS90" s="145"/>
      <c r="AT90" s="145"/>
      <c r="AU90" s="145"/>
      <c r="AV90" s="145"/>
      <c r="AW90" s="145"/>
      <c r="AX90" s="145"/>
      <c r="AY90" s="145"/>
      <c r="AZ90" s="145"/>
      <c r="BA90" s="145"/>
      <c r="BB90" s="145"/>
      <c r="BC90" s="145"/>
      <c r="BD90" s="145"/>
      <c r="BE90" s="145"/>
      <c r="BF90" s="145"/>
      <c r="BG90" s="145"/>
      <c r="BH90" s="145"/>
      <c r="BI90" s="145"/>
      <c r="BJ90" s="145"/>
      <c r="BK90" s="145"/>
      <c r="BL90" s="145"/>
      <c r="BM90" s="145"/>
      <c r="BN90" s="145"/>
      <c r="BO90" s="145"/>
      <c r="BP90" s="145"/>
      <c r="BQ90" s="145"/>
      <c r="BR90" s="145"/>
      <c r="BS90" s="145"/>
      <c r="BT90" s="145"/>
      <c r="BU90" s="145"/>
      <c r="BV90" s="145"/>
      <c r="BW90" s="145"/>
      <c r="BX90" s="145"/>
      <c r="BY90" s="145"/>
    </row>
    <row r="91" spans="1:87" x14ac:dyDescent="0.25">
      <c r="A91" s="161" t="str">
        <f t="shared" si="13"/>
        <v>aasug</v>
      </c>
      <c r="B91" s="8" t="s">
        <v>72</v>
      </c>
      <c r="C91" s="8" t="str">
        <f t="shared" si="15"/>
        <v>sim1</v>
      </c>
      <c r="D91" s="59">
        <v>-0.7</v>
      </c>
      <c r="E91" s="59">
        <v>0.8</v>
      </c>
      <c r="F91" s="59">
        <v>-2.5000000000000001E-2</v>
      </c>
      <c r="G91" s="168">
        <v>5.000000000000001E-3</v>
      </c>
      <c r="H91" s="169">
        <v>1.4999999999999999E-2</v>
      </c>
      <c r="I91" s="169">
        <v>1.35</v>
      </c>
      <c r="J91" s="169">
        <v>1.8000000000000003</v>
      </c>
      <c r="K91" s="169">
        <v>0.90000000000000013</v>
      </c>
      <c r="L91" s="169">
        <v>0.30000000000000004</v>
      </c>
      <c r="M91" s="169">
        <v>0.44999999999999996</v>
      </c>
      <c r="N91" s="169">
        <v>0.60000000000000009</v>
      </c>
      <c r="Y91" s="109">
        <f t="shared" si="14"/>
        <v>-1.25</v>
      </c>
      <c r="Z91" s="127">
        <f>Z102</f>
        <v>-2.5</v>
      </c>
      <c r="AA91" s="145"/>
      <c r="AB91" s="145"/>
      <c r="AC91" s="133"/>
      <c r="AD91" s="133"/>
      <c r="AE91" s="133"/>
      <c r="AF91" s="133"/>
      <c r="AG91" s="133"/>
      <c r="AH91" s="133"/>
      <c r="AI91" s="133"/>
      <c r="AJ91" s="133"/>
      <c r="AK91" s="133"/>
      <c r="AL91" s="133"/>
      <c r="AM91" s="145"/>
      <c r="AN91" s="145"/>
      <c r="AO91" s="145"/>
      <c r="AP91" s="145"/>
      <c r="AQ91" s="145"/>
      <c r="AR91" s="145"/>
      <c r="AS91" s="145"/>
      <c r="AT91" s="145"/>
      <c r="AU91" s="145"/>
      <c r="AV91" s="145"/>
      <c r="AW91" s="145"/>
      <c r="AX91" s="145"/>
      <c r="AY91" s="145"/>
      <c r="AZ91" s="145"/>
      <c r="BA91" s="145"/>
      <c r="BB91" s="145"/>
      <c r="BC91" s="145"/>
      <c r="BD91" s="145"/>
      <c r="BE91" s="145"/>
      <c r="BF91" s="145"/>
      <c r="BG91" s="145"/>
      <c r="BH91" s="145"/>
      <c r="BI91" s="145"/>
      <c r="BJ91" s="145"/>
      <c r="BK91" s="145"/>
      <c r="BL91" s="145"/>
      <c r="BM91" s="145"/>
      <c r="BN91" s="145"/>
      <c r="BO91" s="145"/>
      <c r="BP91" s="145"/>
      <c r="BQ91" s="145"/>
      <c r="BR91" s="145"/>
      <c r="BS91" s="145"/>
      <c r="BT91" s="145"/>
      <c r="BU91" s="145"/>
      <c r="BV91" s="145"/>
      <c r="BW91" s="145"/>
      <c r="BX91" s="145"/>
      <c r="BY91" s="145"/>
    </row>
    <row r="92" spans="1:87" x14ac:dyDescent="0.25">
      <c r="A92" s="161" t="str">
        <f t="shared" si="13"/>
        <v>aaoth</v>
      </c>
      <c r="B92" s="8" t="s">
        <v>72</v>
      </c>
      <c r="C92" s="8" t="str">
        <f t="shared" si="15"/>
        <v>sim1</v>
      </c>
      <c r="D92" s="59">
        <v>-0.7</v>
      </c>
      <c r="E92" s="59">
        <v>0.8</v>
      </c>
      <c r="F92" s="59">
        <v>-2.5000000000000001E-2</v>
      </c>
      <c r="G92" s="168">
        <v>5.000000000000001E-3</v>
      </c>
      <c r="H92" s="169">
        <v>1.4999999999999999E-2</v>
      </c>
      <c r="I92" s="169">
        <v>1.35</v>
      </c>
      <c r="J92" s="169">
        <v>1.8000000000000003</v>
      </c>
      <c r="K92" s="169">
        <v>0.90000000000000013</v>
      </c>
      <c r="L92" s="169">
        <v>0.30000000000000004</v>
      </c>
      <c r="M92" s="169">
        <v>0.44999999999999996</v>
      </c>
      <c r="N92" s="169">
        <v>0.60000000000000009</v>
      </c>
      <c r="Y92" s="109">
        <f t="shared" si="14"/>
        <v>-1</v>
      </c>
      <c r="Z92" s="126">
        <v>-2</v>
      </c>
      <c r="AA92" s="144"/>
      <c r="AB92" s="144"/>
      <c r="AC92" s="133">
        <v>-0.1</v>
      </c>
      <c r="AD92" s="133">
        <v>-0.05</v>
      </c>
      <c r="AE92" s="133">
        <v>0.05</v>
      </c>
      <c r="AF92" s="133">
        <v>0.05</v>
      </c>
      <c r="AG92" s="133">
        <v>0.05</v>
      </c>
      <c r="AH92" s="133">
        <v>0.05</v>
      </c>
      <c r="AI92" s="133">
        <v>0.2</v>
      </c>
      <c r="AJ92" s="133">
        <v>0.1</v>
      </c>
      <c r="AK92" s="133">
        <v>0.15</v>
      </c>
      <c r="AL92" s="133">
        <v>0.2</v>
      </c>
      <c r="AM92" s="144"/>
      <c r="AN92" s="144"/>
      <c r="AO92" s="144"/>
      <c r="AP92" s="144"/>
      <c r="AQ92" s="144"/>
      <c r="AR92" s="144"/>
      <c r="AS92" s="144"/>
      <c r="AT92" s="144"/>
      <c r="AU92" s="144"/>
      <c r="AV92" s="144"/>
      <c r="AW92" s="144"/>
      <c r="AX92" s="144"/>
      <c r="AY92" s="144"/>
      <c r="AZ92" s="144"/>
      <c r="BA92" s="144"/>
      <c r="BB92" s="144"/>
      <c r="BC92" s="144"/>
      <c r="BD92" s="144"/>
      <c r="BE92" s="144"/>
      <c r="BF92" s="144"/>
      <c r="BG92" s="144"/>
      <c r="BH92" s="144"/>
      <c r="BI92" s="144"/>
      <c r="BJ92" s="144"/>
      <c r="BK92" s="144"/>
      <c r="BL92" s="144"/>
      <c r="BM92" s="144"/>
      <c r="BN92" s="144"/>
      <c r="BO92" s="144"/>
      <c r="BP92" s="144"/>
      <c r="BQ92" s="144"/>
      <c r="BR92" s="144"/>
      <c r="BS92" s="144"/>
      <c r="BT92" s="144"/>
      <c r="BU92" s="144"/>
      <c r="BV92" s="144"/>
      <c r="BW92" s="144"/>
      <c r="BX92" s="144"/>
      <c r="BY92" s="144"/>
    </row>
    <row r="93" spans="1:87" x14ac:dyDescent="0.25">
      <c r="A93" s="161" t="str">
        <f t="shared" si="13"/>
        <v>alani</v>
      </c>
      <c r="B93" s="8" t="s">
        <v>72</v>
      </c>
      <c r="C93" s="8" t="str">
        <f t="shared" si="15"/>
        <v>sim1</v>
      </c>
      <c r="D93" s="172">
        <v>-0.7</v>
      </c>
      <c r="E93" s="172">
        <v>0.8</v>
      </c>
      <c r="F93" s="172">
        <v>-2.5000000000000001E-2</v>
      </c>
      <c r="G93" s="173">
        <v>5.000000000000001E-3</v>
      </c>
      <c r="H93" s="174">
        <v>1.4999999999999999E-2</v>
      </c>
      <c r="I93" s="174">
        <v>1.35</v>
      </c>
      <c r="J93" s="174">
        <v>1.8000000000000003</v>
      </c>
      <c r="K93" s="174">
        <v>0.90000000000000013</v>
      </c>
      <c r="L93" s="174">
        <v>0.30000000000000004</v>
      </c>
      <c r="M93" s="174">
        <v>0.44999999999999996</v>
      </c>
      <c r="N93" s="174">
        <v>0.60000000000000009</v>
      </c>
      <c r="Y93" s="109">
        <f t="shared" si="14"/>
        <v>-1</v>
      </c>
      <c r="Z93" s="127">
        <f>Z92</f>
        <v>-2</v>
      </c>
      <c r="AA93" s="145"/>
      <c r="AB93" s="145"/>
      <c r="AC93" s="134"/>
      <c r="AD93" s="134"/>
      <c r="AE93" s="134"/>
      <c r="AF93" s="134"/>
      <c r="AG93" s="134"/>
      <c r="AH93" s="134"/>
      <c r="AI93" s="134"/>
      <c r="AJ93" s="134"/>
      <c r="AK93" s="134"/>
      <c r="AL93" s="134"/>
      <c r="AM93" s="145"/>
      <c r="AN93" s="145"/>
      <c r="AO93" s="145"/>
      <c r="AP93" s="145"/>
      <c r="AQ93" s="145"/>
      <c r="AR93" s="145"/>
      <c r="AS93" s="145"/>
      <c r="AT93" s="145"/>
      <c r="AU93" s="145"/>
      <c r="AV93" s="145"/>
      <c r="AW93" s="145"/>
      <c r="AX93" s="145"/>
      <c r="AY93" s="145"/>
      <c r="AZ93" s="145"/>
      <c r="BA93" s="145"/>
      <c r="BB93" s="145"/>
      <c r="BC93" s="145"/>
      <c r="BD93" s="145"/>
      <c r="BE93" s="145"/>
      <c r="BF93" s="145"/>
      <c r="BG93" s="145"/>
      <c r="BH93" s="145"/>
      <c r="BI93" s="145"/>
      <c r="BJ93" s="145"/>
      <c r="BK93" s="145"/>
      <c r="BL93" s="145"/>
      <c r="BM93" s="145"/>
      <c r="BN93" s="145"/>
      <c r="BO93" s="145"/>
      <c r="BP93" s="145"/>
      <c r="BQ93" s="145"/>
      <c r="BR93" s="145"/>
      <c r="BS93" s="145"/>
      <c r="BT93" s="145"/>
      <c r="BU93" s="145"/>
      <c r="BV93" s="145"/>
      <c r="BW93" s="145"/>
      <c r="BX93" s="145"/>
      <c r="BY93" s="145"/>
    </row>
    <row r="94" spans="1:87" x14ac:dyDescent="0.25">
      <c r="A94" s="161" t="str">
        <f t="shared" si="13"/>
        <v>afore</v>
      </c>
      <c r="B94" s="8" t="s">
        <v>72</v>
      </c>
      <c r="C94" s="8" t="str">
        <f t="shared" si="15"/>
        <v>sim1</v>
      </c>
      <c r="D94" s="59">
        <v>-0.7</v>
      </c>
      <c r="E94" s="59">
        <v>0.8</v>
      </c>
      <c r="F94" s="59">
        <v>-2.5000000000000001E-2</v>
      </c>
      <c r="G94" s="168">
        <v>5.000000000000001E-3</v>
      </c>
      <c r="H94" s="169">
        <v>1.4999999999999999E-2</v>
      </c>
      <c r="I94" s="169">
        <v>1.35</v>
      </c>
      <c r="J94" s="169">
        <v>1.8000000000000003</v>
      </c>
      <c r="K94" s="169">
        <v>0.90000000000000013</v>
      </c>
      <c r="L94" s="169">
        <v>0.30000000000000004</v>
      </c>
      <c r="M94" s="169">
        <v>0.44999999999999996</v>
      </c>
      <c r="N94" s="169">
        <v>0.60000000000000009</v>
      </c>
      <c r="Y94" s="109">
        <f t="shared" si="14"/>
        <v>-4</v>
      </c>
      <c r="Z94" s="126">
        <v>-8</v>
      </c>
      <c r="AA94" s="144"/>
      <c r="AB94" s="144"/>
      <c r="AC94" s="133">
        <v>-0.1</v>
      </c>
      <c r="AD94" s="133">
        <v>-0.05</v>
      </c>
      <c r="AE94" s="133">
        <v>0.05</v>
      </c>
      <c r="AF94" s="133">
        <v>0.05</v>
      </c>
      <c r="AG94" s="133">
        <v>0.05</v>
      </c>
      <c r="AH94" s="133">
        <v>0.05</v>
      </c>
      <c r="AI94" s="133">
        <v>0.2</v>
      </c>
      <c r="AJ94" s="133">
        <v>0.1</v>
      </c>
      <c r="AK94" s="133">
        <v>0.15</v>
      </c>
      <c r="AL94" s="133">
        <v>0.2</v>
      </c>
      <c r="AM94" s="144"/>
      <c r="AN94" s="144"/>
      <c r="AO94" s="144"/>
      <c r="AP94" s="144"/>
      <c r="AQ94" s="144"/>
      <c r="AR94" s="144"/>
      <c r="AS94" s="144"/>
      <c r="AT94" s="144"/>
      <c r="AU94" s="144"/>
      <c r="AV94" s="144"/>
      <c r="AW94" s="144"/>
      <c r="AX94" s="144"/>
      <c r="AY94" s="144"/>
      <c r="AZ94" s="144"/>
      <c r="BA94" s="144"/>
      <c r="BB94" s="144"/>
      <c r="BC94" s="144"/>
      <c r="BD94" s="144"/>
      <c r="BE94" s="144"/>
      <c r="BF94" s="144"/>
      <c r="BG94" s="144"/>
      <c r="BH94" s="144"/>
      <c r="BI94" s="144"/>
      <c r="BJ94" s="144"/>
      <c r="BK94" s="144"/>
      <c r="BL94" s="144"/>
      <c r="BM94" s="144"/>
      <c r="BN94" s="144"/>
      <c r="BO94" s="144"/>
      <c r="BP94" s="144"/>
      <c r="BQ94" s="144"/>
      <c r="BR94" s="144"/>
      <c r="BS94" s="144"/>
      <c r="BT94" s="144"/>
      <c r="BU94" s="144"/>
      <c r="BV94" s="144"/>
      <c r="BW94" s="144"/>
      <c r="BX94" s="144"/>
      <c r="BY94" s="144"/>
    </row>
    <row r="95" spans="1:87" x14ac:dyDescent="0.25">
      <c r="A95" s="161" t="str">
        <f t="shared" si="13"/>
        <v>afish</v>
      </c>
      <c r="B95" s="8" t="s">
        <v>72</v>
      </c>
      <c r="C95" s="8" t="str">
        <f t="shared" si="15"/>
        <v>sim1</v>
      </c>
      <c r="D95" s="172">
        <v>-0.7</v>
      </c>
      <c r="E95" s="172">
        <v>0.8</v>
      </c>
      <c r="F95" s="172">
        <v>-2.5000000000000001E-2</v>
      </c>
      <c r="G95" s="173">
        <v>5.000000000000001E-3</v>
      </c>
      <c r="H95" s="174">
        <v>1.4999999999999999E-2</v>
      </c>
      <c r="I95" s="174">
        <v>1.35</v>
      </c>
      <c r="J95" s="174">
        <v>1.8000000000000003</v>
      </c>
      <c r="K95" s="174">
        <v>0.90000000000000013</v>
      </c>
      <c r="L95" s="174">
        <v>0.30000000000000004</v>
      </c>
      <c r="M95" s="174">
        <v>0.44999999999999996</v>
      </c>
      <c r="N95" s="174">
        <v>0.60000000000000009</v>
      </c>
      <c r="Y95" s="109">
        <f t="shared" si="14"/>
        <v>-4</v>
      </c>
      <c r="Z95" s="128">
        <f>Z94</f>
        <v>-8</v>
      </c>
      <c r="AA95" s="146"/>
      <c r="AB95" s="146"/>
      <c r="AC95" s="136"/>
      <c r="AD95" s="136"/>
      <c r="AE95" s="136"/>
      <c r="AF95" s="136"/>
      <c r="AG95" s="136"/>
      <c r="AH95" s="136"/>
      <c r="AI95" s="136"/>
      <c r="AJ95" s="136"/>
      <c r="AK95" s="136"/>
      <c r="AL95" s="136"/>
      <c r="AM95" s="146"/>
      <c r="AN95" s="146"/>
      <c r="AO95" s="146"/>
      <c r="AP95" s="146"/>
      <c r="AQ95" s="146"/>
      <c r="AR95" s="146"/>
      <c r="AS95" s="146"/>
      <c r="AT95" s="146"/>
      <c r="AU95" s="146"/>
      <c r="AV95" s="146"/>
      <c r="AW95" s="146"/>
      <c r="AX95" s="146"/>
      <c r="AY95" s="146"/>
      <c r="AZ95" s="146"/>
      <c r="BA95" s="146"/>
      <c r="BB95" s="146"/>
      <c r="BC95" s="146"/>
      <c r="BD95" s="146"/>
      <c r="BE95" s="146"/>
      <c r="BF95" s="146"/>
      <c r="BG95" s="146"/>
      <c r="BH95" s="146"/>
      <c r="BI95" s="146"/>
      <c r="BJ95" s="146"/>
      <c r="BK95" s="146"/>
      <c r="BL95" s="146"/>
      <c r="BM95" s="146"/>
      <c r="BN95" s="146"/>
      <c r="BO95" s="146"/>
      <c r="BP95" s="146"/>
      <c r="BQ95" s="146"/>
      <c r="BR95" s="146"/>
      <c r="BS95" s="146"/>
      <c r="BT95" s="146"/>
      <c r="BU95" s="146"/>
      <c r="BV95" s="146"/>
      <c r="BW95" s="146"/>
      <c r="BX95" s="146"/>
      <c r="BY95" s="146"/>
    </row>
    <row r="96" spans="1:87" x14ac:dyDescent="0.25">
      <c r="A96" s="161" t="str">
        <f t="shared" si="13"/>
        <v>acoal</v>
      </c>
      <c r="B96" s="8" t="s">
        <v>72</v>
      </c>
      <c r="C96" s="8" t="str">
        <f t="shared" si="15"/>
        <v>sim1</v>
      </c>
      <c r="D96" s="172" t="s">
        <v>75</v>
      </c>
      <c r="E96" s="172" t="s">
        <v>75</v>
      </c>
      <c r="F96" s="172" t="s">
        <v>75</v>
      </c>
      <c r="G96" s="173" t="s">
        <v>75</v>
      </c>
      <c r="H96" s="174" t="s">
        <v>75</v>
      </c>
      <c r="I96" s="174" t="s">
        <v>75</v>
      </c>
      <c r="J96" s="174" t="s">
        <v>75</v>
      </c>
      <c r="K96" s="174" t="s">
        <v>75</v>
      </c>
      <c r="L96" s="174" t="s">
        <v>75</v>
      </c>
      <c r="M96" s="174" t="s">
        <v>75</v>
      </c>
      <c r="N96" s="174" t="s">
        <v>75</v>
      </c>
      <c r="Y96" s="109">
        <f t="shared" si="14"/>
        <v>-4</v>
      </c>
      <c r="Z96" s="128">
        <f>Z95</f>
        <v>-8</v>
      </c>
      <c r="AA96" s="146"/>
      <c r="AB96" s="146"/>
      <c r="AC96" s="136"/>
      <c r="AD96" s="136"/>
      <c r="AE96" s="136"/>
      <c r="AF96" s="136"/>
      <c r="AG96" s="136"/>
      <c r="AH96" s="136"/>
      <c r="AI96" s="136"/>
      <c r="AJ96" s="136"/>
      <c r="AK96" s="136"/>
      <c r="AL96" s="136"/>
      <c r="AM96" s="146"/>
      <c r="AN96" s="146"/>
      <c r="AO96" s="146"/>
      <c r="AP96" s="146"/>
      <c r="AQ96" s="146"/>
      <c r="AR96" s="146"/>
      <c r="AS96" s="146"/>
      <c r="AT96" s="146"/>
      <c r="AU96" s="146"/>
      <c r="AV96" s="146"/>
      <c r="AW96" s="146"/>
      <c r="AX96" s="146"/>
      <c r="AY96" s="146"/>
      <c r="AZ96" s="146"/>
      <c r="BA96" s="146"/>
      <c r="BB96" s="146"/>
      <c r="BC96" s="146"/>
      <c r="BD96" s="146"/>
      <c r="BE96" s="146"/>
      <c r="BF96" s="146"/>
      <c r="BG96" s="146"/>
      <c r="BH96" s="146"/>
      <c r="BI96" s="146"/>
      <c r="BJ96" s="146"/>
      <c r="BK96" s="146"/>
      <c r="BL96" s="146"/>
      <c r="BM96" s="146"/>
      <c r="BN96" s="146"/>
      <c r="BO96" s="146"/>
      <c r="BP96" s="146"/>
      <c r="BQ96" s="146"/>
      <c r="BR96" s="146"/>
      <c r="BS96" s="146"/>
      <c r="BT96" s="146"/>
      <c r="BU96" s="146"/>
      <c r="BV96" s="146"/>
      <c r="BW96" s="146"/>
      <c r="BX96" s="146"/>
      <c r="BY96" s="146"/>
    </row>
    <row r="97" spans="1:77" x14ac:dyDescent="0.25">
      <c r="A97" s="161" t="str">
        <f t="shared" si="13"/>
        <v>agold</v>
      </c>
      <c r="B97" s="8" t="s">
        <v>72</v>
      </c>
      <c r="C97" s="8" t="str">
        <f t="shared" si="15"/>
        <v>sim1</v>
      </c>
      <c r="D97" s="172" t="s">
        <v>75</v>
      </c>
      <c r="E97" s="172" t="s">
        <v>75</v>
      </c>
      <c r="F97" s="172" t="s">
        <v>75</v>
      </c>
      <c r="G97" s="173" t="s">
        <v>75</v>
      </c>
      <c r="H97" s="174" t="s">
        <v>75</v>
      </c>
      <c r="I97" s="174" t="s">
        <v>75</v>
      </c>
      <c r="J97" s="174" t="s">
        <v>75</v>
      </c>
      <c r="K97" s="174" t="s">
        <v>75</v>
      </c>
      <c r="L97" s="174" t="s">
        <v>75</v>
      </c>
      <c r="M97" s="174" t="s">
        <v>75</v>
      </c>
      <c r="N97" s="174" t="s">
        <v>75</v>
      </c>
      <c r="Y97" s="109">
        <f t="shared" si="14"/>
        <v>-4</v>
      </c>
      <c r="Z97" s="128">
        <f>Z96</f>
        <v>-8</v>
      </c>
      <c r="AA97" s="146"/>
      <c r="AB97" s="146"/>
      <c r="AC97" s="136"/>
      <c r="AD97" s="136"/>
      <c r="AE97" s="136"/>
      <c r="AF97" s="136"/>
      <c r="AG97" s="136"/>
      <c r="AH97" s="136"/>
      <c r="AI97" s="136"/>
      <c r="AJ97" s="136"/>
      <c r="AK97" s="136"/>
      <c r="AL97" s="136"/>
      <c r="AM97" s="146"/>
      <c r="AN97" s="146"/>
      <c r="AO97" s="146"/>
      <c r="AP97" s="146"/>
      <c r="AQ97" s="146"/>
      <c r="AR97" s="146"/>
      <c r="AS97" s="146"/>
      <c r="AT97" s="146"/>
      <c r="AU97" s="146"/>
      <c r="AV97" s="146"/>
      <c r="AW97" s="146"/>
      <c r="AX97" s="146"/>
      <c r="AY97" s="146"/>
      <c r="AZ97" s="146"/>
      <c r="BA97" s="146"/>
      <c r="BB97" s="146"/>
      <c r="BC97" s="146"/>
      <c r="BD97" s="146"/>
      <c r="BE97" s="146"/>
      <c r="BF97" s="146"/>
      <c r="BG97" s="146"/>
      <c r="BH97" s="146"/>
      <c r="BI97" s="146"/>
      <c r="BJ97" s="146"/>
      <c r="BK97" s="146"/>
      <c r="BL97" s="146"/>
      <c r="BM97" s="146"/>
      <c r="BN97" s="146"/>
      <c r="BO97" s="146"/>
      <c r="BP97" s="146"/>
      <c r="BQ97" s="146"/>
      <c r="BR97" s="146"/>
      <c r="BS97" s="146"/>
      <c r="BT97" s="146"/>
      <c r="BU97" s="146"/>
      <c r="BV97" s="146"/>
      <c r="BW97" s="146"/>
      <c r="BX97" s="146"/>
      <c r="BY97" s="146"/>
    </row>
    <row r="98" spans="1:77" x14ac:dyDescent="0.25">
      <c r="A98" s="161" t="str">
        <f t="shared" si="13"/>
        <v>acoil</v>
      </c>
      <c r="B98" s="8" t="s">
        <v>72</v>
      </c>
      <c r="C98" s="8" t="str">
        <f t="shared" si="15"/>
        <v>sim1</v>
      </c>
      <c r="D98" s="172">
        <v>-6</v>
      </c>
      <c r="E98" s="172">
        <v>0.8</v>
      </c>
      <c r="F98" s="172">
        <v>-2.5000000000000001E-2</v>
      </c>
      <c r="G98" s="173">
        <v>5.000000000000001E-3</v>
      </c>
      <c r="H98" s="174">
        <v>1.4999999999999999E-2</v>
      </c>
      <c r="I98" s="174">
        <v>0.45</v>
      </c>
      <c r="J98" s="174">
        <v>0.60000000000000009</v>
      </c>
      <c r="K98" s="174">
        <v>0.30000000000000004</v>
      </c>
      <c r="L98" s="174">
        <v>0.15000000000000002</v>
      </c>
      <c r="M98" s="174">
        <v>0.22499999999999998</v>
      </c>
      <c r="N98" s="174">
        <v>0.30000000000000004</v>
      </c>
      <c r="Y98" s="109">
        <f t="shared" si="14"/>
        <v>-4</v>
      </c>
      <c r="Z98" s="128">
        <f>Z97</f>
        <v>-8</v>
      </c>
      <c r="AA98" s="146"/>
      <c r="AB98" s="146"/>
      <c r="AC98" s="136"/>
      <c r="AD98" s="136"/>
      <c r="AE98" s="136"/>
      <c r="AF98" s="136"/>
      <c r="AG98" s="136"/>
      <c r="AH98" s="136"/>
      <c r="AI98" s="136"/>
      <c r="AJ98" s="136"/>
      <c r="AK98" s="136"/>
      <c r="AL98" s="136"/>
      <c r="AM98" s="146"/>
      <c r="AN98" s="146"/>
      <c r="AO98" s="146"/>
      <c r="AP98" s="146"/>
      <c r="AQ98" s="146"/>
      <c r="AR98" s="146"/>
      <c r="AS98" s="146"/>
      <c r="AT98" s="146"/>
      <c r="AU98" s="146"/>
      <c r="AV98" s="146"/>
      <c r="AW98" s="146"/>
      <c r="AX98" s="146"/>
      <c r="AY98" s="146"/>
      <c r="AZ98" s="146"/>
      <c r="BA98" s="146"/>
      <c r="BB98" s="146"/>
      <c r="BC98" s="146"/>
      <c r="BD98" s="146"/>
      <c r="BE98" s="146"/>
      <c r="BF98" s="146"/>
      <c r="BG98" s="146"/>
      <c r="BH98" s="146"/>
      <c r="BI98" s="146"/>
      <c r="BJ98" s="146"/>
      <c r="BK98" s="146"/>
      <c r="BL98" s="146"/>
      <c r="BM98" s="146"/>
      <c r="BN98" s="146"/>
      <c r="BO98" s="146"/>
      <c r="BP98" s="146"/>
      <c r="BQ98" s="146"/>
      <c r="BR98" s="146"/>
      <c r="BS98" s="146"/>
      <c r="BT98" s="146"/>
      <c r="BU98" s="146"/>
      <c r="BV98" s="146"/>
      <c r="BW98" s="146"/>
      <c r="BX98" s="146"/>
      <c r="BY98" s="146"/>
    </row>
    <row r="99" spans="1:77" x14ac:dyDescent="0.25">
      <c r="A99" s="161" t="str">
        <f t="shared" si="13"/>
        <v>angas</v>
      </c>
      <c r="B99" s="8" t="s">
        <v>72</v>
      </c>
      <c r="C99" s="8" t="str">
        <f t="shared" si="15"/>
        <v>sim1</v>
      </c>
      <c r="D99" s="59">
        <v>-6</v>
      </c>
      <c r="E99" s="59">
        <v>0.8</v>
      </c>
      <c r="F99" s="59">
        <v>-2.5000000000000001E-2</v>
      </c>
      <c r="G99" s="168">
        <v>5.000000000000001E-3</v>
      </c>
      <c r="H99" s="169">
        <v>1.4999999999999999E-2</v>
      </c>
      <c r="I99" s="169">
        <v>0.45</v>
      </c>
      <c r="J99" s="169">
        <v>0.60000000000000009</v>
      </c>
      <c r="K99" s="169">
        <v>0.30000000000000004</v>
      </c>
      <c r="L99" s="169">
        <v>0.15000000000000002</v>
      </c>
      <c r="M99" s="169">
        <v>0.22499999999999998</v>
      </c>
      <c r="N99" s="169">
        <v>0.30000000000000004</v>
      </c>
      <c r="Y99" s="109">
        <f t="shared" si="14"/>
        <v>-4</v>
      </c>
      <c r="Z99" s="126">
        <v>-8</v>
      </c>
      <c r="AA99" s="144"/>
      <c r="AB99" s="144"/>
      <c r="AC99" s="133">
        <v>-0.1</v>
      </c>
      <c r="AD99" s="133">
        <v>-0.05</v>
      </c>
      <c r="AE99" s="133">
        <v>0.05</v>
      </c>
      <c r="AF99" s="133">
        <v>0.05</v>
      </c>
      <c r="AG99" s="133">
        <v>0.05</v>
      </c>
      <c r="AH99" s="133">
        <v>0.05</v>
      </c>
      <c r="AI99" s="133">
        <v>0.2</v>
      </c>
      <c r="AJ99" s="133">
        <v>0.1</v>
      </c>
      <c r="AK99" s="133">
        <v>0.15</v>
      </c>
      <c r="AL99" s="133">
        <v>0.2</v>
      </c>
      <c r="AM99" s="144"/>
      <c r="AN99" s="144"/>
      <c r="AO99" s="144"/>
      <c r="AP99" s="144"/>
      <c r="AQ99" s="144"/>
      <c r="AR99" s="144"/>
      <c r="AS99" s="144"/>
      <c r="AT99" s="144"/>
      <c r="AU99" s="144"/>
      <c r="AV99" s="144"/>
      <c r="AW99" s="144"/>
      <c r="AX99" s="144"/>
      <c r="AY99" s="144"/>
      <c r="AZ99" s="144"/>
      <c r="BA99" s="144"/>
      <c r="BB99" s="144"/>
      <c r="BC99" s="144"/>
      <c r="BD99" s="144"/>
      <c r="BE99" s="144"/>
      <c r="BF99" s="144"/>
      <c r="BG99" s="144"/>
      <c r="BH99" s="144"/>
      <c r="BI99" s="144"/>
      <c r="BJ99" s="144"/>
      <c r="BK99" s="144"/>
      <c r="BL99" s="144"/>
      <c r="BM99" s="144"/>
      <c r="BN99" s="144"/>
      <c r="BO99" s="144"/>
      <c r="BP99" s="144"/>
      <c r="BQ99" s="144"/>
      <c r="BR99" s="144"/>
      <c r="BS99" s="144"/>
      <c r="BT99" s="144"/>
      <c r="BU99" s="144"/>
      <c r="BV99" s="144"/>
      <c r="BW99" s="144"/>
      <c r="BX99" s="144"/>
      <c r="BY99" s="144"/>
    </row>
    <row r="100" spans="1:77" x14ac:dyDescent="0.25">
      <c r="A100" s="161" t="str">
        <f t="shared" si="13"/>
        <v>amore</v>
      </c>
      <c r="B100" s="8" t="s">
        <v>72</v>
      </c>
      <c r="C100" s="8" t="str">
        <f t="shared" si="15"/>
        <v>sim1</v>
      </c>
      <c r="D100" s="172">
        <v>-6</v>
      </c>
      <c r="E100" s="172">
        <v>0.8</v>
      </c>
      <c r="F100" s="172">
        <v>-2.5000000000000001E-2</v>
      </c>
      <c r="G100" s="173">
        <v>5.000000000000001E-3</v>
      </c>
      <c r="H100" s="174">
        <v>1.4999999999999999E-2</v>
      </c>
      <c r="I100" s="174">
        <v>0.45</v>
      </c>
      <c r="J100" s="174">
        <v>0.60000000000000009</v>
      </c>
      <c r="K100" s="174">
        <v>0.30000000000000004</v>
      </c>
      <c r="L100" s="174">
        <v>0.15000000000000002</v>
      </c>
      <c r="M100" s="174">
        <v>0.22499999999999998</v>
      </c>
      <c r="N100" s="174">
        <v>0.30000000000000004</v>
      </c>
      <c r="Y100" s="109">
        <f t="shared" si="14"/>
        <v>-4</v>
      </c>
      <c r="Z100" s="128">
        <f>Z99</f>
        <v>-8</v>
      </c>
      <c r="AA100" s="146"/>
      <c r="AB100" s="146"/>
      <c r="AC100" s="136"/>
      <c r="AD100" s="136"/>
      <c r="AE100" s="136"/>
      <c r="AF100" s="136"/>
      <c r="AG100" s="136"/>
      <c r="AH100" s="136"/>
      <c r="AI100" s="136"/>
      <c r="AJ100" s="136"/>
      <c r="AK100" s="136"/>
      <c r="AL100" s="136"/>
      <c r="AM100" s="146"/>
      <c r="AN100" s="146"/>
      <c r="AO100" s="146"/>
      <c r="AP100" s="146"/>
      <c r="AQ100" s="146"/>
      <c r="AR100" s="146"/>
      <c r="AS100" s="146"/>
      <c r="AT100" s="146"/>
      <c r="AU100" s="146"/>
      <c r="AV100" s="146"/>
      <c r="AW100" s="146"/>
      <c r="AX100" s="146"/>
      <c r="AY100" s="146"/>
      <c r="AZ100" s="146"/>
      <c r="BA100" s="146"/>
      <c r="BB100" s="146"/>
      <c r="BC100" s="146"/>
      <c r="BD100" s="146"/>
      <c r="BE100" s="146"/>
      <c r="BF100" s="146"/>
      <c r="BG100" s="146"/>
      <c r="BH100" s="146"/>
      <c r="BI100" s="146"/>
      <c r="BJ100" s="146"/>
      <c r="BK100" s="146"/>
      <c r="BL100" s="146"/>
      <c r="BM100" s="146"/>
      <c r="BN100" s="146"/>
      <c r="BO100" s="146"/>
      <c r="BP100" s="146"/>
      <c r="BQ100" s="146"/>
      <c r="BR100" s="146"/>
      <c r="BS100" s="146"/>
      <c r="BT100" s="146"/>
      <c r="BU100" s="146"/>
      <c r="BV100" s="146"/>
      <c r="BW100" s="146"/>
      <c r="BX100" s="146"/>
      <c r="BY100" s="146"/>
    </row>
    <row r="101" spans="1:77" x14ac:dyDescent="0.25">
      <c r="A101" s="161" t="str">
        <f t="shared" si="13"/>
        <v>amine</v>
      </c>
      <c r="B101" s="8" t="s">
        <v>72</v>
      </c>
      <c r="C101" s="8" t="str">
        <f t="shared" si="15"/>
        <v>sim1</v>
      </c>
      <c r="D101" s="59">
        <v>-6</v>
      </c>
      <c r="E101" s="59">
        <v>0.8</v>
      </c>
      <c r="F101" s="59">
        <v>-2.5000000000000001E-2</v>
      </c>
      <c r="G101" s="168">
        <v>5.000000000000001E-3</v>
      </c>
      <c r="H101" s="169">
        <v>1.4999999999999999E-2</v>
      </c>
      <c r="I101" s="169">
        <v>0.45</v>
      </c>
      <c r="J101" s="169">
        <v>0.60000000000000009</v>
      </c>
      <c r="K101" s="169">
        <v>0.30000000000000004</v>
      </c>
      <c r="L101" s="169">
        <v>0.15000000000000002</v>
      </c>
      <c r="M101" s="169">
        <v>0.22499999999999998</v>
      </c>
      <c r="N101" s="169">
        <v>0.30000000000000004</v>
      </c>
      <c r="Y101" s="109" t="str">
        <f t="shared" si="14"/>
        <v>eps</v>
      </c>
      <c r="Z101" s="126" t="s">
        <v>75</v>
      </c>
      <c r="AA101" s="144"/>
      <c r="AB101" s="144"/>
      <c r="AC101" s="135"/>
      <c r="AD101" s="135"/>
      <c r="AE101" s="135"/>
      <c r="AF101" s="135"/>
      <c r="AG101" s="135"/>
      <c r="AH101" s="135"/>
      <c r="AI101" s="135"/>
      <c r="AJ101" s="135"/>
      <c r="AK101" s="135"/>
      <c r="AL101" s="135"/>
      <c r="AM101" s="144"/>
      <c r="AN101" s="144"/>
      <c r="AO101" s="144"/>
      <c r="AP101" s="144"/>
      <c r="AQ101" s="144"/>
      <c r="AR101" s="144"/>
      <c r="AS101" s="144"/>
      <c r="AT101" s="144"/>
      <c r="AU101" s="144"/>
      <c r="AV101" s="144"/>
      <c r="AW101" s="144"/>
      <c r="AX101" s="144"/>
      <c r="AY101" s="144"/>
      <c r="AZ101" s="144"/>
      <c r="BA101" s="144"/>
      <c r="BB101" s="144"/>
      <c r="BC101" s="144"/>
      <c r="BD101" s="144"/>
      <c r="BE101" s="144"/>
      <c r="BF101" s="144"/>
      <c r="BG101" s="144"/>
      <c r="BH101" s="144"/>
      <c r="BI101" s="144"/>
      <c r="BJ101" s="144"/>
      <c r="BK101" s="144"/>
      <c r="BL101" s="144"/>
      <c r="BM101" s="144"/>
      <c r="BN101" s="144"/>
      <c r="BO101" s="144"/>
      <c r="BP101" s="144"/>
      <c r="BQ101" s="144"/>
      <c r="BR101" s="144"/>
      <c r="BS101" s="144"/>
      <c r="BT101" s="144"/>
      <c r="BU101" s="144"/>
      <c r="BV101" s="144"/>
      <c r="BW101" s="144"/>
      <c r="BX101" s="144"/>
      <c r="BY101" s="144"/>
    </row>
    <row r="102" spans="1:77" x14ac:dyDescent="0.25">
      <c r="A102" s="161" t="str">
        <f t="shared" si="13"/>
        <v>ameat</v>
      </c>
      <c r="B102" s="8" t="s">
        <v>72</v>
      </c>
      <c r="C102" s="8" t="str">
        <f t="shared" si="15"/>
        <v>sim1</v>
      </c>
      <c r="D102" s="59">
        <v>-1</v>
      </c>
      <c r="E102" s="59">
        <v>0.8</v>
      </c>
      <c r="F102" s="59">
        <v>-2.5000000000000001E-2</v>
      </c>
      <c r="G102" s="168">
        <v>5.000000000000001E-3</v>
      </c>
      <c r="H102" s="169">
        <v>1.4999999999999999E-2</v>
      </c>
      <c r="I102" s="169">
        <v>0.45</v>
      </c>
      <c r="J102" s="169">
        <v>0.60000000000000009</v>
      </c>
      <c r="K102" s="169">
        <v>0.30000000000000004</v>
      </c>
      <c r="L102" s="169">
        <v>0.15000000000000002</v>
      </c>
      <c r="M102" s="169">
        <v>0.22499999999999998</v>
      </c>
      <c r="N102" s="169">
        <v>0.30000000000000004</v>
      </c>
      <c r="Y102" s="109">
        <f t="shared" si="14"/>
        <v>-1.25</v>
      </c>
      <c r="Z102" s="126">
        <v>-2.5</v>
      </c>
      <c r="AA102" s="144"/>
      <c r="AB102" s="144"/>
      <c r="AC102" s="133">
        <v>-0.1</v>
      </c>
      <c r="AD102" s="133">
        <v>-0.05</v>
      </c>
      <c r="AE102" s="133">
        <v>0.05</v>
      </c>
      <c r="AF102" s="133">
        <v>0.05</v>
      </c>
      <c r="AG102" s="133">
        <v>0.05</v>
      </c>
      <c r="AH102" s="133">
        <v>0.05</v>
      </c>
      <c r="AI102" s="133">
        <v>0.2</v>
      </c>
      <c r="AJ102" s="133">
        <v>0.1</v>
      </c>
      <c r="AK102" s="133">
        <v>0.15</v>
      </c>
      <c r="AL102" s="133">
        <v>0.2</v>
      </c>
      <c r="AM102" s="144"/>
      <c r="AN102" s="144"/>
      <c r="AO102" s="144"/>
      <c r="AP102" s="144"/>
      <c r="AQ102" s="144"/>
      <c r="AR102" s="144"/>
      <c r="AS102" s="144"/>
      <c r="AT102" s="144"/>
      <c r="AU102" s="144"/>
      <c r="AV102" s="144"/>
      <c r="AW102" s="144"/>
      <c r="AX102" s="144"/>
      <c r="AY102" s="144"/>
      <c r="AZ102" s="144"/>
      <c r="BA102" s="144"/>
      <c r="BB102" s="144"/>
      <c r="BC102" s="144"/>
      <c r="BD102" s="144"/>
      <c r="BE102" s="144"/>
      <c r="BF102" s="144"/>
      <c r="BG102" s="144"/>
      <c r="BH102" s="144"/>
      <c r="BI102" s="144"/>
      <c r="BJ102" s="144"/>
      <c r="BK102" s="144"/>
      <c r="BL102" s="144"/>
      <c r="BM102" s="144"/>
      <c r="BN102" s="144"/>
      <c r="BO102" s="144"/>
      <c r="BP102" s="144"/>
      <c r="BQ102" s="144"/>
      <c r="BR102" s="144"/>
      <c r="BS102" s="144"/>
      <c r="BT102" s="144"/>
      <c r="BU102" s="144"/>
      <c r="BV102" s="144"/>
      <c r="BW102" s="144"/>
      <c r="BX102" s="144"/>
      <c r="BY102" s="144"/>
    </row>
    <row r="103" spans="1:77" x14ac:dyDescent="0.25">
      <c r="A103" s="161" t="str">
        <f t="shared" si="13"/>
        <v>apfis</v>
      </c>
      <c r="B103" s="8" t="s">
        <v>72</v>
      </c>
      <c r="C103" s="8" t="str">
        <f t="shared" si="15"/>
        <v>sim1</v>
      </c>
      <c r="D103" s="172">
        <v>-1</v>
      </c>
      <c r="E103" s="172">
        <v>0.8</v>
      </c>
      <c r="F103" s="172">
        <v>-2.5000000000000001E-2</v>
      </c>
      <c r="G103" s="173">
        <v>5.000000000000001E-3</v>
      </c>
      <c r="H103" s="174">
        <v>1.4999999999999999E-2</v>
      </c>
      <c r="I103" s="174">
        <v>0.45</v>
      </c>
      <c r="J103" s="174">
        <v>0.60000000000000009</v>
      </c>
      <c r="K103" s="174">
        <v>0.30000000000000004</v>
      </c>
      <c r="L103" s="174">
        <v>0.15000000000000002</v>
      </c>
      <c r="M103" s="174">
        <v>0.22499999999999998</v>
      </c>
      <c r="N103" s="174">
        <v>0.30000000000000004</v>
      </c>
      <c r="Y103" s="109">
        <f t="shared" si="14"/>
        <v>-1.25</v>
      </c>
      <c r="Z103" s="128">
        <f>Z102</f>
        <v>-2.5</v>
      </c>
      <c r="AA103" s="146"/>
      <c r="AB103" s="146"/>
      <c r="AC103" s="136"/>
      <c r="AD103" s="136"/>
      <c r="AE103" s="136"/>
      <c r="AF103" s="136"/>
      <c r="AG103" s="136"/>
      <c r="AH103" s="136"/>
      <c r="AI103" s="136"/>
      <c r="AJ103" s="136"/>
      <c r="AK103" s="136"/>
      <c r="AL103" s="136"/>
      <c r="AM103" s="146"/>
      <c r="AN103" s="146"/>
      <c r="AO103" s="146"/>
      <c r="AP103" s="146"/>
      <c r="AQ103" s="146"/>
      <c r="AR103" s="146"/>
      <c r="AS103" s="146"/>
      <c r="AT103" s="146"/>
      <c r="AU103" s="146"/>
      <c r="AV103" s="146"/>
      <c r="AW103" s="146"/>
      <c r="AX103" s="146"/>
      <c r="AY103" s="146"/>
      <c r="AZ103" s="146"/>
      <c r="BA103" s="146"/>
      <c r="BB103" s="146"/>
      <c r="BC103" s="146"/>
      <c r="BD103" s="146"/>
      <c r="BE103" s="146"/>
      <c r="BF103" s="146"/>
      <c r="BG103" s="146"/>
      <c r="BH103" s="146"/>
      <c r="BI103" s="146"/>
      <c r="BJ103" s="146"/>
      <c r="BK103" s="146"/>
      <c r="BL103" s="146"/>
      <c r="BM103" s="146"/>
      <c r="BN103" s="146"/>
      <c r="BO103" s="146"/>
      <c r="BP103" s="146"/>
      <c r="BQ103" s="146"/>
      <c r="BR103" s="146"/>
      <c r="BS103" s="146"/>
      <c r="BT103" s="146"/>
      <c r="BU103" s="146"/>
      <c r="BV103" s="146"/>
      <c r="BW103" s="146"/>
      <c r="BX103" s="146"/>
      <c r="BY103" s="146"/>
    </row>
    <row r="104" spans="1:77" x14ac:dyDescent="0.25">
      <c r="A104" s="161" t="str">
        <f t="shared" si="13"/>
        <v>avege</v>
      </c>
      <c r="B104" s="8" t="s">
        <v>72</v>
      </c>
      <c r="C104" s="8" t="str">
        <f t="shared" si="15"/>
        <v>sim1</v>
      </c>
      <c r="D104" s="172">
        <v>-1</v>
      </c>
      <c r="E104" s="172">
        <v>0.8</v>
      </c>
      <c r="F104" s="172">
        <v>-2.5000000000000001E-2</v>
      </c>
      <c r="G104" s="173">
        <v>5.000000000000001E-3</v>
      </c>
      <c r="H104" s="174">
        <v>1.4999999999999999E-2</v>
      </c>
      <c r="I104" s="174">
        <v>0.45</v>
      </c>
      <c r="J104" s="174">
        <v>0.60000000000000009</v>
      </c>
      <c r="K104" s="174">
        <v>0.30000000000000004</v>
      </c>
      <c r="L104" s="174">
        <v>0.15000000000000002</v>
      </c>
      <c r="M104" s="174">
        <v>0.22499999999999998</v>
      </c>
      <c r="N104" s="174">
        <v>0.30000000000000004</v>
      </c>
      <c r="Y104" s="109">
        <f t="shared" si="14"/>
        <v>-1.25</v>
      </c>
      <c r="Z104" s="128">
        <f>Z103</f>
        <v>-2.5</v>
      </c>
      <c r="AA104" s="146"/>
      <c r="AB104" s="146"/>
      <c r="AC104" s="136"/>
      <c r="AD104" s="136"/>
      <c r="AE104" s="136"/>
      <c r="AF104" s="136"/>
      <c r="AG104" s="136"/>
      <c r="AH104" s="136"/>
      <c r="AI104" s="136"/>
      <c r="AJ104" s="136"/>
      <c r="AK104" s="136"/>
      <c r="AL104" s="136"/>
      <c r="AM104" s="146"/>
      <c r="AN104" s="146"/>
      <c r="AO104" s="146"/>
      <c r="AP104" s="146"/>
      <c r="AQ104" s="146"/>
      <c r="AR104" s="146"/>
      <c r="AS104" s="146"/>
      <c r="AT104" s="146"/>
      <c r="AU104" s="146"/>
      <c r="AV104" s="146"/>
      <c r="AW104" s="146"/>
      <c r="AX104" s="146"/>
      <c r="AY104" s="146"/>
      <c r="AZ104" s="146"/>
      <c r="BA104" s="146"/>
      <c r="BB104" s="146"/>
      <c r="BC104" s="146"/>
      <c r="BD104" s="146"/>
      <c r="BE104" s="146"/>
      <c r="BF104" s="146"/>
      <c r="BG104" s="146"/>
      <c r="BH104" s="146"/>
      <c r="BI104" s="146"/>
      <c r="BJ104" s="146"/>
      <c r="BK104" s="146"/>
      <c r="BL104" s="146"/>
      <c r="BM104" s="146"/>
      <c r="BN104" s="146"/>
      <c r="BO104" s="146"/>
      <c r="BP104" s="146"/>
      <c r="BQ104" s="146"/>
      <c r="BR104" s="146"/>
      <c r="BS104" s="146"/>
      <c r="BT104" s="146"/>
      <c r="BU104" s="146"/>
      <c r="BV104" s="146"/>
      <c r="BW104" s="146"/>
      <c r="BX104" s="146"/>
      <c r="BY104" s="146"/>
    </row>
    <row r="105" spans="1:77" x14ac:dyDescent="0.25">
      <c r="A105" s="161" t="str">
        <f t="shared" si="13"/>
        <v>afats</v>
      </c>
      <c r="B105" s="8" t="s">
        <v>72</v>
      </c>
      <c r="C105" s="8" t="str">
        <f t="shared" si="15"/>
        <v>sim1</v>
      </c>
      <c r="D105" s="172">
        <v>-1</v>
      </c>
      <c r="E105" s="172">
        <v>0.8</v>
      </c>
      <c r="F105" s="172">
        <v>-2.5000000000000001E-2</v>
      </c>
      <c r="G105" s="173">
        <v>5.000000000000001E-3</v>
      </c>
      <c r="H105" s="174">
        <v>1.4999999999999999E-2</v>
      </c>
      <c r="I105" s="174">
        <v>0.45</v>
      </c>
      <c r="J105" s="174">
        <v>0.60000000000000009</v>
      </c>
      <c r="K105" s="174">
        <v>0.30000000000000004</v>
      </c>
      <c r="L105" s="174">
        <v>0.15000000000000002</v>
      </c>
      <c r="M105" s="174">
        <v>0.22499999999999998</v>
      </c>
      <c r="N105" s="174">
        <v>0.30000000000000004</v>
      </c>
      <c r="Y105" s="109">
        <f t="shared" si="14"/>
        <v>-1.25</v>
      </c>
      <c r="Z105" s="128">
        <f>Z104</f>
        <v>-2.5</v>
      </c>
      <c r="AA105" s="146"/>
      <c r="AB105" s="146"/>
      <c r="AC105" s="136"/>
      <c r="AD105" s="136"/>
      <c r="AE105" s="136"/>
      <c r="AF105" s="136"/>
      <c r="AG105" s="136"/>
      <c r="AH105" s="136"/>
      <c r="AI105" s="136"/>
      <c r="AJ105" s="136"/>
      <c r="AK105" s="136"/>
      <c r="AL105" s="136"/>
      <c r="AM105" s="146"/>
      <c r="AN105" s="146"/>
      <c r="AO105" s="146"/>
      <c r="AP105" s="146"/>
      <c r="AQ105" s="146"/>
      <c r="AR105" s="146"/>
      <c r="AS105" s="146"/>
      <c r="AT105" s="146"/>
      <c r="AU105" s="146"/>
      <c r="AV105" s="146"/>
      <c r="AW105" s="146"/>
      <c r="AX105" s="146"/>
      <c r="AY105" s="146"/>
      <c r="AZ105" s="146"/>
      <c r="BA105" s="146"/>
      <c r="BB105" s="146"/>
      <c r="BC105" s="146"/>
      <c r="BD105" s="146"/>
      <c r="BE105" s="146"/>
      <c r="BF105" s="146"/>
      <c r="BG105" s="146"/>
      <c r="BH105" s="146"/>
      <c r="BI105" s="146"/>
      <c r="BJ105" s="146"/>
      <c r="BK105" s="146"/>
      <c r="BL105" s="146"/>
      <c r="BM105" s="146"/>
      <c r="BN105" s="146"/>
      <c r="BO105" s="146"/>
      <c r="BP105" s="146"/>
      <c r="BQ105" s="146"/>
      <c r="BR105" s="146"/>
      <c r="BS105" s="146"/>
      <c r="BT105" s="146"/>
      <c r="BU105" s="146"/>
      <c r="BV105" s="146"/>
      <c r="BW105" s="146"/>
      <c r="BX105" s="146"/>
      <c r="BY105" s="146"/>
    </row>
    <row r="106" spans="1:77" x14ac:dyDescent="0.25">
      <c r="A106" s="161" t="str">
        <f t="shared" si="13"/>
        <v>adair</v>
      </c>
      <c r="B106" s="8" t="s">
        <v>72</v>
      </c>
      <c r="C106" s="8" t="str">
        <f t="shared" si="15"/>
        <v>sim1</v>
      </c>
      <c r="D106" s="59">
        <v>-1</v>
      </c>
      <c r="E106" s="59">
        <v>0.8</v>
      </c>
      <c r="F106" s="59">
        <v>-2.5000000000000001E-2</v>
      </c>
      <c r="G106" s="168">
        <v>5.000000000000001E-3</v>
      </c>
      <c r="H106" s="169">
        <v>1.4999999999999999E-2</v>
      </c>
      <c r="I106" s="169">
        <v>0.45</v>
      </c>
      <c r="J106" s="169">
        <v>0.60000000000000009</v>
      </c>
      <c r="K106" s="169">
        <v>0.30000000000000004</v>
      </c>
      <c r="L106" s="169">
        <v>0.15000000000000002</v>
      </c>
      <c r="M106" s="169">
        <v>0.22499999999999998</v>
      </c>
      <c r="N106" s="169">
        <v>0.30000000000000004</v>
      </c>
      <c r="Y106" s="109">
        <f t="shared" si="14"/>
        <v>-5.5</v>
      </c>
      <c r="Z106" s="126">
        <v>-11</v>
      </c>
      <c r="AA106" s="144"/>
      <c r="AB106" s="144"/>
      <c r="AC106" s="133">
        <v>-0.1</v>
      </c>
      <c r="AD106" s="133">
        <v>-0.05</v>
      </c>
      <c r="AE106" s="133">
        <v>0.05</v>
      </c>
      <c r="AF106" s="133">
        <v>0.05</v>
      </c>
      <c r="AG106" s="133">
        <v>0.05</v>
      </c>
      <c r="AH106" s="133">
        <v>0.05</v>
      </c>
      <c r="AI106" s="133">
        <v>0.2</v>
      </c>
      <c r="AJ106" s="133">
        <v>0.1</v>
      </c>
      <c r="AK106" s="133">
        <v>0.15</v>
      </c>
      <c r="AL106" s="133">
        <v>0.2</v>
      </c>
      <c r="AM106" s="144"/>
      <c r="AN106" s="144"/>
      <c r="AO106" s="144"/>
      <c r="AP106" s="144"/>
      <c r="AQ106" s="144"/>
      <c r="AR106" s="144"/>
      <c r="AS106" s="144"/>
      <c r="AT106" s="144"/>
      <c r="AU106" s="144"/>
      <c r="AV106" s="144"/>
      <c r="AW106" s="144"/>
      <c r="AX106" s="144"/>
      <c r="AY106" s="144"/>
      <c r="AZ106" s="144"/>
      <c r="BA106" s="144"/>
      <c r="BB106" s="144"/>
      <c r="BC106" s="144"/>
      <c r="BD106" s="144"/>
      <c r="BE106" s="144"/>
      <c r="BF106" s="144"/>
      <c r="BG106" s="144"/>
      <c r="BH106" s="144"/>
      <c r="BI106" s="144"/>
      <c r="BJ106" s="144"/>
      <c r="BK106" s="144"/>
      <c r="BL106" s="144"/>
      <c r="BM106" s="144"/>
      <c r="BN106" s="144"/>
      <c r="BO106" s="144"/>
      <c r="BP106" s="144"/>
      <c r="BQ106" s="144"/>
      <c r="BR106" s="144"/>
      <c r="BS106" s="144"/>
      <c r="BT106" s="144"/>
      <c r="BU106" s="144"/>
      <c r="BV106" s="144"/>
      <c r="BW106" s="144"/>
      <c r="BX106" s="144"/>
      <c r="BY106" s="144"/>
    </row>
    <row r="107" spans="1:77" x14ac:dyDescent="0.25">
      <c r="A107" s="161" t="str">
        <f t="shared" si="13"/>
        <v>agrai</v>
      </c>
      <c r="B107" s="8" t="s">
        <v>72</v>
      </c>
      <c r="C107" s="8" t="str">
        <f t="shared" si="15"/>
        <v>sim1</v>
      </c>
      <c r="D107" s="172">
        <v>-1</v>
      </c>
      <c r="E107" s="172">
        <v>0.8</v>
      </c>
      <c r="F107" s="172">
        <v>-2.5000000000000001E-2</v>
      </c>
      <c r="G107" s="173">
        <v>5.000000000000001E-3</v>
      </c>
      <c r="H107" s="174">
        <v>1.4999999999999999E-2</v>
      </c>
      <c r="I107" s="174">
        <v>0.45</v>
      </c>
      <c r="J107" s="174">
        <v>0.60000000000000009</v>
      </c>
      <c r="K107" s="174">
        <v>0.30000000000000004</v>
      </c>
      <c r="L107" s="174">
        <v>0.15000000000000002</v>
      </c>
      <c r="M107" s="174">
        <v>0.22499999999999998</v>
      </c>
      <c r="N107" s="174">
        <v>0.30000000000000004</v>
      </c>
      <c r="Y107" s="109">
        <f t="shared" si="14"/>
        <v>-5.5</v>
      </c>
      <c r="Z107" s="128">
        <f>Z106</f>
        <v>-11</v>
      </c>
      <c r="AA107" s="146"/>
      <c r="AB107" s="146"/>
      <c r="AC107" s="136"/>
      <c r="AD107" s="136"/>
      <c r="AE107" s="136"/>
      <c r="AF107" s="136"/>
      <c r="AG107" s="136"/>
      <c r="AH107" s="136"/>
      <c r="AI107" s="136"/>
      <c r="AJ107" s="136"/>
      <c r="AK107" s="136"/>
      <c r="AL107" s="136"/>
      <c r="AM107" s="146"/>
      <c r="AN107" s="146"/>
      <c r="AO107" s="146"/>
      <c r="AP107" s="146"/>
      <c r="AQ107" s="146"/>
      <c r="AR107" s="146"/>
      <c r="AS107" s="146"/>
      <c r="AT107" s="146"/>
      <c r="AU107" s="146"/>
      <c r="AV107" s="146"/>
      <c r="AW107" s="146"/>
      <c r="AX107" s="146"/>
      <c r="AY107" s="146"/>
      <c r="AZ107" s="146"/>
      <c r="BA107" s="146"/>
      <c r="BB107" s="146"/>
      <c r="BC107" s="146"/>
      <c r="BD107" s="146"/>
      <c r="BE107" s="146"/>
      <c r="BF107" s="146"/>
      <c r="BG107" s="146"/>
      <c r="BH107" s="146"/>
      <c r="BI107" s="146"/>
      <c r="BJ107" s="146"/>
      <c r="BK107" s="146"/>
      <c r="BL107" s="146"/>
      <c r="BM107" s="146"/>
      <c r="BN107" s="146"/>
      <c r="BO107" s="146"/>
      <c r="BP107" s="146"/>
      <c r="BQ107" s="146"/>
      <c r="BR107" s="146"/>
      <c r="BS107" s="146"/>
      <c r="BT107" s="146"/>
      <c r="BU107" s="146"/>
      <c r="BV107" s="146"/>
      <c r="BW107" s="146"/>
      <c r="BX107" s="146"/>
      <c r="BY107" s="146"/>
    </row>
    <row r="108" spans="1:77" x14ac:dyDescent="0.25">
      <c r="A108" s="161" t="str">
        <f t="shared" si="13"/>
        <v>astar</v>
      </c>
      <c r="B108" s="8" t="s">
        <v>72</v>
      </c>
      <c r="C108" s="8" t="str">
        <f t="shared" si="15"/>
        <v>sim1</v>
      </c>
      <c r="D108" s="172">
        <v>-1</v>
      </c>
      <c r="E108" s="59">
        <v>0.8</v>
      </c>
      <c r="F108" s="59">
        <v>-2.5000000000000001E-2</v>
      </c>
      <c r="G108" s="168">
        <v>5.000000000000001E-3</v>
      </c>
      <c r="H108" s="169">
        <v>1.4999999999999999E-2</v>
      </c>
      <c r="I108" s="169">
        <v>0.45</v>
      </c>
      <c r="J108" s="169">
        <v>0.60000000000000009</v>
      </c>
      <c r="K108" s="169">
        <v>0.30000000000000004</v>
      </c>
      <c r="L108" s="169">
        <v>0.15000000000000002</v>
      </c>
      <c r="M108" s="169">
        <v>0.22499999999999998</v>
      </c>
      <c r="N108" s="169">
        <v>0.30000000000000004</v>
      </c>
      <c r="Y108" s="109">
        <f t="shared" si="14"/>
        <v>-10</v>
      </c>
      <c r="Z108" s="126">
        <v>-20</v>
      </c>
      <c r="AA108" s="144"/>
      <c r="AB108" s="144"/>
      <c r="AC108" s="133">
        <v>-0.1</v>
      </c>
      <c r="AD108" s="133">
        <v>-0.05</v>
      </c>
      <c r="AE108" s="133">
        <v>0.05</v>
      </c>
      <c r="AF108" s="133">
        <v>0.05</v>
      </c>
      <c r="AG108" s="133">
        <v>0.05</v>
      </c>
      <c r="AH108" s="133">
        <v>0.05</v>
      </c>
      <c r="AI108" s="133">
        <v>0.2</v>
      </c>
      <c r="AJ108" s="133">
        <v>0.1</v>
      </c>
      <c r="AK108" s="133">
        <v>0.15</v>
      </c>
      <c r="AL108" s="133">
        <v>0.2</v>
      </c>
      <c r="AM108" s="144"/>
      <c r="AN108" s="144"/>
      <c r="AO108" s="144"/>
      <c r="AP108" s="144"/>
      <c r="AQ108" s="144"/>
      <c r="AR108" s="144"/>
      <c r="AS108" s="144"/>
      <c r="AT108" s="144"/>
      <c r="AU108" s="144"/>
      <c r="AV108" s="144"/>
      <c r="AW108" s="144"/>
      <c r="AX108" s="144"/>
      <c r="AY108" s="144"/>
      <c r="AZ108" s="144"/>
      <c r="BA108" s="144"/>
      <c r="BB108" s="144"/>
      <c r="BC108" s="144"/>
      <c r="BD108" s="144"/>
      <c r="BE108" s="144"/>
      <c r="BF108" s="144"/>
      <c r="BG108" s="144"/>
      <c r="BH108" s="144"/>
      <c r="BI108" s="144"/>
      <c r="BJ108" s="144"/>
      <c r="BK108" s="144"/>
      <c r="BL108" s="144"/>
      <c r="BM108" s="144"/>
      <c r="BN108" s="144"/>
      <c r="BO108" s="144"/>
      <c r="BP108" s="144"/>
      <c r="BQ108" s="144"/>
      <c r="BR108" s="144"/>
      <c r="BS108" s="144"/>
      <c r="BT108" s="144"/>
      <c r="BU108" s="144"/>
      <c r="BV108" s="144"/>
      <c r="BW108" s="144"/>
      <c r="BX108" s="144"/>
      <c r="BY108" s="144"/>
    </row>
    <row r="109" spans="1:77" x14ac:dyDescent="0.25">
      <c r="A109" s="161" t="str">
        <f t="shared" si="13"/>
        <v>afeed</v>
      </c>
      <c r="B109" s="8" t="s">
        <v>72</v>
      </c>
      <c r="C109" s="8" t="str">
        <f t="shared" si="15"/>
        <v>sim1</v>
      </c>
      <c r="D109" s="172">
        <v>-1</v>
      </c>
      <c r="E109" s="172">
        <v>0.8</v>
      </c>
      <c r="F109" s="172">
        <v>-2.5000000000000001E-2</v>
      </c>
      <c r="G109" s="173">
        <v>5.000000000000001E-3</v>
      </c>
      <c r="H109" s="174">
        <v>1.4999999999999999E-2</v>
      </c>
      <c r="I109" s="174">
        <v>0.45</v>
      </c>
      <c r="J109" s="174">
        <v>0.60000000000000009</v>
      </c>
      <c r="K109" s="174">
        <v>0.30000000000000004</v>
      </c>
      <c r="L109" s="174">
        <v>0.15000000000000002</v>
      </c>
      <c r="M109" s="174">
        <v>0.22499999999999998</v>
      </c>
      <c r="N109" s="174">
        <v>0.30000000000000004</v>
      </c>
      <c r="Y109" s="109">
        <f t="shared" si="14"/>
        <v>-10</v>
      </c>
      <c r="Z109" s="128">
        <f t="shared" ref="Z109:Z117" si="16">Z108</f>
        <v>-20</v>
      </c>
      <c r="AA109" s="146"/>
      <c r="AB109" s="146"/>
      <c r="AC109" s="136"/>
      <c r="AD109" s="136"/>
      <c r="AE109" s="136"/>
      <c r="AF109" s="136"/>
      <c r="AG109" s="136"/>
      <c r="AH109" s="136"/>
      <c r="AI109" s="136"/>
      <c r="AJ109" s="136"/>
      <c r="AK109" s="136"/>
      <c r="AL109" s="136"/>
      <c r="AM109" s="146"/>
      <c r="AN109" s="146"/>
      <c r="AO109" s="146"/>
      <c r="AP109" s="146"/>
      <c r="AQ109" s="146"/>
      <c r="AR109" s="146"/>
      <c r="AS109" s="146"/>
      <c r="AT109" s="146"/>
      <c r="AU109" s="146"/>
      <c r="AV109" s="146"/>
      <c r="AW109" s="146"/>
      <c r="AX109" s="146"/>
      <c r="AY109" s="146"/>
      <c r="AZ109" s="146"/>
      <c r="BA109" s="146"/>
      <c r="BB109" s="146"/>
      <c r="BC109" s="146"/>
      <c r="BD109" s="146"/>
      <c r="BE109" s="146"/>
      <c r="BF109" s="146"/>
      <c r="BG109" s="146"/>
      <c r="BH109" s="146"/>
      <c r="BI109" s="146"/>
      <c r="BJ109" s="146"/>
      <c r="BK109" s="146"/>
      <c r="BL109" s="146"/>
      <c r="BM109" s="146"/>
      <c r="BN109" s="146"/>
      <c r="BO109" s="146"/>
      <c r="BP109" s="146"/>
      <c r="BQ109" s="146"/>
      <c r="BR109" s="146"/>
      <c r="BS109" s="146"/>
      <c r="BT109" s="146"/>
      <c r="BU109" s="146"/>
      <c r="BV109" s="146"/>
      <c r="BW109" s="146"/>
      <c r="BX109" s="146"/>
      <c r="BY109" s="146"/>
    </row>
    <row r="110" spans="1:77" x14ac:dyDescent="0.25">
      <c r="A110" s="161" t="str">
        <f t="shared" si="13"/>
        <v>abake</v>
      </c>
      <c r="B110" s="8" t="s">
        <v>72</v>
      </c>
      <c r="C110" s="8" t="str">
        <f t="shared" si="15"/>
        <v>sim1</v>
      </c>
      <c r="D110" s="172">
        <v>-1</v>
      </c>
      <c r="E110" s="172">
        <v>0.8</v>
      </c>
      <c r="F110" s="172">
        <v>-2.5000000000000001E-2</v>
      </c>
      <c r="G110" s="173">
        <v>5.000000000000001E-3</v>
      </c>
      <c r="H110" s="174">
        <v>1.4999999999999999E-2</v>
      </c>
      <c r="I110" s="174">
        <v>0.45</v>
      </c>
      <c r="J110" s="174">
        <v>0.60000000000000009</v>
      </c>
      <c r="K110" s="174">
        <v>0.30000000000000004</v>
      </c>
      <c r="L110" s="174">
        <v>0.15000000000000002</v>
      </c>
      <c r="M110" s="174">
        <v>0.22499999999999998</v>
      </c>
      <c r="N110" s="174">
        <v>0.30000000000000004</v>
      </c>
      <c r="Y110" s="109">
        <f t="shared" si="14"/>
        <v>-10</v>
      </c>
      <c r="Z110" s="128">
        <f t="shared" si="16"/>
        <v>-20</v>
      </c>
      <c r="AA110" s="146"/>
      <c r="AB110" s="146"/>
      <c r="AC110" s="136"/>
      <c r="AD110" s="136"/>
      <c r="AE110" s="136"/>
      <c r="AF110" s="136"/>
      <c r="AG110" s="136"/>
      <c r="AH110" s="136"/>
      <c r="AI110" s="136"/>
      <c r="AJ110" s="136"/>
      <c r="AK110" s="136"/>
      <c r="AL110" s="136"/>
      <c r="AM110" s="146"/>
      <c r="AN110" s="146"/>
      <c r="AO110" s="146"/>
      <c r="AP110" s="146"/>
      <c r="AQ110" s="146"/>
      <c r="AR110" s="146"/>
      <c r="AS110" s="146"/>
      <c r="AT110" s="146"/>
      <c r="AU110" s="146"/>
      <c r="AV110" s="146"/>
      <c r="AW110" s="146"/>
      <c r="AX110" s="146"/>
      <c r="AY110" s="146"/>
      <c r="AZ110" s="146"/>
      <c r="BA110" s="146"/>
      <c r="BB110" s="146"/>
      <c r="BC110" s="146"/>
      <c r="BD110" s="146"/>
      <c r="BE110" s="146"/>
      <c r="BF110" s="146"/>
      <c r="BG110" s="146"/>
      <c r="BH110" s="146"/>
      <c r="BI110" s="146"/>
      <c r="BJ110" s="146"/>
      <c r="BK110" s="146"/>
      <c r="BL110" s="146"/>
      <c r="BM110" s="146"/>
      <c r="BN110" s="146"/>
      <c r="BO110" s="146"/>
      <c r="BP110" s="146"/>
      <c r="BQ110" s="146"/>
      <c r="BR110" s="146"/>
      <c r="BS110" s="146"/>
      <c r="BT110" s="146"/>
      <c r="BU110" s="146"/>
      <c r="BV110" s="146"/>
      <c r="BW110" s="146"/>
      <c r="BX110" s="146"/>
      <c r="BY110" s="146"/>
    </row>
    <row r="111" spans="1:77" x14ac:dyDescent="0.25">
      <c r="A111" s="161" t="str">
        <f t="shared" si="13"/>
        <v>asuga</v>
      </c>
      <c r="B111" s="8" t="s">
        <v>72</v>
      </c>
      <c r="C111" s="8" t="str">
        <f t="shared" si="15"/>
        <v>sim1</v>
      </c>
      <c r="D111" s="172">
        <v>-1</v>
      </c>
      <c r="E111" s="172">
        <v>0.8</v>
      </c>
      <c r="F111" s="172">
        <v>-2.5000000000000001E-2</v>
      </c>
      <c r="G111" s="173">
        <v>5.000000000000001E-3</v>
      </c>
      <c r="H111" s="174">
        <v>1.4999999999999999E-2</v>
      </c>
      <c r="I111" s="174">
        <v>0.45</v>
      </c>
      <c r="J111" s="174">
        <v>0.60000000000000009</v>
      </c>
      <c r="K111" s="174">
        <v>0.30000000000000004</v>
      </c>
      <c r="L111" s="174">
        <v>0.15000000000000002</v>
      </c>
      <c r="M111" s="174">
        <v>0.22499999999999998</v>
      </c>
      <c r="N111" s="174">
        <v>0.30000000000000004</v>
      </c>
      <c r="Y111" s="109">
        <f t="shared" si="14"/>
        <v>-10</v>
      </c>
      <c r="Z111" s="128">
        <f t="shared" si="16"/>
        <v>-20</v>
      </c>
      <c r="AA111" s="146"/>
      <c r="AB111" s="146"/>
      <c r="AC111" s="136"/>
      <c r="AD111" s="136"/>
      <c r="AE111" s="136"/>
      <c r="AF111" s="136"/>
      <c r="AG111" s="136"/>
      <c r="AH111" s="136"/>
      <c r="AI111" s="136"/>
      <c r="AJ111" s="136"/>
      <c r="AK111" s="136"/>
      <c r="AL111" s="136"/>
      <c r="AM111" s="146"/>
      <c r="AN111" s="146"/>
      <c r="AO111" s="146"/>
      <c r="AP111" s="146"/>
      <c r="AQ111" s="146"/>
      <c r="AR111" s="146"/>
      <c r="AS111" s="146"/>
      <c r="AT111" s="146"/>
      <c r="AU111" s="146"/>
      <c r="AV111" s="146"/>
      <c r="AW111" s="146"/>
      <c r="AX111" s="146"/>
      <c r="AY111" s="146"/>
      <c r="AZ111" s="146"/>
      <c r="BA111" s="146"/>
      <c r="BB111" s="146"/>
      <c r="BC111" s="146"/>
      <c r="BD111" s="146"/>
      <c r="BE111" s="146"/>
      <c r="BF111" s="146"/>
      <c r="BG111" s="146"/>
      <c r="BH111" s="146"/>
      <c r="BI111" s="146"/>
      <c r="BJ111" s="146"/>
      <c r="BK111" s="146"/>
      <c r="BL111" s="146"/>
      <c r="BM111" s="146"/>
      <c r="BN111" s="146"/>
      <c r="BO111" s="146"/>
      <c r="BP111" s="146"/>
      <c r="BQ111" s="146"/>
      <c r="BR111" s="146"/>
      <c r="BS111" s="146"/>
      <c r="BT111" s="146"/>
      <c r="BU111" s="146"/>
      <c r="BV111" s="146"/>
      <c r="BW111" s="146"/>
      <c r="BX111" s="146"/>
      <c r="BY111" s="146"/>
    </row>
    <row r="112" spans="1:77" x14ac:dyDescent="0.25">
      <c r="A112" s="161" t="str">
        <f t="shared" si="13"/>
        <v>aconf</v>
      </c>
      <c r="B112" s="8" t="s">
        <v>72</v>
      </c>
      <c r="C112" s="8" t="str">
        <f t="shared" si="15"/>
        <v>sim1</v>
      </c>
      <c r="D112" s="172">
        <v>-1</v>
      </c>
      <c r="E112" s="172">
        <v>0.8</v>
      </c>
      <c r="F112" s="172">
        <v>-2.5000000000000001E-2</v>
      </c>
      <c r="G112" s="173">
        <v>5.000000000000001E-3</v>
      </c>
      <c r="H112" s="174">
        <v>1.4999999999999999E-2</v>
      </c>
      <c r="I112" s="174">
        <v>0.45</v>
      </c>
      <c r="J112" s="174">
        <v>0.60000000000000009</v>
      </c>
      <c r="K112" s="174">
        <v>0.30000000000000004</v>
      </c>
      <c r="L112" s="174">
        <v>0.15000000000000002</v>
      </c>
      <c r="M112" s="174">
        <v>0.22499999999999998</v>
      </c>
      <c r="N112" s="174">
        <v>0.30000000000000004</v>
      </c>
      <c r="Y112" s="109">
        <f t="shared" si="14"/>
        <v>-10</v>
      </c>
      <c r="Z112" s="128">
        <f t="shared" si="16"/>
        <v>-20</v>
      </c>
      <c r="AA112" s="146"/>
      <c r="AB112" s="146"/>
      <c r="AC112" s="136"/>
      <c r="AD112" s="136"/>
      <c r="AE112" s="136"/>
      <c r="AF112" s="136"/>
      <c r="AG112" s="136"/>
      <c r="AH112" s="136"/>
      <c r="AI112" s="136"/>
      <c r="AJ112" s="136"/>
      <c r="AK112" s="136"/>
      <c r="AL112" s="136"/>
      <c r="AM112" s="146"/>
      <c r="AN112" s="146"/>
      <c r="AO112" s="146"/>
      <c r="AP112" s="146"/>
      <c r="AQ112" s="146"/>
      <c r="AR112" s="146"/>
      <c r="AS112" s="146"/>
      <c r="AT112" s="146"/>
      <c r="AU112" s="146"/>
      <c r="AV112" s="146"/>
      <c r="AW112" s="146"/>
      <c r="AX112" s="146"/>
      <c r="AY112" s="146"/>
      <c r="AZ112" s="146"/>
      <c r="BA112" s="146"/>
      <c r="BB112" s="146"/>
      <c r="BC112" s="146"/>
      <c r="BD112" s="146"/>
      <c r="BE112" s="146"/>
      <c r="BF112" s="146"/>
      <c r="BG112" s="146"/>
      <c r="BH112" s="146"/>
      <c r="BI112" s="146"/>
      <c r="BJ112" s="146"/>
      <c r="BK112" s="146"/>
      <c r="BL112" s="146"/>
      <c r="BM112" s="146"/>
      <c r="BN112" s="146"/>
      <c r="BO112" s="146"/>
      <c r="BP112" s="146"/>
      <c r="BQ112" s="146"/>
      <c r="BR112" s="146"/>
      <c r="BS112" s="146"/>
      <c r="BT112" s="146"/>
      <c r="BU112" s="146"/>
      <c r="BV112" s="146"/>
      <c r="BW112" s="146"/>
      <c r="BX112" s="146"/>
      <c r="BY112" s="146"/>
    </row>
    <row r="113" spans="1:77" x14ac:dyDescent="0.25">
      <c r="A113" s="161" t="str">
        <f t="shared" si="13"/>
        <v>apast</v>
      </c>
      <c r="B113" s="8" t="s">
        <v>72</v>
      </c>
      <c r="C113" s="8" t="str">
        <f t="shared" si="15"/>
        <v>sim1</v>
      </c>
      <c r="D113" s="172">
        <v>-1</v>
      </c>
      <c r="E113" s="172">
        <v>0.8</v>
      </c>
      <c r="F113" s="172">
        <v>-2.5000000000000001E-2</v>
      </c>
      <c r="G113" s="173">
        <v>5.000000000000001E-3</v>
      </c>
      <c r="H113" s="174">
        <v>1.4999999999999999E-2</v>
      </c>
      <c r="I113" s="174">
        <v>0.45</v>
      </c>
      <c r="J113" s="174">
        <v>0.60000000000000009</v>
      </c>
      <c r="K113" s="174">
        <v>0.30000000000000004</v>
      </c>
      <c r="L113" s="174">
        <v>0.15000000000000002</v>
      </c>
      <c r="M113" s="174">
        <v>0.22499999999999998</v>
      </c>
      <c r="N113" s="174">
        <v>0.30000000000000004</v>
      </c>
      <c r="Y113" s="109">
        <f t="shared" si="14"/>
        <v>-10</v>
      </c>
      <c r="Z113" s="128">
        <f t="shared" si="16"/>
        <v>-20</v>
      </c>
      <c r="AA113" s="146"/>
      <c r="AB113" s="146"/>
      <c r="AC113" s="136"/>
      <c r="AD113" s="136"/>
      <c r="AE113" s="136"/>
      <c r="AF113" s="136"/>
      <c r="AG113" s="136"/>
      <c r="AH113" s="136"/>
      <c r="AI113" s="136"/>
      <c r="AJ113" s="136"/>
      <c r="AK113" s="136"/>
      <c r="AL113" s="136"/>
      <c r="AM113" s="146"/>
      <c r="AN113" s="146"/>
      <c r="AO113" s="146"/>
      <c r="AP113" s="146"/>
      <c r="AQ113" s="146"/>
      <c r="AR113" s="146"/>
      <c r="AS113" s="146"/>
      <c r="AT113" s="146"/>
      <c r="AU113" s="146"/>
      <c r="AV113" s="146"/>
      <c r="AW113" s="146"/>
      <c r="AX113" s="146"/>
      <c r="AY113" s="146"/>
      <c r="AZ113" s="146"/>
      <c r="BA113" s="146"/>
      <c r="BB113" s="146"/>
      <c r="BC113" s="146"/>
      <c r="BD113" s="146"/>
      <c r="BE113" s="146"/>
      <c r="BF113" s="146"/>
      <c r="BG113" s="146"/>
      <c r="BH113" s="146"/>
      <c r="BI113" s="146"/>
      <c r="BJ113" s="146"/>
      <c r="BK113" s="146"/>
      <c r="BL113" s="146"/>
      <c r="BM113" s="146"/>
      <c r="BN113" s="146"/>
      <c r="BO113" s="146"/>
      <c r="BP113" s="146"/>
      <c r="BQ113" s="146"/>
      <c r="BR113" s="146"/>
      <c r="BS113" s="146"/>
      <c r="BT113" s="146"/>
      <c r="BU113" s="146"/>
      <c r="BV113" s="146"/>
      <c r="BW113" s="146"/>
      <c r="BX113" s="146"/>
      <c r="BY113" s="146"/>
    </row>
    <row r="114" spans="1:77" x14ac:dyDescent="0.25">
      <c r="A114" s="161" t="str">
        <f t="shared" ref="A114:A145" si="17">A40</f>
        <v>aofoo</v>
      </c>
      <c r="B114" s="8" t="s">
        <v>72</v>
      </c>
      <c r="C114" s="8" t="str">
        <f t="shared" si="15"/>
        <v>sim1</v>
      </c>
      <c r="D114" s="172">
        <v>-1</v>
      </c>
      <c r="E114" s="172">
        <v>0.8</v>
      </c>
      <c r="F114" s="172">
        <v>-2.5000000000000001E-2</v>
      </c>
      <c r="G114" s="173">
        <v>5.000000000000001E-3</v>
      </c>
      <c r="H114" s="174">
        <v>1.4999999999999999E-2</v>
      </c>
      <c r="I114" s="174">
        <v>0.45</v>
      </c>
      <c r="J114" s="174">
        <v>0.60000000000000009</v>
      </c>
      <c r="K114" s="174">
        <v>0.30000000000000004</v>
      </c>
      <c r="L114" s="174">
        <v>0.15000000000000002</v>
      </c>
      <c r="M114" s="174">
        <v>0.22499999999999998</v>
      </c>
      <c r="N114" s="174">
        <v>0.30000000000000004</v>
      </c>
      <c r="Y114" s="109">
        <f t="shared" ref="Y114:Y133" si="18">IF(ISERROR(Z114*$BZ$82),"eps",(Z114*$BZ$82))</f>
        <v>-10</v>
      </c>
      <c r="Z114" s="128">
        <f t="shared" si="16"/>
        <v>-20</v>
      </c>
      <c r="AA114" s="146"/>
      <c r="AB114" s="146"/>
      <c r="AC114" s="136"/>
      <c r="AD114" s="136"/>
      <c r="AE114" s="136"/>
      <c r="AF114" s="136"/>
      <c r="AG114" s="136"/>
      <c r="AH114" s="136"/>
      <c r="AI114" s="136"/>
      <c r="AJ114" s="136"/>
      <c r="AK114" s="136"/>
      <c r="AL114" s="136"/>
      <c r="AM114" s="146"/>
      <c r="AN114" s="146"/>
      <c r="AO114" s="146"/>
      <c r="AP114" s="146"/>
      <c r="AQ114" s="146"/>
      <c r="AR114" s="146"/>
      <c r="AS114" s="146"/>
      <c r="AT114" s="146"/>
      <c r="AU114" s="146"/>
      <c r="AV114" s="146"/>
      <c r="AW114" s="146"/>
      <c r="AX114" s="146"/>
      <c r="AY114" s="146"/>
      <c r="AZ114" s="146"/>
      <c r="BA114" s="146"/>
      <c r="BB114" s="146"/>
      <c r="BC114" s="146"/>
      <c r="BD114" s="146"/>
      <c r="BE114" s="146"/>
      <c r="BF114" s="146"/>
      <c r="BG114" s="146"/>
      <c r="BH114" s="146"/>
      <c r="BI114" s="146"/>
      <c r="BJ114" s="146"/>
      <c r="BK114" s="146"/>
      <c r="BL114" s="146"/>
      <c r="BM114" s="146"/>
      <c r="BN114" s="146"/>
      <c r="BO114" s="146"/>
      <c r="BP114" s="146"/>
      <c r="BQ114" s="146"/>
      <c r="BR114" s="146"/>
      <c r="BS114" s="146"/>
      <c r="BT114" s="146"/>
      <c r="BU114" s="146"/>
      <c r="BV114" s="146"/>
      <c r="BW114" s="146"/>
      <c r="BX114" s="146"/>
      <c r="BY114" s="146"/>
    </row>
    <row r="115" spans="1:77" x14ac:dyDescent="0.25">
      <c r="A115" s="161" t="str">
        <f t="shared" si="17"/>
        <v>abevt</v>
      </c>
      <c r="B115" s="8" t="s">
        <v>72</v>
      </c>
      <c r="C115" s="8" t="str">
        <f t="shared" ref="C115:C146" si="19">C114</f>
        <v>sim1</v>
      </c>
      <c r="D115" s="172">
        <v>-1</v>
      </c>
      <c r="E115" s="172">
        <v>0.8</v>
      </c>
      <c r="F115" s="172">
        <v>-2.5000000000000001E-2</v>
      </c>
      <c r="G115" s="173">
        <v>5.000000000000001E-3</v>
      </c>
      <c r="H115" s="174">
        <v>1.4999999999999999E-2</v>
      </c>
      <c r="I115" s="174">
        <v>0.45</v>
      </c>
      <c r="J115" s="174">
        <v>0.60000000000000009</v>
      </c>
      <c r="K115" s="174">
        <v>0.30000000000000004</v>
      </c>
      <c r="L115" s="174">
        <v>0.15000000000000002</v>
      </c>
      <c r="M115" s="174">
        <v>0.22499999999999998</v>
      </c>
      <c r="N115" s="174">
        <v>0.30000000000000004</v>
      </c>
      <c r="Y115" s="109">
        <f t="shared" si="18"/>
        <v>-10</v>
      </c>
      <c r="Z115" s="128">
        <f t="shared" si="16"/>
        <v>-20</v>
      </c>
      <c r="AA115" s="146"/>
      <c r="AB115" s="146"/>
      <c r="AC115" s="136"/>
      <c r="AD115" s="136"/>
      <c r="AE115" s="136"/>
      <c r="AF115" s="136"/>
      <c r="AG115" s="136"/>
      <c r="AH115" s="136"/>
      <c r="AI115" s="136"/>
      <c r="AJ115" s="136"/>
      <c r="AK115" s="136"/>
      <c r="AL115" s="136"/>
      <c r="AM115" s="146"/>
      <c r="AN115" s="146"/>
      <c r="AO115" s="146"/>
      <c r="AP115" s="146"/>
      <c r="AQ115" s="146"/>
      <c r="AR115" s="146"/>
      <c r="AS115" s="146"/>
      <c r="AT115" s="146"/>
      <c r="AU115" s="146"/>
      <c r="AV115" s="146"/>
      <c r="AW115" s="146"/>
      <c r="AX115" s="146"/>
      <c r="AY115" s="146"/>
      <c r="AZ115" s="146"/>
      <c r="BA115" s="146"/>
      <c r="BB115" s="146"/>
      <c r="BC115" s="146"/>
      <c r="BD115" s="146"/>
      <c r="BE115" s="146"/>
      <c r="BF115" s="146"/>
      <c r="BG115" s="146"/>
      <c r="BH115" s="146"/>
      <c r="BI115" s="146"/>
      <c r="BJ115" s="146"/>
      <c r="BK115" s="146"/>
      <c r="BL115" s="146"/>
      <c r="BM115" s="146"/>
      <c r="BN115" s="146"/>
      <c r="BO115" s="146"/>
      <c r="BP115" s="146"/>
      <c r="BQ115" s="146"/>
      <c r="BR115" s="146"/>
      <c r="BS115" s="146"/>
      <c r="BT115" s="146"/>
      <c r="BU115" s="146"/>
      <c r="BV115" s="146"/>
      <c r="BW115" s="146"/>
      <c r="BX115" s="146"/>
      <c r="BY115" s="146"/>
    </row>
    <row r="116" spans="1:77" x14ac:dyDescent="0.25">
      <c r="A116" s="161" t="str">
        <f t="shared" si="17"/>
        <v>atext</v>
      </c>
      <c r="B116" s="8" t="s">
        <v>72</v>
      </c>
      <c r="C116" s="8" t="str">
        <f t="shared" si="19"/>
        <v>sim1</v>
      </c>
      <c r="D116" s="172">
        <v>-4</v>
      </c>
      <c r="E116" s="172">
        <v>0.8</v>
      </c>
      <c r="F116" s="172">
        <v>-2.5000000000000001E-2</v>
      </c>
      <c r="G116" s="173">
        <v>5.000000000000001E-3</v>
      </c>
      <c r="H116" s="174">
        <v>1.4999999999999999E-2</v>
      </c>
      <c r="I116" s="174">
        <v>0.45</v>
      </c>
      <c r="J116" s="174">
        <v>0.60000000000000009</v>
      </c>
      <c r="K116" s="174">
        <v>0.30000000000000004</v>
      </c>
      <c r="L116" s="174">
        <v>0.15000000000000002</v>
      </c>
      <c r="M116" s="174">
        <v>0.22499999999999998</v>
      </c>
      <c r="N116" s="174">
        <v>0.30000000000000004</v>
      </c>
      <c r="Y116" s="109">
        <f t="shared" si="18"/>
        <v>-10</v>
      </c>
      <c r="Z116" s="128">
        <f t="shared" si="16"/>
        <v>-20</v>
      </c>
      <c r="AA116" s="146"/>
      <c r="AB116" s="146"/>
      <c r="AC116" s="136"/>
      <c r="AD116" s="136"/>
      <c r="AE116" s="136"/>
      <c r="AF116" s="136"/>
      <c r="AG116" s="136"/>
      <c r="AH116" s="136"/>
      <c r="AI116" s="136"/>
      <c r="AJ116" s="136"/>
      <c r="AK116" s="136"/>
      <c r="AL116" s="136"/>
      <c r="AM116" s="146"/>
      <c r="AN116" s="146"/>
      <c r="AO116" s="146"/>
      <c r="AP116" s="146"/>
      <c r="AQ116" s="146"/>
      <c r="AR116" s="146"/>
      <c r="AS116" s="146"/>
      <c r="AT116" s="146"/>
      <c r="AU116" s="146"/>
      <c r="AV116" s="146"/>
      <c r="AW116" s="146"/>
      <c r="AX116" s="146"/>
      <c r="AY116" s="146"/>
      <c r="AZ116" s="146"/>
      <c r="BA116" s="146"/>
      <c r="BB116" s="146"/>
      <c r="BC116" s="146"/>
      <c r="BD116" s="146"/>
      <c r="BE116" s="146"/>
      <c r="BF116" s="146"/>
      <c r="BG116" s="146"/>
      <c r="BH116" s="146"/>
      <c r="BI116" s="146"/>
      <c r="BJ116" s="146"/>
      <c r="BK116" s="146"/>
      <c r="BL116" s="146"/>
      <c r="BM116" s="146"/>
      <c r="BN116" s="146"/>
      <c r="BO116" s="146"/>
      <c r="BP116" s="146"/>
      <c r="BQ116" s="146"/>
      <c r="BR116" s="146"/>
      <c r="BS116" s="146"/>
      <c r="BT116" s="146"/>
      <c r="BU116" s="146"/>
      <c r="BV116" s="146"/>
      <c r="BW116" s="146"/>
      <c r="BX116" s="146"/>
      <c r="BY116" s="146"/>
    </row>
    <row r="117" spans="1:77" x14ac:dyDescent="0.25">
      <c r="A117" s="161" t="str">
        <f t="shared" si="17"/>
        <v>aclth</v>
      </c>
      <c r="B117" s="8" t="s">
        <v>72</v>
      </c>
      <c r="C117" s="8" t="str">
        <f t="shared" si="19"/>
        <v>sim1</v>
      </c>
      <c r="D117" s="172">
        <v>-4</v>
      </c>
      <c r="E117" s="172">
        <v>0.8</v>
      </c>
      <c r="F117" s="172">
        <v>-2.5000000000000001E-2</v>
      </c>
      <c r="G117" s="173">
        <v>5.000000000000001E-3</v>
      </c>
      <c r="H117" s="174">
        <v>1.4999999999999999E-2</v>
      </c>
      <c r="I117" s="174">
        <v>0.45</v>
      </c>
      <c r="J117" s="174">
        <v>0.60000000000000009</v>
      </c>
      <c r="K117" s="174">
        <v>0.30000000000000004</v>
      </c>
      <c r="L117" s="174">
        <v>0.15000000000000002</v>
      </c>
      <c r="M117" s="174">
        <v>0.22499999999999998</v>
      </c>
      <c r="N117" s="174">
        <v>0.30000000000000004</v>
      </c>
      <c r="Y117" s="109">
        <f t="shared" si="18"/>
        <v>-10</v>
      </c>
      <c r="Z117" s="128">
        <f t="shared" si="16"/>
        <v>-20</v>
      </c>
      <c r="AA117" s="146"/>
      <c r="AB117" s="146"/>
      <c r="AC117" s="136"/>
      <c r="AD117" s="136"/>
      <c r="AE117" s="136"/>
      <c r="AF117" s="136"/>
      <c r="AG117" s="136"/>
      <c r="AH117" s="136"/>
      <c r="AI117" s="136"/>
      <c r="AJ117" s="136"/>
      <c r="AK117" s="136"/>
      <c r="AL117" s="136"/>
      <c r="AM117" s="146"/>
      <c r="AN117" s="146"/>
      <c r="AO117" s="146"/>
      <c r="AP117" s="146"/>
      <c r="AQ117" s="146"/>
      <c r="AR117" s="146"/>
      <c r="AS117" s="146"/>
      <c r="AT117" s="146"/>
      <c r="AU117" s="146"/>
      <c r="AV117" s="146"/>
      <c r="AW117" s="146"/>
      <c r="AX117" s="146"/>
      <c r="AY117" s="146"/>
      <c r="AZ117" s="146"/>
      <c r="BA117" s="146"/>
      <c r="BB117" s="146"/>
      <c r="BC117" s="146"/>
      <c r="BD117" s="146"/>
      <c r="BE117" s="146"/>
      <c r="BF117" s="146"/>
      <c r="BG117" s="146"/>
      <c r="BH117" s="146"/>
      <c r="BI117" s="146"/>
      <c r="BJ117" s="146"/>
      <c r="BK117" s="146"/>
      <c r="BL117" s="146"/>
      <c r="BM117" s="146"/>
      <c r="BN117" s="146"/>
      <c r="BO117" s="146"/>
      <c r="BP117" s="146"/>
      <c r="BQ117" s="146"/>
      <c r="BR117" s="146"/>
      <c r="BS117" s="146"/>
      <c r="BT117" s="146"/>
      <c r="BU117" s="146"/>
      <c r="BV117" s="146"/>
      <c r="BW117" s="146"/>
      <c r="BX117" s="146"/>
      <c r="BY117" s="146"/>
    </row>
    <row r="118" spans="1:77" x14ac:dyDescent="0.25">
      <c r="A118" s="161" t="str">
        <f t="shared" si="17"/>
        <v>aleat</v>
      </c>
      <c r="B118" s="8" t="s">
        <v>72</v>
      </c>
      <c r="C118" s="8" t="str">
        <f t="shared" si="19"/>
        <v>sim1</v>
      </c>
      <c r="D118" s="59">
        <v>-4</v>
      </c>
      <c r="E118" s="59">
        <v>0.8</v>
      </c>
      <c r="F118" s="59">
        <v>-2.5000000000000001E-2</v>
      </c>
      <c r="G118" s="168">
        <v>5.000000000000001E-3</v>
      </c>
      <c r="H118" s="169">
        <v>1.4999999999999999E-2</v>
      </c>
      <c r="I118" s="169">
        <v>0.45</v>
      </c>
      <c r="J118" s="169">
        <v>0.60000000000000009</v>
      </c>
      <c r="K118" s="169">
        <v>0.30000000000000004</v>
      </c>
      <c r="L118" s="169">
        <v>0.15000000000000002</v>
      </c>
      <c r="M118" s="169">
        <v>0.22499999999999998</v>
      </c>
      <c r="N118" s="169">
        <v>0.30000000000000004</v>
      </c>
      <c r="Y118" s="109" t="str">
        <f t="shared" si="18"/>
        <v>eps</v>
      </c>
      <c r="Z118" s="126" t="s">
        <v>75</v>
      </c>
      <c r="AA118" s="144"/>
      <c r="AB118" s="144"/>
      <c r="AC118" s="133"/>
      <c r="AD118" s="133"/>
      <c r="AE118" s="133"/>
      <c r="AF118" s="133"/>
      <c r="AG118" s="133"/>
      <c r="AH118" s="133"/>
      <c r="AI118" s="133"/>
      <c r="AJ118" s="133"/>
      <c r="AK118" s="133"/>
      <c r="AL118" s="133"/>
      <c r="AM118" s="144"/>
      <c r="AN118" s="144"/>
      <c r="AO118" s="144"/>
      <c r="AP118" s="144"/>
      <c r="AQ118" s="144"/>
      <c r="AR118" s="144"/>
      <c r="AS118" s="144"/>
      <c r="AT118" s="144"/>
      <c r="AU118" s="144"/>
      <c r="AV118" s="144"/>
      <c r="AW118" s="144"/>
      <c r="AX118" s="144"/>
      <c r="AY118" s="144"/>
      <c r="AZ118" s="144"/>
      <c r="BA118" s="144"/>
      <c r="BB118" s="144"/>
      <c r="BC118" s="144"/>
      <c r="BD118" s="144"/>
      <c r="BE118" s="144"/>
      <c r="BF118" s="144"/>
      <c r="BG118" s="144"/>
      <c r="BH118" s="144"/>
      <c r="BI118" s="144"/>
      <c r="BJ118" s="144"/>
      <c r="BK118" s="144"/>
      <c r="BL118" s="144"/>
      <c r="BM118" s="144"/>
      <c r="BN118" s="144"/>
      <c r="BO118" s="144"/>
      <c r="BP118" s="144"/>
      <c r="BQ118" s="144"/>
      <c r="BR118" s="144"/>
      <c r="BS118" s="144"/>
      <c r="BT118" s="144"/>
      <c r="BU118" s="144"/>
      <c r="BV118" s="144"/>
      <c r="BW118" s="144"/>
      <c r="BX118" s="144"/>
      <c r="BY118" s="144"/>
    </row>
    <row r="119" spans="1:77" x14ac:dyDescent="0.25">
      <c r="A119" s="161" t="str">
        <f t="shared" si="17"/>
        <v>afoot</v>
      </c>
      <c r="B119" s="8" t="s">
        <v>72</v>
      </c>
      <c r="C119" s="8" t="str">
        <f t="shared" si="19"/>
        <v>sim1</v>
      </c>
      <c r="D119" s="59">
        <v>-4</v>
      </c>
      <c r="E119" s="59">
        <v>0.8</v>
      </c>
      <c r="F119" s="59">
        <v>-2.5000000000000001E-2</v>
      </c>
      <c r="G119" s="168">
        <v>5.000000000000001E-3</v>
      </c>
      <c r="H119" s="169">
        <v>1.4999999999999999E-2</v>
      </c>
      <c r="I119" s="169">
        <v>0.45</v>
      </c>
      <c r="J119" s="169">
        <v>0.60000000000000009</v>
      </c>
      <c r="K119" s="169">
        <v>0.30000000000000004</v>
      </c>
      <c r="L119" s="169">
        <v>0.15000000000000002</v>
      </c>
      <c r="M119" s="169">
        <v>0.22499999999999998</v>
      </c>
      <c r="N119" s="169">
        <v>0.30000000000000004</v>
      </c>
      <c r="Y119" s="109" t="str">
        <f t="shared" si="18"/>
        <v>eps</v>
      </c>
      <c r="Z119" s="126" t="s">
        <v>75</v>
      </c>
      <c r="AA119" s="144"/>
      <c r="AB119" s="144"/>
      <c r="AC119" s="133">
        <v>-0.1</v>
      </c>
      <c r="AD119" s="133">
        <v>-0.05</v>
      </c>
      <c r="AE119" s="133">
        <v>0.05</v>
      </c>
      <c r="AF119" s="133">
        <v>0.05</v>
      </c>
      <c r="AG119" s="133">
        <v>0.05</v>
      </c>
      <c r="AH119" s="133">
        <v>0.05</v>
      </c>
      <c r="AI119" s="133">
        <v>0.2</v>
      </c>
      <c r="AJ119" s="133">
        <v>0.1</v>
      </c>
      <c r="AK119" s="133">
        <v>0.15</v>
      </c>
      <c r="AL119" s="133">
        <v>0.2</v>
      </c>
      <c r="AM119" s="144"/>
      <c r="AN119" s="144"/>
      <c r="AO119" s="144"/>
      <c r="AP119" s="144"/>
      <c r="AQ119" s="144"/>
      <c r="AR119" s="144"/>
      <c r="AS119" s="144"/>
      <c r="AT119" s="144"/>
      <c r="AU119" s="144"/>
      <c r="AV119" s="144"/>
      <c r="AW119" s="144"/>
      <c r="AX119" s="144"/>
      <c r="AY119" s="144"/>
      <c r="AZ119" s="144"/>
      <c r="BA119" s="144"/>
      <c r="BB119" s="144"/>
      <c r="BC119" s="144"/>
      <c r="BD119" s="144"/>
      <c r="BE119" s="144"/>
      <c r="BF119" s="144"/>
      <c r="BG119" s="144"/>
      <c r="BH119" s="144"/>
      <c r="BI119" s="144"/>
      <c r="BJ119" s="144"/>
      <c r="BK119" s="144"/>
      <c r="BL119" s="144"/>
      <c r="BM119" s="144"/>
      <c r="BN119" s="144"/>
      <c r="BO119" s="144"/>
      <c r="BP119" s="144"/>
      <c r="BQ119" s="144"/>
      <c r="BR119" s="144"/>
      <c r="BS119" s="144"/>
      <c r="BT119" s="144"/>
      <c r="BU119" s="144"/>
      <c r="BV119" s="144"/>
      <c r="BW119" s="144"/>
      <c r="BX119" s="144"/>
      <c r="BY119" s="144"/>
    </row>
    <row r="120" spans="1:77" x14ac:dyDescent="0.25">
      <c r="A120" s="161" t="str">
        <f t="shared" si="17"/>
        <v>awood</v>
      </c>
      <c r="B120" s="8" t="s">
        <v>72</v>
      </c>
      <c r="C120" s="8" t="str">
        <f t="shared" si="19"/>
        <v>sim1</v>
      </c>
      <c r="D120" s="59">
        <v>-4</v>
      </c>
      <c r="E120" s="59">
        <v>0.8</v>
      </c>
      <c r="F120" s="59">
        <v>-2.5000000000000001E-2</v>
      </c>
      <c r="G120" s="168">
        <v>5.000000000000001E-3</v>
      </c>
      <c r="H120" s="169">
        <v>1.4999999999999999E-2</v>
      </c>
      <c r="I120" s="169">
        <v>0.45</v>
      </c>
      <c r="J120" s="169">
        <v>0.60000000000000009</v>
      </c>
      <c r="K120" s="169">
        <v>0.30000000000000004</v>
      </c>
      <c r="L120" s="169">
        <v>0.15000000000000002</v>
      </c>
      <c r="M120" s="169">
        <v>0.22499999999999998</v>
      </c>
      <c r="N120" s="169">
        <v>0.30000000000000004</v>
      </c>
      <c r="Y120" s="109">
        <f t="shared" si="18"/>
        <v>-9.5</v>
      </c>
      <c r="Z120" s="126">
        <v>-19</v>
      </c>
      <c r="AA120" s="144"/>
      <c r="AB120" s="144"/>
      <c r="AC120" s="133">
        <v>-0.1</v>
      </c>
      <c r="AD120" s="133">
        <v>-0.05</v>
      </c>
      <c r="AE120" s="133">
        <v>0.05</v>
      </c>
      <c r="AF120" s="133">
        <v>0.05</v>
      </c>
      <c r="AG120" s="133">
        <v>0.05</v>
      </c>
      <c r="AH120" s="133">
        <v>0.05</v>
      </c>
      <c r="AI120" s="133">
        <v>0.2</v>
      </c>
      <c r="AJ120" s="133">
        <v>0.1</v>
      </c>
      <c r="AK120" s="133">
        <v>0.15</v>
      </c>
      <c r="AL120" s="133">
        <v>0.2</v>
      </c>
      <c r="AM120" s="144"/>
      <c r="AN120" s="144"/>
      <c r="AO120" s="144"/>
      <c r="AP120" s="144"/>
      <c r="AQ120" s="144"/>
      <c r="AR120" s="144"/>
      <c r="AS120" s="144"/>
      <c r="AT120" s="144"/>
      <c r="AU120" s="144"/>
      <c r="AV120" s="144"/>
      <c r="AW120" s="144"/>
      <c r="AX120" s="144"/>
      <c r="AY120" s="144"/>
      <c r="AZ120" s="144"/>
      <c r="BA120" s="144"/>
      <c r="BB120" s="144"/>
      <c r="BC120" s="144"/>
      <c r="BD120" s="144"/>
      <c r="BE120" s="144"/>
      <c r="BF120" s="144"/>
      <c r="BG120" s="144"/>
      <c r="BH120" s="144"/>
      <c r="BI120" s="144"/>
      <c r="BJ120" s="144"/>
      <c r="BK120" s="144"/>
      <c r="BL120" s="144"/>
      <c r="BM120" s="144"/>
      <c r="BN120" s="144"/>
      <c r="BO120" s="144"/>
      <c r="BP120" s="144"/>
      <c r="BQ120" s="144"/>
      <c r="BR120" s="144"/>
      <c r="BS120" s="144"/>
      <c r="BT120" s="144"/>
      <c r="BU120" s="144"/>
      <c r="BV120" s="144"/>
      <c r="BW120" s="144"/>
      <c r="BX120" s="144"/>
      <c r="BY120" s="144"/>
    </row>
    <row r="121" spans="1:77" x14ac:dyDescent="0.25">
      <c r="A121" s="161" t="str">
        <f t="shared" si="17"/>
        <v>apapr</v>
      </c>
      <c r="B121" s="8" t="s">
        <v>72</v>
      </c>
      <c r="C121" s="8" t="str">
        <f t="shared" si="19"/>
        <v>sim1</v>
      </c>
      <c r="D121" s="59">
        <v>-4</v>
      </c>
      <c r="E121" s="59">
        <v>0.8</v>
      </c>
      <c r="F121" s="59">
        <v>-2.5000000000000001E-2</v>
      </c>
      <c r="G121" s="168">
        <v>5.000000000000001E-3</v>
      </c>
      <c r="H121" s="169">
        <v>1.4999999999999999E-2</v>
      </c>
      <c r="I121" s="169">
        <v>0.45</v>
      </c>
      <c r="J121" s="169">
        <v>0.60000000000000009</v>
      </c>
      <c r="K121" s="169">
        <v>0.30000000000000004</v>
      </c>
      <c r="L121" s="169">
        <v>0.15000000000000002</v>
      </c>
      <c r="M121" s="169">
        <v>0.22499999999999998</v>
      </c>
      <c r="N121" s="169">
        <v>0.30000000000000004</v>
      </c>
      <c r="Y121" s="109">
        <f t="shared" si="18"/>
        <v>-5.5</v>
      </c>
      <c r="Z121" s="126">
        <v>-11</v>
      </c>
      <c r="AA121" s="144"/>
      <c r="AB121" s="144"/>
      <c r="AC121" s="133">
        <v>-0.1</v>
      </c>
      <c r="AD121" s="133">
        <v>-0.05</v>
      </c>
      <c r="AE121" s="133">
        <v>0.05</v>
      </c>
      <c r="AF121" s="133">
        <v>0.05</v>
      </c>
      <c r="AG121" s="133">
        <v>0.05</v>
      </c>
      <c r="AH121" s="133">
        <v>0.05</v>
      </c>
      <c r="AI121" s="133">
        <v>0.2</v>
      </c>
      <c r="AJ121" s="133">
        <v>0.1</v>
      </c>
      <c r="AK121" s="133">
        <v>0.15</v>
      </c>
      <c r="AL121" s="133">
        <v>0.2</v>
      </c>
      <c r="AM121" s="144"/>
      <c r="AN121" s="144"/>
      <c r="AO121" s="144"/>
      <c r="AP121" s="144"/>
      <c r="AQ121" s="144"/>
      <c r="AR121" s="144"/>
      <c r="AS121" s="144"/>
      <c r="AT121" s="144"/>
      <c r="AU121" s="144"/>
      <c r="AV121" s="144"/>
      <c r="AW121" s="144"/>
      <c r="AX121" s="144"/>
      <c r="AY121" s="144"/>
      <c r="AZ121" s="144"/>
      <c r="BA121" s="144"/>
      <c r="BB121" s="144"/>
      <c r="BC121" s="144"/>
      <c r="BD121" s="144"/>
      <c r="BE121" s="144"/>
      <c r="BF121" s="144"/>
      <c r="BG121" s="144"/>
      <c r="BH121" s="144"/>
      <c r="BI121" s="144"/>
      <c r="BJ121" s="144"/>
      <c r="BK121" s="144"/>
      <c r="BL121" s="144"/>
      <c r="BM121" s="144"/>
      <c r="BN121" s="144"/>
      <c r="BO121" s="144"/>
      <c r="BP121" s="144"/>
      <c r="BQ121" s="144"/>
      <c r="BR121" s="144"/>
      <c r="BS121" s="144"/>
      <c r="BT121" s="144"/>
      <c r="BU121" s="144"/>
      <c r="BV121" s="144"/>
      <c r="BW121" s="144"/>
      <c r="BX121" s="144"/>
      <c r="BY121" s="144"/>
    </row>
    <row r="122" spans="1:77" x14ac:dyDescent="0.25">
      <c r="A122" s="161" t="str">
        <f t="shared" si="17"/>
        <v>aprnt</v>
      </c>
      <c r="B122" s="8" t="s">
        <v>72</v>
      </c>
      <c r="C122" s="8" t="str">
        <f t="shared" si="19"/>
        <v>sim1</v>
      </c>
      <c r="D122" s="172">
        <v>-4</v>
      </c>
      <c r="E122" s="172">
        <v>0.8</v>
      </c>
      <c r="F122" s="172">
        <v>-2.5000000000000001E-2</v>
      </c>
      <c r="G122" s="173">
        <v>5.000000000000001E-3</v>
      </c>
      <c r="H122" s="174">
        <v>1.4999999999999999E-2</v>
      </c>
      <c r="I122" s="174">
        <v>0.45</v>
      </c>
      <c r="J122" s="174">
        <v>0.60000000000000009</v>
      </c>
      <c r="K122" s="174">
        <v>0.30000000000000004</v>
      </c>
      <c r="L122" s="174">
        <v>0.15000000000000002</v>
      </c>
      <c r="M122" s="174">
        <v>0.22499999999999998</v>
      </c>
      <c r="N122" s="174">
        <v>0.30000000000000004</v>
      </c>
      <c r="Y122" s="109">
        <f t="shared" si="18"/>
        <v>-5.5</v>
      </c>
      <c r="Z122" s="129">
        <f>Z121</f>
        <v>-11</v>
      </c>
      <c r="AA122" s="147"/>
      <c r="AB122" s="147"/>
      <c r="AC122" s="134"/>
      <c r="AD122" s="134"/>
      <c r="AE122" s="134"/>
      <c r="AF122" s="134"/>
      <c r="AG122" s="134"/>
      <c r="AH122" s="134"/>
      <c r="AI122" s="134"/>
      <c r="AJ122" s="134"/>
      <c r="AK122" s="134"/>
      <c r="AL122" s="134"/>
      <c r="AM122" s="147"/>
      <c r="AN122" s="147"/>
      <c r="AO122" s="147"/>
      <c r="AP122" s="147"/>
      <c r="AQ122" s="147"/>
      <c r="AR122" s="147"/>
      <c r="AS122" s="147"/>
      <c r="AT122" s="147"/>
      <c r="AU122" s="147"/>
      <c r="AV122" s="147"/>
      <c r="AW122" s="147"/>
      <c r="AX122" s="147"/>
      <c r="AY122" s="147"/>
      <c r="AZ122" s="147"/>
      <c r="BA122" s="147"/>
      <c r="BB122" s="147"/>
      <c r="BC122" s="147"/>
      <c r="BD122" s="147"/>
      <c r="BE122" s="147"/>
      <c r="BF122" s="147"/>
      <c r="BG122" s="147"/>
      <c r="BH122" s="147"/>
      <c r="BI122" s="147"/>
      <c r="BJ122" s="147"/>
      <c r="BK122" s="147"/>
      <c r="BL122" s="147"/>
      <c r="BM122" s="147"/>
      <c r="BN122" s="147"/>
      <c r="BO122" s="147"/>
      <c r="BP122" s="147"/>
      <c r="BQ122" s="147"/>
      <c r="BR122" s="147"/>
      <c r="BS122" s="147"/>
      <c r="BT122" s="147"/>
      <c r="BU122" s="147"/>
      <c r="BV122" s="147"/>
      <c r="BW122" s="147"/>
      <c r="BX122" s="147"/>
      <c r="BY122" s="147"/>
    </row>
    <row r="123" spans="1:77" x14ac:dyDescent="0.25">
      <c r="A123" s="161" t="str">
        <f t="shared" si="17"/>
        <v>apetr</v>
      </c>
      <c r="B123" s="8" t="s">
        <v>72</v>
      </c>
      <c r="C123" s="8" t="str">
        <f t="shared" si="19"/>
        <v>sim1</v>
      </c>
      <c r="D123" s="172" t="s">
        <v>75</v>
      </c>
      <c r="E123" s="172" t="s">
        <v>75</v>
      </c>
      <c r="F123" s="172" t="s">
        <v>75</v>
      </c>
      <c r="G123" s="173" t="s">
        <v>75</v>
      </c>
      <c r="H123" s="174" t="s">
        <v>75</v>
      </c>
      <c r="I123" s="174" t="s">
        <v>75</v>
      </c>
      <c r="J123" s="174" t="s">
        <v>75</v>
      </c>
      <c r="K123" s="174" t="s">
        <v>75</v>
      </c>
      <c r="L123" s="174" t="s">
        <v>75</v>
      </c>
      <c r="M123" s="174" t="s">
        <v>75</v>
      </c>
      <c r="N123" s="174" t="s">
        <v>75</v>
      </c>
      <c r="Y123" s="109">
        <f t="shared" si="18"/>
        <v>-4.5</v>
      </c>
      <c r="Z123" s="129">
        <f>Z124</f>
        <v>-9</v>
      </c>
      <c r="AA123" s="147"/>
      <c r="AB123" s="147"/>
      <c r="AC123" s="134"/>
      <c r="AD123" s="134"/>
      <c r="AE123" s="134"/>
      <c r="AF123" s="134"/>
      <c r="AG123" s="134"/>
      <c r="AH123" s="134"/>
      <c r="AI123" s="134"/>
      <c r="AJ123" s="134"/>
      <c r="AK123" s="134"/>
      <c r="AL123" s="134"/>
      <c r="AM123" s="147"/>
      <c r="AN123" s="147"/>
      <c r="AO123" s="147"/>
      <c r="AP123" s="147"/>
      <c r="AQ123" s="147"/>
      <c r="AR123" s="147"/>
      <c r="AS123" s="147"/>
      <c r="AT123" s="147"/>
      <c r="AU123" s="147"/>
      <c r="AV123" s="147"/>
      <c r="AW123" s="147"/>
      <c r="AX123" s="147"/>
      <c r="AY123" s="147"/>
      <c r="AZ123" s="147"/>
      <c r="BA123" s="147"/>
      <c r="BB123" s="147"/>
      <c r="BC123" s="147"/>
      <c r="BD123" s="147"/>
      <c r="BE123" s="147"/>
      <c r="BF123" s="147"/>
      <c r="BG123" s="147"/>
      <c r="BH123" s="147"/>
      <c r="BI123" s="147"/>
      <c r="BJ123" s="147"/>
      <c r="BK123" s="147"/>
      <c r="BL123" s="147"/>
      <c r="BM123" s="147"/>
      <c r="BN123" s="147"/>
      <c r="BO123" s="147"/>
      <c r="BP123" s="147"/>
      <c r="BQ123" s="147"/>
      <c r="BR123" s="147"/>
      <c r="BS123" s="147"/>
      <c r="BT123" s="147"/>
      <c r="BU123" s="147"/>
      <c r="BV123" s="147"/>
      <c r="BW123" s="147"/>
      <c r="BX123" s="147"/>
      <c r="BY123" s="147"/>
    </row>
    <row r="124" spans="1:77" x14ac:dyDescent="0.25">
      <c r="A124" s="161" t="str">
        <f t="shared" si="17"/>
        <v>ahydr</v>
      </c>
      <c r="B124" s="8" t="s">
        <v>72</v>
      </c>
      <c r="C124" s="8" t="str">
        <f t="shared" si="19"/>
        <v>sim1</v>
      </c>
      <c r="D124" s="59" t="s">
        <v>75</v>
      </c>
      <c r="E124" s="59" t="s">
        <v>75</v>
      </c>
      <c r="F124" s="59" t="s">
        <v>75</v>
      </c>
      <c r="G124" s="168" t="s">
        <v>75</v>
      </c>
      <c r="H124" s="169" t="s">
        <v>75</v>
      </c>
      <c r="I124" s="169" t="s">
        <v>75</v>
      </c>
      <c r="J124" s="169" t="s">
        <v>75</v>
      </c>
      <c r="K124" s="169" t="s">
        <v>75</v>
      </c>
      <c r="L124" s="169" t="s">
        <v>75</v>
      </c>
      <c r="M124" s="169" t="s">
        <v>75</v>
      </c>
      <c r="N124" s="169" t="s">
        <v>75</v>
      </c>
      <c r="Y124" s="109">
        <f t="shared" si="18"/>
        <v>-4.5</v>
      </c>
      <c r="Z124" s="126">
        <v>-9</v>
      </c>
      <c r="AA124" s="144"/>
      <c r="AB124" s="144"/>
      <c r="AC124" s="133">
        <v>-0.1</v>
      </c>
      <c r="AD124" s="133">
        <v>-0.05</v>
      </c>
      <c r="AE124" s="133">
        <v>0.05</v>
      </c>
      <c r="AF124" s="133">
        <v>0.05</v>
      </c>
      <c r="AG124" s="133">
        <v>0.05</v>
      </c>
      <c r="AH124" s="133">
        <v>0.05</v>
      </c>
      <c r="AI124" s="133">
        <v>0.2</v>
      </c>
      <c r="AJ124" s="133">
        <v>0.1</v>
      </c>
      <c r="AK124" s="133">
        <v>0.15</v>
      </c>
      <c r="AL124" s="133">
        <v>0.2</v>
      </c>
      <c r="AM124" s="144"/>
      <c r="AN124" s="144"/>
      <c r="AO124" s="144"/>
      <c r="AP124" s="144"/>
      <c r="AQ124" s="144"/>
      <c r="AR124" s="144"/>
      <c r="AS124" s="144"/>
      <c r="AT124" s="144"/>
      <c r="AU124" s="144"/>
      <c r="AV124" s="144"/>
      <c r="AW124" s="144"/>
      <c r="AX124" s="144"/>
      <c r="AY124" s="144"/>
      <c r="AZ124" s="144"/>
      <c r="BA124" s="144"/>
      <c r="BB124" s="144"/>
      <c r="BC124" s="144"/>
      <c r="BD124" s="144"/>
      <c r="BE124" s="144"/>
      <c r="BF124" s="144"/>
      <c r="BG124" s="144"/>
      <c r="BH124" s="144"/>
      <c r="BI124" s="144"/>
      <c r="BJ124" s="144"/>
      <c r="BK124" s="144"/>
      <c r="BL124" s="144"/>
      <c r="BM124" s="144"/>
      <c r="BN124" s="144"/>
      <c r="BO124" s="144"/>
      <c r="BP124" s="144"/>
      <c r="BQ124" s="144"/>
      <c r="BR124" s="144"/>
      <c r="BS124" s="144"/>
      <c r="BT124" s="144"/>
      <c r="BU124" s="144"/>
      <c r="BV124" s="144"/>
      <c r="BW124" s="144"/>
      <c r="BX124" s="144"/>
      <c r="BY124" s="144"/>
    </row>
    <row r="125" spans="1:77" x14ac:dyDescent="0.25">
      <c r="A125" s="161" t="str">
        <f t="shared" si="17"/>
        <v>abchm</v>
      </c>
      <c r="B125" s="8" t="s">
        <v>72</v>
      </c>
      <c r="C125" s="8" t="str">
        <f t="shared" si="19"/>
        <v>sim1</v>
      </c>
      <c r="D125" s="172">
        <v>-1.25</v>
      </c>
      <c r="E125" s="172">
        <v>0.8</v>
      </c>
      <c r="F125" s="172">
        <v>-2.5000000000000001E-2</v>
      </c>
      <c r="G125" s="173">
        <v>5.000000000000001E-3</v>
      </c>
      <c r="H125" s="174">
        <v>1.4999999999999999E-2</v>
      </c>
      <c r="I125" s="174">
        <v>0.45</v>
      </c>
      <c r="J125" s="174">
        <v>0.60000000000000009</v>
      </c>
      <c r="K125" s="174">
        <v>0.30000000000000004</v>
      </c>
      <c r="L125" s="174">
        <v>0.15000000000000002</v>
      </c>
      <c r="M125" s="174">
        <v>0.22499999999999998</v>
      </c>
      <c r="N125" s="174">
        <v>0.30000000000000004</v>
      </c>
      <c r="Y125" s="109">
        <f t="shared" si="18"/>
        <v>-4.5</v>
      </c>
      <c r="Z125" s="126">
        <f>Z124</f>
        <v>-9</v>
      </c>
      <c r="AA125" s="144"/>
      <c r="AB125" s="144"/>
      <c r="AC125" s="134"/>
      <c r="AD125" s="134"/>
      <c r="AE125" s="134"/>
      <c r="AF125" s="134"/>
      <c r="AG125" s="134"/>
      <c r="AH125" s="134"/>
      <c r="AI125" s="134"/>
      <c r="AJ125" s="134"/>
      <c r="AK125" s="134"/>
      <c r="AL125" s="134"/>
      <c r="AM125" s="144"/>
      <c r="AN125" s="144"/>
      <c r="AO125" s="144"/>
      <c r="AP125" s="144"/>
      <c r="AQ125" s="144"/>
      <c r="AR125" s="144"/>
      <c r="AS125" s="144"/>
      <c r="AT125" s="144"/>
      <c r="AU125" s="144"/>
      <c r="AV125" s="144"/>
      <c r="AW125" s="144"/>
      <c r="AX125" s="144"/>
      <c r="AY125" s="144"/>
      <c r="AZ125" s="144"/>
      <c r="BA125" s="144"/>
      <c r="BB125" s="144"/>
      <c r="BC125" s="144"/>
      <c r="BD125" s="144"/>
      <c r="BE125" s="144"/>
      <c r="BF125" s="144"/>
      <c r="BG125" s="144"/>
      <c r="BH125" s="144"/>
      <c r="BI125" s="144"/>
      <c r="BJ125" s="144"/>
      <c r="BK125" s="144"/>
      <c r="BL125" s="144"/>
      <c r="BM125" s="144"/>
      <c r="BN125" s="144"/>
      <c r="BO125" s="144"/>
      <c r="BP125" s="144"/>
      <c r="BQ125" s="144"/>
      <c r="BR125" s="144"/>
      <c r="BS125" s="144"/>
      <c r="BT125" s="144"/>
      <c r="BU125" s="144"/>
      <c r="BV125" s="144"/>
      <c r="BW125" s="144"/>
      <c r="BX125" s="144"/>
      <c r="BY125" s="144"/>
    </row>
    <row r="126" spans="1:77" x14ac:dyDescent="0.25">
      <c r="A126" s="161" t="str">
        <f t="shared" si="17"/>
        <v>aochm</v>
      </c>
      <c r="B126" s="8" t="s">
        <v>72</v>
      </c>
      <c r="C126" s="8" t="str">
        <f t="shared" si="19"/>
        <v>sim1</v>
      </c>
      <c r="D126" s="172">
        <v>-1.25</v>
      </c>
      <c r="E126" s="172">
        <v>0.8</v>
      </c>
      <c r="F126" s="172">
        <v>-2.5000000000000001E-2</v>
      </c>
      <c r="G126" s="173">
        <v>5.000000000000001E-3</v>
      </c>
      <c r="H126" s="174">
        <v>1.4999999999999999E-2</v>
      </c>
      <c r="I126" s="174">
        <v>0.45</v>
      </c>
      <c r="J126" s="174">
        <v>0.60000000000000009</v>
      </c>
      <c r="K126" s="174">
        <v>0.30000000000000004</v>
      </c>
      <c r="L126" s="174">
        <v>0.15000000000000002</v>
      </c>
      <c r="M126" s="174">
        <v>0.22499999999999998</v>
      </c>
      <c r="N126" s="174">
        <v>0.30000000000000004</v>
      </c>
      <c r="Y126" s="109">
        <f t="shared" si="18"/>
        <v>-4.5</v>
      </c>
      <c r="Z126" s="126">
        <f>Z125</f>
        <v>-9</v>
      </c>
      <c r="AA126" s="144"/>
      <c r="AB126" s="144"/>
      <c r="AC126" s="134"/>
      <c r="AD126" s="134"/>
      <c r="AE126" s="134"/>
      <c r="AF126" s="134"/>
      <c r="AG126" s="134"/>
      <c r="AH126" s="134"/>
      <c r="AI126" s="134"/>
      <c r="AJ126" s="134"/>
      <c r="AK126" s="134"/>
      <c r="AL126" s="134"/>
      <c r="AM126" s="144"/>
      <c r="AN126" s="144"/>
      <c r="AO126" s="144"/>
      <c r="AP126" s="144"/>
      <c r="AQ126" s="144"/>
      <c r="AR126" s="144"/>
      <c r="AS126" s="144"/>
      <c r="AT126" s="144"/>
      <c r="AU126" s="144"/>
      <c r="AV126" s="144"/>
      <c r="AW126" s="144"/>
      <c r="AX126" s="144"/>
      <c r="AY126" s="144"/>
      <c r="AZ126" s="144"/>
      <c r="BA126" s="144"/>
      <c r="BB126" s="144"/>
      <c r="BC126" s="144"/>
      <c r="BD126" s="144"/>
      <c r="BE126" s="144"/>
      <c r="BF126" s="144"/>
      <c r="BG126" s="144"/>
      <c r="BH126" s="144"/>
      <c r="BI126" s="144"/>
      <c r="BJ126" s="144"/>
      <c r="BK126" s="144"/>
      <c r="BL126" s="144"/>
      <c r="BM126" s="144"/>
      <c r="BN126" s="144"/>
      <c r="BO126" s="144"/>
      <c r="BP126" s="144"/>
      <c r="BQ126" s="144"/>
      <c r="BR126" s="144"/>
      <c r="BS126" s="144"/>
      <c r="BT126" s="144"/>
      <c r="BU126" s="144"/>
      <c r="BV126" s="144"/>
      <c r="BW126" s="144"/>
      <c r="BX126" s="144"/>
      <c r="BY126" s="144"/>
    </row>
    <row r="127" spans="1:77" x14ac:dyDescent="0.25">
      <c r="A127" s="161" t="str">
        <f t="shared" si="17"/>
        <v>arubb</v>
      </c>
      <c r="B127" s="8" t="s">
        <v>72</v>
      </c>
      <c r="C127" s="8" t="str">
        <f t="shared" si="19"/>
        <v>sim1</v>
      </c>
      <c r="D127" s="172">
        <v>-1.25</v>
      </c>
      <c r="E127" s="172">
        <v>0.8</v>
      </c>
      <c r="F127" s="172">
        <v>-2.5000000000000001E-2</v>
      </c>
      <c r="G127" s="173">
        <v>5.000000000000001E-3</v>
      </c>
      <c r="H127" s="174">
        <v>1.4999999999999999E-2</v>
      </c>
      <c r="I127" s="174">
        <v>0.45</v>
      </c>
      <c r="J127" s="174">
        <v>0.60000000000000009</v>
      </c>
      <c r="K127" s="174">
        <v>0.30000000000000004</v>
      </c>
      <c r="L127" s="174">
        <v>0.15000000000000002</v>
      </c>
      <c r="M127" s="174">
        <v>0.22499999999999998</v>
      </c>
      <c r="N127" s="174">
        <v>0.30000000000000004</v>
      </c>
      <c r="Y127" s="109">
        <f t="shared" si="18"/>
        <v>-4.5</v>
      </c>
      <c r="Z127" s="126">
        <f>Z126</f>
        <v>-9</v>
      </c>
      <c r="AA127" s="144"/>
      <c r="AB127" s="144"/>
      <c r="AC127" s="134"/>
      <c r="AD127" s="134"/>
      <c r="AE127" s="134"/>
      <c r="AF127" s="134"/>
      <c r="AG127" s="134"/>
      <c r="AH127" s="134"/>
      <c r="AI127" s="134"/>
      <c r="AJ127" s="134"/>
      <c r="AK127" s="134"/>
      <c r="AL127" s="134"/>
      <c r="AM127" s="144"/>
      <c r="AN127" s="144"/>
      <c r="AO127" s="144"/>
      <c r="AP127" s="144"/>
      <c r="AQ127" s="144"/>
      <c r="AR127" s="144"/>
      <c r="AS127" s="144"/>
      <c r="AT127" s="144"/>
      <c r="AU127" s="144"/>
      <c r="AV127" s="144"/>
      <c r="AW127" s="144"/>
      <c r="AX127" s="144"/>
      <c r="AY127" s="144"/>
      <c r="AZ127" s="144"/>
      <c r="BA127" s="144"/>
      <c r="BB127" s="144"/>
      <c r="BC127" s="144"/>
      <c r="BD127" s="144"/>
      <c r="BE127" s="144"/>
      <c r="BF127" s="144"/>
      <c r="BG127" s="144"/>
      <c r="BH127" s="144"/>
      <c r="BI127" s="144"/>
      <c r="BJ127" s="144"/>
      <c r="BK127" s="144"/>
      <c r="BL127" s="144"/>
      <c r="BM127" s="144"/>
      <c r="BN127" s="144"/>
      <c r="BO127" s="144"/>
      <c r="BP127" s="144"/>
      <c r="BQ127" s="144"/>
      <c r="BR127" s="144"/>
      <c r="BS127" s="144"/>
      <c r="BT127" s="144"/>
      <c r="BU127" s="144"/>
      <c r="BV127" s="144"/>
      <c r="BW127" s="144"/>
      <c r="BX127" s="144"/>
      <c r="BY127" s="144"/>
    </row>
    <row r="128" spans="1:77" x14ac:dyDescent="0.25">
      <c r="A128" s="161" t="str">
        <f t="shared" si="17"/>
        <v>aplas</v>
      </c>
      <c r="B128" s="8" t="s">
        <v>72</v>
      </c>
      <c r="C128" s="8" t="str">
        <f t="shared" si="19"/>
        <v>sim1</v>
      </c>
      <c r="D128" s="59">
        <v>-1.25</v>
      </c>
      <c r="E128" s="59">
        <v>0.8</v>
      </c>
      <c r="F128" s="59">
        <v>-2.5000000000000001E-2</v>
      </c>
      <c r="G128" s="168">
        <v>5.000000000000001E-3</v>
      </c>
      <c r="H128" s="169">
        <v>1.4999999999999999E-2</v>
      </c>
      <c r="I128" s="169">
        <v>0.45</v>
      </c>
      <c r="J128" s="169">
        <v>0.60000000000000009</v>
      </c>
      <c r="K128" s="169">
        <v>0.30000000000000004</v>
      </c>
      <c r="L128" s="169">
        <v>0.15000000000000002</v>
      </c>
      <c r="M128" s="169">
        <v>0.22499999999999998</v>
      </c>
      <c r="N128" s="169">
        <v>0.30000000000000004</v>
      </c>
      <c r="Y128" s="109">
        <f t="shared" si="18"/>
        <v>-0.75</v>
      </c>
      <c r="Z128" s="126">
        <v>-1.5</v>
      </c>
      <c r="AA128" s="144"/>
      <c r="AB128" s="144"/>
      <c r="AC128" s="133">
        <v>-0.1</v>
      </c>
      <c r="AD128" s="133">
        <v>-0.05</v>
      </c>
      <c r="AE128" s="133">
        <v>0.05</v>
      </c>
      <c r="AF128" s="133">
        <v>0.05</v>
      </c>
      <c r="AG128" s="133">
        <v>0.05</v>
      </c>
      <c r="AH128" s="133">
        <v>0.05</v>
      </c>
      <c r="AI128" s="133">
        <v>0.2</v>
      </c>
      <c r="AJ128" s="133">
        <v>0.1</v>
      </c>
      <c r="AK128" s="133">
        <v>0.15</v>
      </c>
      <c r="AL128" s="133">
        <v>0.2</v>
      </c>
      <c r="AM128" s="144"/>
      <c r="AN128" s="144"/>
      <c r="AO128" s="144"/>
      <c r="AP128" s="144"/>
      <c r="AQ128" s="144"/>
      <c r="AR128" s="144"/>
      <c r="AS128" s="144"/>
      <c r="AT128" s="144"/>
      <c r="AU128" s="144"/>
      <c r="AV128" s="144"/>
      <c r="AW128" s="144"/>
      <c r="AX128" s="144"/>
      <c r="AY128" s="144"/>
      <c r="AZ128" s="144"/>
      <c r="BA128" s="144"/>
      <c r="BB128" s="144"/>
      <c r="BC128" s="144"/>
      <c r="BD128" s="144"/>
      <c r="BE128" s="144"/>
      <c r="BF128" s="144"/>
      <c r="BG128" s="144"/>
      <c r="BH128" s="144"/>
      <c r="BI128" s="144"/>
      <c r="BJ128" s="144"/>
      <c r="BK128" s="144"/>
      <c r="BL128" s="144"/>
      <c r="BM128" s="144"/>
      <c r="BN128" s="144"/>
      <c r="BO128" s="144"/>
      <c r="BP128" s="144"/>
      <c r="BQ128" s="144"/>
      <c r="BR128" s="144"/>
      <c r="BS128" s="144"/>
      <c r="BT128" s="144"/>
      <c r="BU128" s="144"/>
      <c r="BV128" s="144"/>
      <c r="BW128" s="144"/>
      <c r="BX128" s="144"/>
      <c r="BY128" s="144"/>
    </row>
    <row r="129" spans="1:77" x14ac:dyDescent="0.25">
      <c r="A129" s="161" t="str">
        <f t="shared" si="17"/>
        <v>anmet</v>
      </c>
      <c r="B129" s="8" t="s">
        <v>72</v>
      </c>
      <c r="C129" s="8" t="str">
        <f t="shared" si="19"/>
        <v>sim1</v>
      </c>
      <c r="D129" s="59">
        <v>-5.5</v>
      </c>
      <c r="E129" s="59">
        <v>0.8</v>
      </c>
      <c r="F129" s="59">
        <v>-2.5000000000000001E-2</v>
      </c>
      <c r="G129" s="168">
        <v>5.000000000000001E-3</v>
      </c>
      <c r="H129" s="169">
        <v>1.4999999999999999E-2</v>
      </c>
      <c r="I129" s="169">
        <v>0.45</v>
      </c>
      <c r="J129" s="169">
        <v>0.60000000000000009</v>
      </c>
      <c r="K129" s="169">
        <v>0.30000000000000004</v>
      </c>
      <c r="L129" s="169">
        <v>0.15000000000000002</v>
      </c>
      <c r="M129" s="169">
        <v>0.22499999999999998</v>
      </c>
      <c r="N129" s="169">
        <v>0.30000000000000004</v>
      </c>
      <c r="Q129" s="153"/>
      <c r="Y129" s="109">
        <f t="shared" si="18"/>
        <v>-0.125</v>
      </c>
      <c r="Z129" s="126">
        <v>-0.25</v>
      </c>
      <c r="AA129" s="144"/>
      <c r="AB129" s="144"/>
      <c r="AC129" s="133">
        <v>-0.1</v>
      </c>
      <c r="AD129" s="133">
        <v>-0.05</v>
      </c>
      <c r="AE129" s="133">
        <v>0.05</v>
      </c>
      <c r="AF129" s="133">
        <v>0.05</v>
      </c>
      <c r="AG129" s="133">
        <v>0.05</v>
      </c>
      <c r="AH129" s="133">
        <v>0.05</v>
      </c>
      <c r="AI129" s="133">
        <v>0.2</v>
      </c>
      <c r="AJ129" s="133">
        <v>0.1</v>
      </c>
      <c r="AK129" s="133">
        <v>0.15</v>
      </c>
      <c r="AL129" s="133">
        <v>0.2</v>
      </c>
      <c r="AM129" s="144"/>
      <c r="AN129" s="144"/>
      <c r="AO129" s="144"/>
      <c r="AP129" s="144"/>
      <c r="AQ129" s="144"/>
      <c r="AR129" s="144"/>
      <c r="AS129" s="144"/>
      <c r="AT129" s="144"/>
      <c r="AU129" s="144"/>
      <c r="AV129" s="144"/>
      <c r="AW129" s="144"/>
      <c r="AX129" s="144"/>
      <c r="AY129" s="144"/>
      <c r="AZ129" s="144"/>
      <c r="BA129" s="144"/>
      <c r="BB129" s="144"/>
      <c r="BC129" s="144"/>
      <c r="BD129" s="144"/>
      <c r="BE129" s="144"/>
      <c r="BF129" s="144"/>
      <c r="BG129" s="144"/>
      <c r="BH129" s="144"/>
      <c r="BI129" s="144"/>
      <c r="BJ129" s="144"/>
      <c r="BK129" s="144"/>
      <c r="BL129" s="144"/>
      <c r="BM129" s="144"/>
      <c r="BN129" s="144"/>
      <c r="BO129" s="144"/>
      <c r="BP129" s="144"/>
      <c r="BQ129" s="144"/>
      <c r="BR129" s="144"/>
      <c r="BS129" s="144"/>
      <c r="BT129" s="144"/>
      <c r="BU129" s="144"/>
      <c r="BV129" s="144"/>
      <c r="BW129" s="144"/>
      <c r="BX129" s="144"/>
      <c r="BY129" s="144"/>
    </row>
    <row r="130" spans="1:77" x14ac:dyDescent="0.25">
      <c r="A130" s="161" t="str">
        <f t="shared" si="17"/>
        <v>airon</v>
      </c>
      <c r="B130" s="8" t="s">
        <v>72</v>
      </c>
      <c r="C130" s="8" t="str">
        <f t="shared" si="19"/>
        <v>sim1</v>
      </c>
      <c r="D130" s="172">
        <v>-10</v>
      </c>
      <c r="E130" s="172">
        <v>0.8</v>
      </c>
      <c r="F130" s="172">
        <v>-2.5000000000000001E-2</v>
      </c>
      <c r="G130" s="173">
        <v>5.000000000000001E-3</v>
      </c>
      <c r="H130" s="174">
        <v>1.4999999999999999E-2</v>
      </c>
      <c r="I130" s="174">
        <v>0.45</v>
      </c>
      <c r="J130" s="174">
        <v>0.60000000000000009</v>
      </c>
      <c r="K130" s="174">
        <v>0.30000000000000004</v>
      </c>
      <c r="L130" s="174">
        <v>0.15000000000000002</v>
      </c>
      <c r="M130" s="174">
        <v>0.22499999999999998</v>
      </c>
      <c r="N130" s="174">
        <v>0.30000000000000004</v>
      </c>
      <c r="Y130" s="109">
        <f t="shared" si="18"/>
        <v>-0.125</v>
      </c>
      <c r="Z130" s="126">
        <f>Z129</f>
        <v>-0.25</v>
      </c>
      <c r="AA130" s="144"/>
      <c r="AB130" s="144"/>
      <c r="AC130" s="134"/>
      <c r="AD130" s="134"/>
      <c r="AE130" s="134"/>
      <c r="AF130" s="134"/>
      <c r="AG130" s="134"/>
      <c r="AH130" s="134"/>
      <c r="AI130" s="134"/>
      <c r="AJ130" s="134"/>
      <c r="AK130" s="134"/>
      <c r="AL130" s="134"/>
      <c r="AM130" s="144"/>
      <c r="AN130" s="144"/>
      <c r="AO130" s="144"/>
      <c r="AP130" s="144"/>
      <c r="AQ130" s="144"/>
      <c r="AR130" s="144"/>
      <c r="AS130" s="144"/>
      <c r="AT130" s="144"/>
      <c r="AU130" s="144"/>
      <c r="AV130" s="144"/>
      <c r="AW130" s="144"/>
      <c r="AX130" s="144"/>
      <c r="AY130" s="144"/>
      <c r="AZ130" s="144"/>
      <c r="BA130" s="144"/>
      <c r="BB130" s="144"/>
      <c r="BC130" s="144"/>
      <c r="BD130" s="144"/>
      <c r="BE130" s="144"/>
      <c r="BF130" s="144"/>
      <c r="BG130" s="144"/>
      <c r="BH130" s="144"/>
      <c r="BI130" s="144"/>
      <c r="BJ130" s="144"/>
      <c r="BK130" s="144"/>
      <c r="BL130" s="144"/>
      <c r="BM130" s="144"/>
      <c r="BN130" s="144"/>
      <c r="BO130" s="144"/>
      <c r="BP130" s="144"/>
      <c r="BQ130" s="144"/>
      <c r="BR130" s="144"/>
      <c r="BS130" s="144"/>
      <c r="BT130" s="144"/>
      <c r="BU130" s="144"/>
      <c r="BV130" s="144"/>
      <c r="BW130" s="144"/>
      <c r="BX130" s="144"/>
      <c r="BY130" s="144"/>
    </row>
    <row r="131" spans="1:77" x14ac:dyDescent="0.25">
      <c r="A131" s="161" t="str">
        <f t="shared" si="17"/>
        <v>anfrm</v>
      </c>
      <c r="B131" s="8" t="s">
        <v>72</v>
      </c>
      <c r="C131" s="8" t="str">
        <f t="shared" si="19"/>
        <v>sim1</v>
      </c>
      <c r="D131" s="59">
        <v>-10</v>
      </c>
      <c r="E131" s="59">
        <v>0.8</v>
      </c>
      <c r="F131" s="59">
        <v>-2.5000000000000001E-2</v>
      </c>
      <c r="G131" s="168">
        <v>5.000000000000001E-3</v>
      </c>
      <c r="H131" s="169">
        <v>1.4999999999999999E-2</v>
      </c>
      <c r="I131" s="169">
        <v>0.45</v>
      </c>
      <c r="J131" s="169">
        <v>0.60000000000000009</v>
      </c>
      <c r="K131" s="169">
        <v>0.30000000000000004</v>
      </c>
      <c r="L131" s="169">
        <v>0.15000000000000002</v>
      </c>
      <c r="M131" s="169">
        <v>0.22499999999999998</v>
      </c>
      <c r="N131" s="169">
        <v>0.30000000000000004</v>
      </c>
      <c r="Y131" s="109">
        <f t="shared" si="18"/>
        <v>0.25</v>
      </c>
      <c r="Z131" s="126">
        <v>0.5</v>
      </c>
      <c r="AA131" s="144"/>
      <c r="AB131" s="144"/>
      <c r="AC131" s="133">
        <v>-0.1</v>
      </c>
      <c r="AD131" s="133">
        <v>-0.05</v>
      </c>
      <c r="AE131" s="133">
        <v>0.05</v>
      </c>
      <c r="AF131" s="133">
        <v>0.05</v>
      </c>
      <c r="AG131" s="133">
        <v>0.05</v>
      </c>
      <c r="AH131" s="133">
        <v>0.05</v>
      </c>
      <c r="AI131" s="133">
        <v>0.2</v>
      </c>
      <c r="AJ131" s="133">
        <v>0.1</v>
      </c>
      <c r="AK131" s="133">
        <v>0.15</v>
      </c>
      <c r="AL131" s="133">
        <v>0.2</v>
      </c>
      <c r="AM131" s="144"/>
      <c r="AN131" s="144"/>
      <c r="AO131" s="144"/>
      <c r="AP131" s="144"/>
      <c r="AQ131" s="144"/>
      <c r="AR131" s="144"/>
      <c r="AS131" s="144"/>
      <c r="AT131" s="144"/>
      <c r="AU131" s="144"/>
      <c r="AV131" s="144"/>
      <c r="AW131" s="144"/>
      <c r="AX131" s="144"/>
      <c r="AY131" s="144"/>
      <c r="AZ131" s="144"/>
      <c r="BA131" s="144"/>
      <c r="BB131" s="144"/>
      <c r="BC131" s="144"/>
      <c r="BD131" s="144"/>
      <c r="BE131" s="144"/>
      <c r="BF131" s="144"/>
      <c r="BG131" s="144"/>
      <c r="BH131" s="144"/>
      <c r="BI131" s="144"/>
      <c r="BJ131" s="144"/>
      <c r="BK131" s="144"/>
      <c r="BL131" s="144"/>
      <c r="BM131" s="144"/>
      <c r="BN131" s="144"/>
      <c r="BO131" s="144"/>
      <c r="BP131" s="144"/>
      <c r="BQ131" s="144"/>
      <c r="BR131" s="144"/>
      <c r="BS131" s="144"/>
      <c r="BT131" s="144"/>
      <c r="BU131" s="144"/>
      <c r="BV131" s="144"/>
      <c r="BW131" s="144"/>
      <c r="BX131" s="144"/>
      <c r="BY131" s="144"/>
    </row>
    <row r="132" spans="1:77" x14ac:dyDescent="0.25">
      <c r="A132" s="161" t="str">
        <f t="shared" si="17"/>
        <v>ametp</v>
      </c>
      <c r="B132" s="8" t="s">
        <v>72</v>
      </c>
      <c r="C132" s="8" t="str">
        <f t="shared" si="19"/>
        <v>sim1</v>
      </c>
      <c r="D132" s="59">
        <v>-10</v>
      </c>
      <c r="E132" s="59">
        <v>0.8</v>
      </c>
      <c r="F132" s="59">
        <v>-2.5000000000000001E-2</v>
      </c>
      <c r="G132" s="168">
        <v>5.000000000000001E-3</v>
      </c>
      <c r="H132" s="169">
        <v>1.4999999999999999E-2</v>
      </c>
      <c r="I132" s="169">
        <v>0.45</v>
      </c>
      <c r="J132" s="169">
        <v>0.60000000000000009</v>
      </c>
      <c r="K132" s="169">
        <v>0.30000000000000004</v>
      </c>
      <c r="L132" s="169">
        <v>0.15000000000000002</v>
      </c>
      <c r="M132" s="169">
        <v>0.22499999999999998</v>
      </c>
      <c r="N132" s="169">
        <v>0.30000000000000004</v>
      </c>
      <c r="Y132" s="109">
        <f t="shared" si="18"/>
        <v>-9.5</v>
      </c>
      <c r="Z132" s="126">
        <v>-19</v>
      </c>
      <c r="AA132" s="144"/>
      <c r="AB132" s="144"/>
      <c r="AC132" s="133">
        <v>-0.1</v>
      </c>
      <c r="AD132" s="133">
        <v>-0.05</v>
      </c>
      <c r="AE132" s="133">
        <v>0.05</v>
      </c>
      <c r="AF132" s="133">
        <v>0.05</v>
      </c>
      <c r="AG132" s="133">
        <v>0.05</v>
      </c>
      <c r="AH132" s="133">
        <v>0.05</v>
      </c>
      <c r="AI132" s="133">
        <v>0.2</v>
      </c>
      <c r="AJ132" s="133">
        <v>0.1</v>
      </c>
      <c r="AK132" s="133">
        <v>0.15</v>
      </c>
      <c r="AL132" s="133">
        <v>0.2</v>
      </c>
      <c r="AM132" s="144"/>
      <c r="AN132" s="144"/>
      <c r="AO132" s="144"/>
      <c r="AP132" s="144"/>
      <c r="AQ132" s="144"/>
      <c r="AR132" s="144"/>
      <c r="AS132" s="144"/>
      <c r="AT132" s="144"/>
      <c r="AU132" s="144"/>
      <c r="AV132" s="144"/>
      <c r="AW132" s="144"/>
      <c r="AX132" s="144"/>
      <c r="AY132" s="144"/>
      <c r="AZ132" s="144"/>
      <c r="BA132" s="144"/>
      <c r="BB132" s="144"/>
      <c r="BC132" s="144"/>
      <c r="BD132" s="144"/>
      <c r="BE132" s="144"/>
      <c r="BF132" s="144"/>
      <c r="BG132" s="144"/>
      <c r="BH132" s="144"/>
      <c r="BI132" s="144"/>
      <c r="BJ132" s="144"/>
      <c r="BK132" s="144"/>
      <c r="BL132" s="144"/>
      <c r="BM132" s="144"/>
      <c r="BN132" s="144"/>
      <c r="BO132" s="144"/>
      <c r="BP132" s="144"/>
      <c r="BQ132" s="144"/>
      <c r="BR132" s="144"/>
      <c r="BS132" s="144"/>
      <c r="BT132" s="144"/>
      <c r="BU132" s="144"/>
      <c r="BV132" s="144"/>
      <c r="BW132" s="144"/>
      <c r="BX132" s="144"/>
      <c r="BY132" s="144"/>
    </row>
    <row r="133" spans="1:77" x14ac:dyDescent="0.25">
      <c r="A133" s="161" t="str">
        <f t="shared" si="17"/>
        <v>amach</v>
      </c>
      <c r="B133" s="8" t="s">
        <v>72</v>
      </c>
      <c r="C133" s="8" t="str">
        <f t="shared" si="19"/>
        <v>sim1</v>
      </c>
      <c r="D133" s="59">
        <v>-10</v>
      </c>
      <c r="E133" s="59">
        <v>0.8</v>
      </c>
      <c r="F133" s="59">
        <v>-2.5000000000000001E-2</v>
      </c>
      <c r="G133" s="168">
        <v>5.000000000000001E-3</v>
      </c>
      <c r="H133" s="169">
        <v>1.4999999999999999E-2</v>
      </c>
      <c r="I133" s="169">
        <v>0.45</v>
      </c>
      <c r="J133" s="169">
        <v>0.60000000000000009</v>
      </c>
      <c r="K133" s="169">
        <v>0.30000000000000004</v>
      </c>
      <c r="L133" s="169">
        <v>0.15000000000000002</v>
      </c>
      <c r="M133" s="169">
        <v>0.22499999999999998</v>
      </c>
      <c r="N133" s="169">
        <v>0.30000000000000004</v>
      </c>
      <c r="Y133" s="109" t="str">
        <f t="shared" si="18"/>
        <v>eps</v>
      </c>
      <c r="Z133" s="130" t="s">
        <v>75</v>
      </c>
      <c r="AA133" s="148"/>
      <c r="AB133" s="148"/>
      <c r="AC133" s="162"/>
      <c r="AD133" s="162"/>
      <c r="AE133" s="162"/>
      <c r="AF133" s="162"/>
      <c r="AG133" s="162"/>
      <c r="AH133" s="162"/>
      <c r="AI133" s="162"/>
      <c r="AJ133" s="162"/>
      <c r="AK133" s="162"/>
      <c r="AL133" s="162"/>
      <c r="AM133" s="148"/>
      <c r="AN133" s="148"/>
      <c r="AO133" s="148"/>
      <c r="AP133" s="148"/>
      <c r="AQ133" s="148"/>
      <c r="AR133" s="148"/>
      <c r="AS133" s="148"/>
      <c r="AT133" s="148"/>
      <c r="AU133" s="148"/>
      <c r="AV133" s="148"/>
      <c r="AW133" s="148"/>
      <c r="AX133" s="148"/>
      <c r="AY133" s="148"/>
      <c r="AZ133" s="148"/>
      <c r="BA133" s="148"/>
      <c r="BB133" s="148"/>
      <c r="BC133" s="148"/>
      <c r="BD133" s="148"/>
      <c r="BE133" s="148"/>
      <c r="BF133" s="148"/>
      <c r="BG133" s="148"/>
      <c r="BH133" s="148"/>
      <c r="BI133" s="148"/>
      <c r="BJ133" s="148"/>
      <c r="BK133" s="148"/>
      <c r="BL133" s="148"/>
      <c r="BM133" s="148"/>
      <c r="BN133" s="148"/>
      <c r="BO133" s="148"/>
      <c r="BP133" s="148"/>
      <c r="BQ133" s="148"/>
      <c r="BR133" s="148"/>
      <c r="BS133" s="148"/>
      <c r="BT133" s="148"/>
      <c r="BU133" s="148"/>
      <c r="BV133" s="148"/>
      <c r="BW133" s="148"/>
      <c r="BX133" s="148"/>
      <c r="BY133" s="148"/>
    </row>
    <row r="134" spans="1:77" x14ac:dyDescent="0.25">
      <c r="A134" s="161" t="str">
        <f t="shared" si="17"/>
        <v>aemch</v>
      </c>
      <c r="B134" s="8" t="str">
        <f t="shared" ref="B134:B155" si="20">B133</f>
        <v>nat</v>
      </c>
      <c r="C134" s="8" t="str">
        <f t="shared" si="19"/>
        <v>sim1</v>
      </c>
      <c r="D134" s="59">
        <v>-10</v>
      </c>
      <c r="E134" s="59">
        <v>0.8</v>
      </c>
      <c r="F134" s="59">
        <v>-2.5000000000000001E-2</v>
      </c>
      <c r="G134" s="59">
        <v>5.000000000000001E-3</v>
      </c>
      <c r="H134" s="170">
        <v>1.4999999999999999E-2</v>
      </c>
      <c r="I134" s="170">
        <v>0.45</v>
      </c>
      <c r="J134" s="170">
        <v>0.60000000000000009</v>
      </c>
      <c r="K134" s="170">
        <v>0.30000000000000004</v>
      </c>
      <c r="L134" s="170">
        <v>0.15000000000000002</v>
      </c>
      <c r="M134" s="170">
        <v>0.22499999999999998</v>
      </c>
      <c r="N134" s="170">
        <v>0.30000000000000004</v>
      </c>
      <c r="Y134" s="109"/>
      <c r="Z134" s="130"/>
      <c r="AA134" s="148"/>
      <c r="AB134" s="148"/>
      <c r="AC134" s="162"/>
      <c r="AD134" s="162"/>
      <c r="AE134" s="162"/>
      <c r="AF134" s="162"/>
      <c r="AG134" s="162"/>
      <c r="AH134" s="162"/>
      <c r="AI134" s="162"/>
      <c r="AJ134" s="162"/>
      <c r="AK134" s="162"/>
      <c r="AL134" s="162"/>
      <c r="AM134" s="148"/>
      <c r="AN134" s="148"/>
      <c r="AO134" s="148"/>
      <c r="AP134" s="148"/>
      <c r="AQ134" s="148"/>
      <c r="AR134" s="148"/>
      <c r="AS134" s="148"/>
      <c r="AT134" s="148"/>
      <c r="AU134" s="148"/>
      <c r="AV134" s="148"/>
      <c r="AW134" s="148"/>
      <c r="AX134" s="148"/>
      <c r="AY134" s="148"/>
      <c r="AZ134" s="148"/>
      <c r="BA134" s="148"/>
      <c r="BB134" s="148"/>
      <c r="BC134" s="148"/>
      <c r="BD134" s="148"/>
      <c r="BE134" s="148"/>
      <c r="BF134" s="148"/>
      <c r="BG134" s="148"/>
      <c r="BH134" s="148"/>
      <c r="BI134" s="148"/>
      <c r="BJ134" s="148"/>
      <c r="BK134" s="148"/>
      <c r="BL134" s="148"/>
      <c r="BM134" s="148"/>
      <c r="BN134" s="148"/>
      <c r="BO134" s="148"/>
      <c r="BP134" s="148"/>
      <c r="BQ134" s="148"/>
      <c r="BR134" s="148"/>
      <c r="BS134" s="148"/>
      <c r="BT134" s="148"/>
      <c r="BU134" s="148"/>
      <c r="BV134" s="148"/>
      <c r="BW134" s="148"/>
      <c r="BX134" s="148"/>
      <c r="BY134" s="148"/>
    </row>
    <row r="135" spans="1:77" x14ac:dyDescent="0.25">
      <c r="A135" s="161" t="str">
        <f t="shared" si="17"/>
        <v>asequ</v>
      </c>
      <c r="B135" s="8" t="str">
        <f t="shared" si="20"/>
        <v>nat</v>
      </c>
      <c r="C135" s="8" t="str">
        <f t="shared" si="19"/>
        <v>sim1</v>
      </c>
      <c r="D135" s="59">
        <v>-10</v>
      </c>
      <c r="E135" s="59">
        <v>0.8</v>
      </c>
      <c r="F135" s="59">
        <v>-2.5000000000000001E-2</v>
      </c>
      <c r="G135" s="168">
        <v>5.000000000000001E-3</v>
      </c>
      <c r="H135" s="169">
        <v>1.4999999999999999E-2</v>
      </c>
      <c r="I135" s="169">
        <v>0.45</v>
      </c>
      <c r="J135" s="169">
        <v>0.60000000000000009</v>
      </c>
      <c r="K135" s="169">
        <v>0.30000000000000004</v>
      </c>
      <c r="L135" s="169">
        <v>0.15000000000000002</v>
      </c>
      <c r="M135" s="169">
        <v>0.22499999999999998</v>
      </c>
      <c r="N135" s="169">
        <v>0.30000000000000004</v>
      </c>
      <c r="Y135" s="109"/>
      <c r="Z135" s="130"/>
      <c r="AA135" s="148"/>
      <c r="AB135" s="148"/>
      <c r="AC135" s="162"/>
      <c r="AD135" s="162"/>
      <c r="AE135" s="162"/>
      <c r="AF135" s="162"/>
      <c r="AG135" s="162"/>
      <c r="AH135" s="162"/>
      <c r="AI135" s="162"/>
      <c r="AJ135" s="162"/>
      <c r="AK135" s="162"/>
      <c r="AL135" s="162"/>
      <c r="AM135" s="148"/>
      <c r="AN135" s="148"/>
      <c r="AO135" s="148"/>
      <c r="AP135" s="148"/>
      <c r="AQ135" s="148"/>
      <c r="AR135" s="148"/>
      <c r="AS135" s="148"/>
      <c r="AT135" s="148"/>
      <c r="AU135" s="148"/>
      <c r="AV135" s="148"/>
      <c r="AW135" s="148"/>
      <c r="AX135" s="148"/>
      <c r="AY135" s="148"/>
      <c r="AZ135" s="148"/>
      <c r="BA135" s="148"/>
      <c r="BB135" s="148"/>
      <c r="BC135" s="148"/>
      <c r="BD135" s="148"/>
      <c r="BE135" s="148"/>
      <c r="BF135" s="148"/>
      <c r="BG135" s="148"/>
      <c r="BH135" s="148"/>
      <c r="BI135" s="148"/>
      <c r="BJ135" s="148"/>
      <c r="BK135" s="148"/>
      <c r="BL135" s="148"/>
      <c r="BM135" s="148"/>
      <c r="BN135" s="148"/>
      <c r="BO135" s="148"/>
      <c r="BP135" s="148"/>
      <c r="BQ135" s="148"/>
      <c r="BR135" s="148"/>
      <c r="BS135" s="148"/>
      <c r="BT135" s="148"/>
      <c r="BU135" s="148"/>
      <c r="BV135" s="148"/>
      <c r="BW135" s="148"/>
      <c r="BX135" s="148"/>
      <c r="BY135" s="148"/>
    </row>
    <row r="136" spans="1:77" x14ac:dyDescent="0.25">
      <c r="A136" s="161" t="str">
        <f t="shared" si="17"/>
        <v>avehi</v>
      </c>
      <c r="B136" s="8" t="str">
        <f t="shared" si="20"/>
        <v>nat</v>
      </c>
      <c r="C136" s="8" t="str">
        <f t="shared" si="19"/>
        <v>sim1</v>
      </c>
      <c r="D136" s="59">
        <v>-10</v>
      </c>
      <c r="E136" s="59">
        <v>0.8</v>
      </c>
      <c r="F136" s="59">
        <v>-2.5000000000000001E-2</v>
      </c>
      <c r="G136" s="168">
        <v>5.000000000000001E-3</v>
      </c>
      <c r="H136" s="169">
        <v>1.4999999999999999E-2</v>
      </c>
      <c r="I136" s="169">
        <v>0.45</v>
      </c>
      <c r="J136" s="169">
        <v>0.60000000000000009</v>
      </c>
      <c r="K136" s="169">
        <v>0.30000000000000004</v>
      </c>
      <c r="L136" s="169">
        <v>0.15000000000000002</v>
      </c>
      <c r="M136" s="169">
        <v>0.22499999999999998</v>
      </c>
      <c r="N136" s="169">
        <v>0.30000000000000004</v>
      </c>
      <c r="Y136" s="109"/>
      <c r="Z136" s="130"/>
      <c r="AA136" s="148"/>
      <c r="AB136" s="148"/>
      <c r="AC136" s="162"/>
      <c r="AD136" s="162"/>
      <c r="AE136" s="162"/>
      <c r="AF136" s="162"/>
      <c r="AG136" s="162"/>
      <c r="AH136" s="162"/>
      <c r="AI136" s="162"/>
      <c r="AJ136" s="162"/>
      <c r="AK136" s="162"/>
      <c r="AL136" s="162"/>
      <c r="AM136" s="148"/>
      <c r="AN136" s="148"/>
      <c r="AO136" s="148"/>
      <c r="AP136" s="148"/>
      <c r="AQ136" s="148"/>
      <c r="AR136" s="148"/>
      <c r="AS136" s="148"/>
      <c r="AT136" s="148"/>
      <c r="AU136" s="148"/>
      <c r="AV136" s="148"/>
      <c r="AW136" s="148"/>
      <c r="AX136" s="148"/>
      <c r="AY136" s="148"/>
      <c r="AZ136" s="148"/>
      <c r="BA136" s="148"/>
      <c r="BB136" s="148"/>
      <c r="BC136" s="148"/>
      <c r="BD136" s="148"/>
      <c r="BE136" s="148"/>
      <c r="BF136" s="148"/>
      <c r="BG136" s="148"/>
      <c r="BH136" s="148"/>
      <c r="BI136" s="148"/>
      <c r="BJ136" s="148"/>
      <c r="BK136" s="148"/>
      <c r="BL136" s="148"/>
      <c r="BM136" s="148"/>
      <c r="BN136" s="148"/>
      <c r="BO136" s="148"/>
      <c r="BP136" s="148"/>
      <c r="BQ136" s="148"/>
      <c r="BR136" s="148"/>
      <c r="BS136" s="148"/>
      <c r="BT136" s="148"/>
      <c r="BU136" s="148"/>
      <c r="BV136" s="148"/>
      <c r="BW136" s="148"/>
      <c r="BX136" s="148"/>
      <c r="BY136" s="148"/>
    </row>
    <row r="137" spans="1:77" x14ac:dyDescent="0.25">
      <c r="A137" s="161" t="str">
        <f t="shared" si="17"/>
        <v>atequ</v>
      </c>
      <c r="B137" s="8" t="str">
        <f t="shared" si="20"/>
        <v>nat</v>
      </c>
      <c r="C137" s="8" t="str">
        <f t="shared" si="19"/>
        <v>sim1</v>
      </c>
      <c r="D137" s="59">
        <v>-10</v>
      </c>
      <c r="E137" s="59">
        <v>0.8</v>
      </c>
      <c r="F137" s="59">
        <v>-2.5000000000000001E-2</v>
      </c>
      <c r="G137" s="168">
        <v>5.000000000000001E-3</v>
      </c>
      <c r="H137" s="169">
        <v>1.4999999999999999E-2</v>
      </c>
      <c r="I137" s="169">
        <v>0.45</v>
      </c>
      <c r="J137" s="169">
        <v>0.60000000000000009</v>
      </c>
      <c r="K137" s="169">
        <v>0.30000000000000004</v>
      </c>
      <c r="L137" s="169">
        <v>0.15000000000000002</v>
      </c>
      <c r="M137" s="169">
        <v>0.22499999999999998</v>
      </c>
      <c r="N137" s="169">
        <v>0.30000000000000004</v>
      </c>
      <c r="Y137" s="109"/>
      <c r="Z137" s="130"/>
      <c r="AA137" s="148"/>
      <c r="AB137" s="148"/>
      <c r="AC137" s="162"/>
      <c r="AD137" s="162"/>
      <c r="AE137" s="162"/>
      <c r="AF137" s="162"/>
      <c r="AG137" s="162"/>
      <c r="AH137" s="162"/>
      <c r="AI137" s="162"/>
      <c r="AJ137" s="162"/>
      <c r="AK137" s="162"/>
      <c r="AL137" s="162"/>
      <c r="AM137" s="148"/>
      <c r="AN137" s="148"/>
      <c r="AO137" s="148"/>
      <c r="AP137" s="148"/>
      <c r="AQ137" s="148"/>
      <c r="AR137" s="148"/>
      <c r="AS137" s="148"/>
      <c r="AT137" s="148"/>
      <c r="AU137" s="148"/>
      <c r="AV137" s="148"/>
      <c r="AW137" s="148"/>
      <c r="AX137" s="148"/>
      <c r="AY137" s="148"/>
      <c r="AZ137" s="148"/>
      <c r="BA137" s="148"/>
      <c r="BB137" s="148"/>
      <c r="BC137" s="148"/>
      <c r="BD137" s="148"/>
      <c r="BE137" s="148"/>
      <c r="BF137" s="148"/>
      <c r="BG137" s="148"/>
      <c r="BH137" s="148"/>
      <c r="BI137" s="148"/>
      <c r="BJ137" s="148"/>
      <c r="BK137" s="148"/>
      <c r="BL137" s="148"/>
      <c r="BM137" s="148"/>
      <c r="BN137" s="148"/>
      <c r="BO137" s="148"/>
      <c r="BP137" s="148"/>
      <c r="BQ137" s="148"/>
      <c r="BR137" s="148"/>
      <c r="BS137" s="148"/>
      <c r="BT137" s="148"/>
      <c r="BU137" s="148"/>
      <c r="BV137" s="148"/>
      <c r="BW137" s="148"/>
      <c r="BX137" s="148"/>
      <c r="BY137" s="148"/>
    </row>
    <row r="138" spans="1:77" x14ac:dyDescent="0.25">
      <c r="A138" s="161" t="str">
        <f t="shared" si="17"/>
        <v>afurn</v>
      </c>
      <c r="B138" s="8" t="str">
        <f t="shared" si="20"/>
        <v>nat</v>
      </c>
      <c r="C138" s="8" t="str">
        <f t="shared" si="19"/>
        <v>sim1</v>
      </c>
      <c r="D138" s="59">
        <v>-10</v>
      </c>
      <c r="E138" s="59">
        <v>0.8</v>
      </c>
      <c r="F138" s="59">
        <v>-2.5000000000000001E-2</v>
      </c>
      <c r="G138" s="168">
        <v>5.000000000000001E-3</v>
      </c>
      <c r="H138" s="169">
        <v>1.4999999999999999E-2</v>
      </c>
      <c r="I138" s="169">
        <v>0.45</v>
      </c>
      <c r="J138" s="169">
        <v>0.60000000000000009</v>
      </c>
      <c r="K138" s="169">
        <v>0.30000000000000004</v>
      </c>
      <c r="L138" s="169">
        <v>0.15000000000000002</v>
      </c>
      <c r="M138" s="169">
        <v>0.22499999999999998</v>
      </c>
      <c r="N138" s="169">
        <v>0.30000000000000004</v>
      </c>
      <c r="Y138" s="109"/>
      <c r="Z138" s="130"/>
      <c r="AA138" s="148"/>
      <c r="AB138" s="148"/>
      <c r="AC138" s="162"/>
      <c r="AD138" s="162"/>
      <c r="AE138" s="162"/>
      <c r="AF138" s="162"/>
      <c r="AG138" s="162"/>
      <c r="AH138" s="162"/>
      <c r="AI138" s="162"/>
      <c r="AJ138" s="162"/>
      <c r="AK138" s="162"/>
      <c r="AL138" s="162"/>
      <c r="AM138" s="148"/>
      <c r="AN138" s="148"/>
      <c r="AO138" s="148"/>
      <c r="AP138" s="148"/>
      <c r="AQ138" s="148"/>
      <c r="AR138" s="148"/>
      <c r="AS138" s="148"/>
      <c r="AT138" s="148"/>
      <c r="AU138" s="148"/>
      <c r="AV138" s="148"/>
      <c r="AW138" s="148"/>
      <c r="AX138" s="148"/>
      <c r="AY138" s="148"/>
      <c r="AZ138" s="148"/>
      <c r="BA138" s="148"/>
      <c r="BB138" s="148"/>
      <c r="BC138" s="148"/>
      <c r="BD138" s="148"/>
      <c r="BE138" s="148"/>
      <c r="BF138" s="148"/>
      <c r="BG138" s="148"/>
      <c r="BH138" s="148"/>
      <c r="BI138" s="148"/>
      <c r="BJ138" s="148"/>
      <c r="BK138" s="148"/>
      <c r="BL138" s="148"/>
      <c r="BM138" s="148"/>
      <c r="BN138" s="148"/>
      <c r="BO138" s="148"/>
      <c r="BP138" s="148"/>
      <c r="BQ138" s="148"/>
      <c r="BR138" s="148"/>
      <c r="BS138" s="148"/>
      <c r="BT138" s="148"/>
      <c r="BU138" s="148"/>
      <c r="BV138" s="148"/>
      <c r="BW138" s="148"/>
      <c r="BX138" s="148"/>
      <c r="BY138" s="148"/>
    </row>
    <row r="139" spans="1:77" x14ac:dyDescent="0.25">
      <c r="A139" s="161" t="str">
        <f t="shared" si="17"/>
        <v>aoman</v>
      </c>
      <c r="B139" s="8" t="str">
        <f t="shared" si="20"/>
        <v>nat</v>
      </c>
      <c r="C139" s="8" t="str">
        <f t="shared" si="19"/>
        <v>sim1</v>
      </c>
      <c r="D139" s="59">
        <v>-10</v>
      </c>
      <c r="E139" s="59">
        <v>0.8</v>
      </c>
      <c r="F139" s="59">
        <v>-2.5000000000000001E-2</v>
      </c>
      <c r="G139" s="168">
        <v>5.000000000000001E-3</v>
      </c>
      <c r="H139" s="169">
        <v>1.4999999999999999E-2</v>
      </c>
      <c r="I139" s="169">
        <v>0.45</v>
      </c>
      <c r="J139" s="169">
        <v>0.60000000000000009</v>
      </c>
      <c r="K139" s="169">
        <v>0.30000000000000004</v>
      </c>
      <c r="L139" s="169">
        <v>0.15000000000000002</v>
      </c>
      <c r="M139" s="169">
        <v>0.22499999999999998</v>
      </c>
      <c r="N139" s="169">
        <v>0.30000000000000004</v>
      </c>
      <c r="Y139" s="109"/>
      <c r="Z139" s="130"/>
      <c r="AA139" s="148"/>
      <c r="AB139" s="148"/>
      <c r="AC139" s="162"/>
      <c r="AD139" s="162"/>
      <c r="AE139" s="162"/>
      <c r="AF139" s="162"/>
      <c r="AG139" s="162"/>
      <c r="AH139" s="162"/>
      <c r="AI139" s="162"/>
      <c r="AJ139" s="162"/>
      <c r="AK139" s="162"/>
      <c r="AL139" s="162"/>
      <c r="AM139" s="148"/>
      <c r="AN139" s="148"/>
      <c r="AO139" s="148"/>
      <c r="AP139" s="148"/>
      <c r="AQ139" s="148"/>
      <c r="AR139" s="148"/>
      <c r="AS139" s="148"/>
      <c r="AT139" s="148"/>
      <c r="AU139" s="148"/>
      <c r="AV139" s="148"/>
      <c r="AW139" s="148"/>
      <c r="AX139" s="148"/>
      <c r="AY139" s="148"/>
      <c r="AZ139" s="148"/>
      <c r="BA139" s="148"/>
      <c r="BB139" s="148"/>
      <c r="BC139" s="148"/>
      <c r="BD139" s="148"/>
      <c r="BE139" s="148"/>
      <c r="BF139" s="148"/>
      <c r="BG139" s="148"/>
      <c r="BH139" s="148"/>
      <c r="BI139" s="148"/>
      <c r="BJ139" s="148"/>
      <c r="BK139" s="148"/>
      <c r="BL139" s="148"/>
      <c r="BM139" s="148"/>
      <c r="BN139" s="148"/>
      <c r="BO139" s="148"/>
      <c r="BP139" s="148"/>
      <c r="BQ139" s="148"/>
      <c r="BR139" s="148"/>
      <c r="BS139" s="148"/>
      <c r="BT139" s="148"/>
      <c r="BU139" s="148"/>
      <c r="BV139" s="148"/>
      <c r="BW139" s="148"/>
      <c r="BX139" s="148"/>
      <c r="BY139" s="148"/>
    </row>
    <row r="140" spans="1:77" x14ac:dyDescent="0.25">
      <c r="A140" s="161" t="str">
        <f t="shared" si="17"/>
        <v>aelec</v>
      </c>
      <c r="B140" s="8" t="str">
        <f t="shared" si="20"/>
        <v>nat</v>
      </c>
      <c r="C140" s="8" t="str">
        <f t="shared" si="19"/>
        <v>sim1</v>
      </c>
      <c r="D140" s="59" t="s">
        <v>75</v>
      </c>
      <c r="E140" s="59" t="s">
        <v>75</v>
      </c>
      <c r="F140" s="59" t="s">
        <v>75</v>
      </c>
      <c r="G140" s="168" t="s">
        <v>75</v>
      </c>
      <c r="H140" s="169" t="s">
        <v>75</v>
      </c>
      <c r="I140" s="169" t="s">
        <v>75</v>
      </c>
      <c r="J140" s="169" t="s">
        <v>75</v>
      </c>
      <c r="K140" s="169" t="s">
        <v>75</v>
      </c>
      <c r="L140" s="169" t="s">
        <v>75</v>
      </c>
      <c r="M140" s="169" t="s">
        <v>75</v>
      </c>
      <c r="N140" s="169" t="s">
        <v>75</v>
      </c>
      <c r="Y140" s="109"/>
      <c r="Z140" s="130"/>
      <c r="AA140" s="148"/>
      <c r="AB140" s="148"/>
      <c r="AC140" s="162"/>
      <c r="AD140" s="162"/>
      <c r="AE140" s="162"/>
      <c r="AF140" s="162"/>
      <c r="AG140" s="162"/>
      <c r="AH140" s="162"/>
      <c r="AI140" s="162"/>
      <c r="AJ140" s="162"/>
      <c r="AK140" s="162"/>
      <c r="AL140" s="162"/>
      <c r="AM140" s="148"/>
      <c r="AN140" s="148"/>
      <c r="AO140" s="148"/>
      <c r="AP140" s="148"/>
      <c r="AQ140" s="148"/>
      <c r="AR140" s="148"/>
      <c r="AS140" s="148"/>
      <c r="AT140" s="148"/>
      <c r="AU140" s="148"/>
      <c r="AV140" s="148"/>
      <c r="AW140" s="148"/>
      <c r="AX140" s="148"/>
      <c r="AY140" s="148"/>
      <c r="AZ140" s="148"/>
      <c r="BA140" s="148"/>
      <c r="BB140" s="148"/>
      <c r="BC140" s="148"/>
      <c r="BD140" s="148"/>
      <c r="BE140" s="148"/>
      <c r="BF140" s="148"/>
      <c r="BG140" s="148"/>
      <c r="BH140" s="148"/>
      <c r="BI140" s="148"/>
      <c r="BJ140" s="148"/>
      <c r="BK140" s="148"/>
      <c r="BL140" s="148"/>
      <c r="BM140" s="148"/>
      <c r="BN140" s="148"/>
      <c r="BO140" s="148"/>
      <c r="BP140" s="148"/>
      <c r="BQ140" s="148"/>
      <c r="BR140" s="148"/>
      <c r="BS140" s="148"/>
      <c r="BT140" s="148"/>
      <c r="BU140" s="148"/>
      <c r="BV140" s="148"/>
      <c r="BW140" s="148"/>
      <c r="BX140" s="148"/>
      <c r="BY140" s="148"/>
    </row>
    <row r="141" spans="1:77" x14ac:dyDescent="0.25">
      <c r="A141" s="161" t="str">
        <f t="shared" si="17"/>
        <v>awatr</v>
      </c>
      <c r="B141" s="8" t="str">
        <f t="shared" si="20"/>
        <v>nat</v>
      </c>
      <c r="C141" s="8" t="str">
        <f t="shared" si="19"/>
        <v>sim1</v>
      </c>
      <c r="D141" s="59">
        <v>0.1</v>
      </c>
      <c r="E141" s="59">
        <v>0.8</v>
      </c>
      <c r="F141" s="59">
        <v>-2.5000000000000001E-2</v>
      </c>
      <c r="G141" s="168">
        <v>5.000000000000001E-3</v>
      </c>
      <c r="H141" s="169">
        <v>1.4999999999999999E-2</v>
      </c>
      <c r="I141" s="169">
        <v>0.45</v>
      </c>
      <c r="J141" s="169">
        <v>0.60000000000000009</v>
      </c>
      <c r="K141" s="169">
        <v>0.30000000000000004</v>
      </c>
      <c r="L141" s="169">
        <v>0.15000000000000002</v>
      </c>
      <c r="M141" s="169">
        <v>0.22499999999999998</v>
      </c>
      <c r="N141" s="169">
        <v>0.30000000000000004</v>
      </c>
      <c r="Y141" s="109"/>
      <c r="Z141" s="130"/>
      <c r="AA141" s="148"/>
      <c r="AB141" s="148"/>
      <c r="AC141" s="162"/>
      <c r="AD141" s="162"/>
      <c r="AE141" s="162"/>
      <c r="AF141" s="162"/>
      <c r="AG141" s="162"/>
      <c r="AH141" s="162"/>
      <c r="AI141" s="162"/>
      <c r="AJ141" s="162"/>
      <c r="AK141" s="162"/>
      <c r="AL141" s="162"/>
      <c r="AM141" s="148"/>
      <c r="AN141" s="148"/>
      <c r="AO141" s="148"/>
      <c r="AP141" s="148"/>
      <c r="AQ141" s="148"/>
      <c r="AR141" s="148"/>
      <c r="AS141" s="148"/>
      <c r="AT141" s="148"/>
      <c r="AU141" s="148"/>
      <c r="AV141" s="148"/>
      <c r="AW141" s="148"/>
      <c r="AX141" s="148"/>
      <c r="AY141" s="148"/>
      <c r="AZ141" s="148"/>
      <c r="BA141" s="148"/>
      <c r="BB141" s="148"/>
      <c r="BC141" s="148"/>
      <c r="BD141" s="148"/>
      <c r="BE141" s="148"/>
      <c r="BF141" s="148"/>
      <c r="BG141" s="148"/>
      <c r="BH141" s="148"/>
      <c r="BI141" s="148"/>
      <c r="BJ141" s="148"/>
      <c r="BK141" s="148"/>
      <c r="BL141" s="148"/>
      <c r="BM141" s="148"/>
      <c r="BN141" s="148"/>
      <c r="BO141" s="148"/>
      <c r="BP141" s="148"/>
      <c r="BQ141" s="148"/>
      <c r="BR141" s="148"/>
      <c r="BS141" s="148"/>
      <c r="BT141" s="148"/>
      <c r="BU141" s="148"/>
      <c r="BV141" s="148"/>
      <c r="BW141" s="148"/>
      <c r="BX141" s="148"/>
      <c r="BY141" s="148"/>
    </row>
    <row r="142" spans="1:77" x14ac:dyDescent="0.25">
      <c r="A142" s="161" t="str">
        <f t="shared" si="17"/>
        <v>acons</v>
      </c>
      <c r="B142" s="8" t="str">
        <f t="shared" si="20"/>
        <v>nat</v>
      </c>
      <c r="C142" s="8" t="str">
        <f t="shared" si="19"/>
        <v>sim1</v>
      </c>
      <c r="D142" s="59">
        <v>-9.5</v>
      </c>
      <c r="E142" s="59">
        <v>0.8</v>
      </c>
      <c r="F142" s="59">
        <v>-2.5000000000000001E-2</v>
      </c>
      <c r="G142" s="168">
        <v>5.000000000000001E-3</v>
      </c>
      <c r="H142" s="169">
        <v>1.4999999999999999E-2</v>
      </c>
      <c r="I142" s="169">
        <v>0.45</v>
      </c>
      <c r="J142" s="169">
        <v>0.60000000000000009</v>
      </c>
      <c r="K142" s="169">
        <v>0.30000000000000004</v>
      </c>
      <c r="L142" s="169">
        <v>0.15000000000000002</v>
      </c>
      <c r="M142" s="169">
        <v>0.22499999999999998</v>
      </c>
      <c r="N142" s="169">
        <v>0.30000000000000004</v>
      </c>
      <c r="Y142" s="109"/>
      <c r="Z142" s="130"/>
      <c r="AA142" s="148"/>
      <c r="AB142" s="148"/>
      <c r="AC142" s="162"/>
      <c r="AD142" s="162"/>
      <c r="AE142" s="162"/>
      <c r="AF142" s="162"/>
      <c r="AG142" s="162"/>
      <c r="AH142" s="162"/>
      <c r="AI142" s="162"/>
      <c r="AJ142" s="162"/>
      <c r="AK142" s="162"/>
      <c r="AL142" s="162"/>
      <c r="AM142" s="148"/>
      <c r="AN142" s="148"/>
      <c r="AO142" s="148"/>
      <c r="AP142" s="148"/>
      <c r="AQ142" s="148"/>
      <c r="AR142" s="148"/>
      <c r="AS142" s="148"/>
      <c r="AT142" s="148"/>
      <c r="AU142" s="148"/>
      <c r="AV142" s="148"/>
      <c r="AW142" s="148"/>
      <c r="AX142" s="148"/>
      <c r="AY142" s="148"/>
      <c r="AZ142" s="148"/>
      <c r="BA142" s="148"/>
      <c r="BB142" s="148"/>
      <c r="BC142" s="148"/>
      <c r="BD142" s="148"/>
      <c r="BE142" s="148"/>
      <c r="BF142" s="148"/>
      <c r="BG142" s="148"/>
      <c r="BH142" s="148"/>
      <c r="BI142" s="148"/>
      <c r="BJ142" s="148"/>
      <c r="BK142" s="148"/>
      <c r="BL142" s="148"/>
      <c r="BM142" s="148"/>
      <c r="BN142" s="148"/>
      <c r="BO142" s="148"/>
      <c r="BP142" s="148"/>
      <c r="BQ142" s="148"/>
      <c r="BR142" s="148"/>
      <c r="BS142" s="148"/>
      <c r="BT142" s="148"/>
      <c r="BU142" s="148"/>
      <c r="BV142" s="148"/>
      <c r="BW142" s="148"/>
      <c r="BX142" s="148"/>
      <c r="BY142" s="148"/>
    </row>
    <row r="143" spans="1:77" x14ac:dyDescent="0.25">
      <c r="A143" s="161" t="str">
        <f t="shared" si="17"/>
        <v>atrad</v>
      </c>
      <c r="B143" s="8" t="str">
        <f t="shared" si="20"/>
        <v>nat</v>
      </c>
      <c r="C143" s="8" t="str">
        <f t="shared" si="19"/>
        <v>sim1</v>
      </c>
      <c r="D143" s="59">
        <v>-5</v>
      </c>
      <c r="E143" s="59">
        <v>0.8</v>
      </c>
      <c r="F143" s="59">
        <v>-2.5000000000000001E-2</v>
      </c>
      <c r="G143" s="168">
        <v>5.000000000000001E-3</v>
      </c>
      <c r="H143" s="169">
        <v>1.4999999999999999E-2</v>
      </c>
      <c r="I143" s="169">
        <v>1.35</v>
      </c>
      <c r="J143" s="169">
        <v>1.8000000000000003</v>
      </c>
      <c r="K143" s="169">
        <v>0.90000000000000013</v>
      </c>
      <c r="L143" s="169">
        <v>0.30000000000000004</v>
      </c>
      <c r="M143" s="169">
        <v>0.44999999999999996</v>
      </c>
      <c r="N143" s="169">
        <v>0.60000000000000009</v>
      </c>
      <c r="Y143" s="109"/>
      <c r="Z143" s="130"/>
      <c r="AA143" s="148"/>
      <c r="AB143" s="148"/>
      <c r="AC143" s="162"/>
      <c r="AD143" s="162"/>
      <c r="AE143" s="162"/>
      <c r="AF143" s="162"/>
      <c r="AG143" s="162"/>
      <c r="AH143" s="162"/>
      <c r="AI143" s="162"/>
      <c r="AJ143" s="162"/>
      <c r="AK143" s="162"/>
      <c r="AL143" s="162"/>
      <c r="AM143" s="148"/>
      <c r="AN143" s="148"/>
      <c r="AO143" s="148"/>
      <c r="AP143" s="148"/>
      <c r="AQ143" s="148"/>
      <c r="AR143" s="148"/>
      <c r="AS143" s="148"/>
      <c r="AT143" s="148"/>
      <c r="AU143" s="148"/>
      <c r="AV143" s="148"/>
      <c r="AW143" s="148"/>
      <c r="AX143" s="148"/>
      <c r="AY143" s="148"/>
      <c r="AZ143" s="148"/>
      <c r="BA143" s="148"/>
      <c r="BB143" s="148"/>
      <c r="BC143" s="148"/>
      <c r="BD143" s="148"/>
      <c r="BE143" s="148"/>
      <c r="BF143" s="148"/>
      <c r="BG143" s="148"/>
      <c r="BH143" s="148"/>
      <c r="BI143" s="148"/>
      <c r="BJ143" s="148"/>
      <c r="BK143" s="148"/>
      <c r="BL143" s="148"/>
      <c r="BM143" s="148"/>
      <c r="BN143" s="148"/>
      <c r="BO143" s="148"/>
      <c r="BP143" s="148"/>
      <c r="BQ143" s="148"/>
      <c r="BR143" s="148"/>
      <c r="BS143" s="148"/>
      <c r="BT143" s="148"/>
      <c r="BU143" s="148"/>
      <c r="BV143" s="148"/>
      <c r="BW143" s="148"/>
      <c r="BX143" s="148"/>
      <c r="BY143" s="148"/>
    </row>
    <row r="144" spans="1:77" x14ac:dyDescent="0.25">
      <c r="A144" s="161" t="str">
        <f t="shared" si="17"/>
        <v>ahotl</v>
      </c>
      <c r="B144" s="8" t="str">
        <f t="shared" si="20"/>
        <v>nat</v>
      </c>
      <c r="C144" s="8" t="str">
        <f t="shared" si="19"/>
        <v>sim1</v>
      </c>
      <c r="D144" s="59">
        <v>-5</v>
      </c>
      <c r="E144" s="59">
        <v>0.8</v>
      </c>
      <c r="F144" s="59">
        <v>-2.5000000000000001E-2</v>
      </c>
      <c r="G144" s="168">
        <v>5.000000000000001E-3</v>
      </c>
      <c r="H144" s="169">
        <v>1.4999999999999999E-2</v>
      </c>
      <c r="I144" s="169">
        <v>1.35</v>
      </c>
      <c r="J144" s="169">
        <v>1.8000000000000003</v>
      </c>
      <c r="K144" s="169">
        <v>0.90000000000000013</v>
      </c>
      <c r="L144" s="169">
        <v>0.30000000000000004</v>
      </c>
      <c r="M144" s="169">
        <v>0.44999999999999996</v>
      </c>
      <c r="N144" s="169">
        <v>0.60000000000000009</v>
      </c>
      <c r="Y144" s="109"/>
      <c r="Z144" s="130"/>
      <c r="AA144" s="148"/>
      <c r="AB144" s="148"/>
      <c r="AC144" s="162"/>
      <c r="AD144" s="162"/>
      <c r="AE144" s="162"/>
      <c r="AF144" s="162"/>
      <c r="AG144" s="162"/>
      <c r="AH144" s="162"/>
      <c r="AI144" s="162"/>
      <c r="AJ144" s="162"/>
      <c r="AK144" s="162"/>
      <c r="AL144" s="162"/>
      <c r="AM144" s="148"/>
      <c r="AN144" s="148"/>
      <c r="AO144" s="148"/>
      <c r="AP144" s="148"/>
      <c r="AQ144" s="148"/>
      <c r="AR144" s="148"/>
      <c r="AS144" s="148"/>
      <c r="AT144" s="148"/>
      <c r="AU144" s="148"/>
      <c r="AV144" s="148"/>
      <c r="AW144" s="148"/>
      <c r="AX144" s="148"/>
      <c r="AY144" s="148"/>
      <c r="AZ144" s="148"/>
      <c r="BA144" s="148"/>
      <c r="BB144" s="148"/>
      <c r="BC144" s="148"/>
      <c r="BD144" s="148"/>
      <c r="BE144" s="148"/>
      <c r="BF144" s="148"/>
      <c r="BG144" s="148"/>
      <c r="BH144" s="148"/>
      <c r="BI144" s="148"/>
      <c r="BJ144" s="148"/>
      <c r="BK144" s="148"/>
      <c r="BL144" s="148"/>
      <c r="BM144" s="148"/>
      <c r="BN144" s="148"/>
      <c r="BO144" s="148"/>
      <c r="BP144" s="148"/>
      <c r="BQ144" s="148"/>
      <c r="BR144" s="148"/>
      <c r="BS144" s="148"/>
      <c r="BT144" s="148"/>
      <c r="BU144" s="148"/>
      <c r="BV144" s="148"/>
      <c r="BW144" s="148"/>
      <c r="BX144" s="148"/>
      <c r="BY144" s="148"/>
    </row>
    <row r="145" spans="1:79" x14ac:dyDescent="0.25">
      <c r="A145" s="161" t="str">
        <f t="shared" si="17"/>
        <v>altrp-p</v>
      </c>
      <c r="B145" s="8" t="str">
        <f t="shared" si="20"/>
        <v>nat</v>
      </c>
      <c r="C145" s="8" t="str">
        <f t="shared" si="19"/>
        <v>sim1</v>
      </c>
      <c r="D145" s="59">
        <v>-4.5</v>
      </c>
      <c r="E145" s="59">
        <v>0.8</v>
      </c>
      <c r="F145" s="59">
        <v>-2.5000000000000001E-2</v>
      </c>
      <c r="G145" s="168">
        <v>5.000000000000001E-3</v>
      </c>
      <c r="H145" s="169">
        <v>1.4999999999999999E-2</v>
      </c>
      <c r="I145" s="169">
        <v>1.35</v>
      </c>
      <c r="J145" s="169">
        <v>1.8000000000000003</v>
      </c>
      <c r="K145" s="169">
        <v>0.90000000000000013</v>
      </c>
      <c r="L145" s="169">
        <v>0.30000000000000004</v>
      </c>
      <c r="M145" s="169">
        <v>0.44999999999999996</v>
      </c>
      <c r="N145" s="169">
        <v>0.60000000000000009</v>
      </c>
      <c r="Y145" s="109"/>
      <c r="Z145" s="130"/>
      <c r="AA145" s="148"/>
      <c r="AB145" s="148"/>
      <c r="AC145" s="162"/>
      <c r="AD145" s="162"/>
      <c r="AE145" s="162"/>
      <c r="AF145" s="162"/>
      <c r="AG145" s="162"/>
      <c r="AH145" s="162"/>
      <c r="AI145" s="162"/>
      <c r="AJ145" s="162"/>
      <c r="AK145" s="162"/>
      <c r="AL145" s="162"/>
      <c r="AM145" s="148"/>
      <c r="AN145" s="148"/>
      <c r="AO145" s="148"/>
      <c r="AP145" s="148"/>
      <c r="AQ145" s="148"/>
      <c r="AR145" s="148"/>
      <c r="AS145" s="148"/>
      <c r="AT145" s="148"/>
      <c r="AU145" s="148"/>
      <c r="AV145" s="148"/>
      <c r="AW145" s="148"/>
      <c r="AX145" s="148"/>
      <c r="AY145" s="148"/>
      <c r="AZ145" s="148"/>
      <c r="BA145" s="148"/>
      <c r="BB145" s="148"/>
      <c r="BC145" s="148"/>
      <c r="BD145" s="148"/>
      <c r="BE145" s="148"/>
      <c r="BF145" s="148"/>
      <c r="BG145" s="148"/>
      <c r="BH145" s="148"/>
      <c r="BI145" s="148"/>
      <c r="BJ145" s="148"/>
      <c r="BK145" s="148"/>
      <c r="BL145" s="148"/>
      <c r="BM145" s="148"/>
      <c r="BN145" s="148"/>
      <c r="BO145" s="148"/>
      <c r="BP145" s="148"/>
      <c r="BQ145" s="148"/>
      <c r="BR145" s="148"/>
      <c r="BS145" s="148"/>
      <c r="BT145" s="148"/>
      <c r="BU145" s="148"/>
      <c r="BV145" s="148"/>
      <c r="BW145" s="148"/>
      <c r="BX145" s="148"/>
      <c r="BY145" s="148"/>
    </row>
    <row r="146" spans="1:79" x14ac:dyDescent="0.25">
      <c r="A146" s="161" t="str">
        <f t="shared" ref="A146:A177" si="21">A72</f>
        <v>altrp-f</v>
      </c>
      <c r="B146" s="8" t="str">
        <f t="shared" si="20"/>
        <v>nat</v>
      </c>
      <c r="C146" s="8" t="str">
        <f t="shared" si="19"/>
        <v>sim1</v>
      </c>
      <c r="D146" s="59">
        <v>-4.5</v>
      </c>
      <c r="E146" s="59">
        <v>0.8</v>
      </c>
      <c r="F146" s="59">
        <v>-2.5000000000000001E-2</v>
      </c>
      <c r="G146" s="168">
        <v>5.000000000000001E-3</v>
      </c>
      <c r="H146" s="169">
        <v>1.4999999999999999E-2</v>
      </c>
      <c r="I146" s="169">
        <v>1.35</v>
      </c>
      <c r="J146" s="169">
        <v>1.8000000000000003</v>
      </c>
      <c r="K146" s="169">
        <v>0.90000000000000013</v>
      </c>
      <c r="L146" s="169">
        <v>0.30000000000000004</v>
      </c>
      <c r="M146" s="169">
        <v>0.44999999999999996</v>
      </c>
      <c r="N146" s="169">
        <v>0.60000000000000009</v>
      </c>
      <c r="Y146" s="109"/>
      <c r="Z146" s="130"/>
      <c r="AA146" s="148"/>
      <c r="AB146" s="148"/>
      <c r="AC146" s="162"/>
      <c r="AD146" s="162"/>
      <c r="AE146" s="162"/>
      <c r="AF146" s="162"/>
      <c r="AG146" s="162"/>
      <c r="AH146" s="162"/>
      <c r="AI146" s="162"/>
      <c r="AJ146" s="162"/>
      <c r="AK146" s="162"/>
      <c r="AL146" s="162"/>
      <c r="AM146" s="148"/>
      <c r="AN146" s="148"/>
      <c r="AO146" s="148"/>
      <c r="AP146" s="148"/>
      <c r="AQ146" s="148"/>
      <c r="AR146" s="148"/>
      <c r="AS146" s="148"/>
      <c r="AT146" s="148"/>
      <c r="AU146" s="148"/>
      <c r="AV146" s="148"/>
      <c r="AW146" s="148"/>
      <c r="AX146" s="148"/>
      <c r="AY146" s="148"/>
      <c r="AZ146" s="148"/>
      <c r="BA146" s="148"/>
      <c r="BB146" s="148"/>
      <c r="BC146" s="148"/>
      <c r="BD146" s="148"/>
      <c r="BE146" s="148"/>
      <c r="BF146" s="148"/>
      <c r="BG146" s="148"/>
      <c r="BH146" s="148"/>
      <c r="BI146" s="148"/>
      <c r="BJ146" s="148"/>
      <c r="BK146" s="148"/>
      <c r="BL146" s="148"/>
      <c r="BM146" s="148"/>
      <c r="BN146" s="148"/>
      <c r="BO146" s="148"/>
      <c r="BP146" s="148"/>
      <c r="BQ146" s="148"/>
      <c r="BR146" s="148"/>
      <c r="BS146" s="148"/>
      <c r="BT146" s="148"/>
      <c r="BU146" s="148"/>
      <c r="BV146" s="148"/>
      <c r="BW146" s="148"/>
      <c r="BX146" s="148"/>
      <c r="BY146" s="148"/>
    </row>
    <row r="147" spans="1:79" x14ac:dyDescent="0.25">
      <c r="A147" s="161" t="str">
        <f t="shared" si="21"/>
        <v>aotrp-p</v>
      </c>
      <c r="B147" s="8" t="str">
        <f t="shared" si="20"/>
        <v>nat</v>
      </c>
      <c r="C147" s="8" t="str">
        <f t="shared" ref="C147:C155" si="22">C146</f>
        <v>sim1</v>
      </c>
      <c r="D147" s="59">
        <v>-4.5</v>
      </c>
      <c r="E147" s="59">
        <v>0.8</v>
      </c>
      <c r="F147" s="59">
        <v>-2.5000000000000001E-2</v>
      </c>
      <c r="G147" s="168">
        <v>5.000000000000001E-3</v>
      </c>
      <c r="H147" s="169">
        <v>1.4999999999999999E-2</v>
      </c>
      <c r="I147" s="169">
        <v>1.35</v>
      </c>
      <c r="J147" s="169">
        <v>1.8000000000000003</v>
      </c>
      <c r="K147" s="169">
        <v>0.90000000000000013</v>
      </c>
      <c r="L147" s="169">
        <v>0.30000000000000004</v>
      </c>
      <c r="M147" s="169">
        <v>0.44999999999999996</v>
      </c>
      <c r="N147" s="169">
        <v>0.60000000000000009</v>
      </c>
      <c r="Y147" s="109"/>
      <c r="Z147" s="130"/>
      <c r="AA147" s="148"/>
      <c r="AB147" s="148"/>
      <c r="AC147" s="162"/>
      <c r="AD147" s="162"/>
      <c r="AE147" s="162"/>
      <c r="AF147" s="162"/>
      <c r="AG147" s="162"/>
      <c r="AH147" s="162"/>
      <c r="AI147" s="162"/>
      <c r="AJ147" s="162"/>
      <c r="AK147" s="162"/>
      <c r="AL147" s="162"/>
      <c r="AM147" s="148"/>
      <c r="AN147" s="148"/>
      <c r="AO147" s="148"/>
      <c r="AP147" s="148"/>
      <c r="AQ147" s="148"/>
      <c r="AR147" s="148"/>
      <c r="AS147" s="148"/>
      <c r="AT147" s="148"/>
      <c r="AU147" s="148"/>
      <c r="AV147" s="148"/>
      <c r="AW147" s="148"/>
      <c r="AX147" s="148"/>
      <c r="AY147" s="148"/>
      <c r="AZ147" s="148"/>
      <c r="BA147" s="148"/>
      <c r="BB147" s="148"/>
      <c r="BC147" s="148"/>
      <c r="BD147" s="148"/>
      <c r="BE147" s="148"/>
      <c r="BF147" s="148"/>
      <c r="BG147" s="148"/>
      <c r="BH147" s="148"/>
      <c r="BI147" s="148"/>
      <c r="BJ147" s="148"/>
      <c r="BK147" s="148"/>
      <c r="BL147" s="148"/>
      <c r="BM147" s="148"/>
      <c r="BN147" s="148"/>
      <c r="BO147" s="148"/>
      <c r="BP147" s="148"/>
      <c r="BQ147" s="148"/>
      <c r="BR147" s="148"/>
      <c r="BS147" s="148"/>
      <c r="BT147" s="148"/>
      <c r="BU147" s="148"/>
      <c r="BV147" s="148"/>
      <c r="BW147" s="148"/>
      <c r="BX147" s="148"/>
      <c r="BY147" s="148"/>
    </row>
    <row r="148" spans="1:79" x14ac:dyDescent="0.25">
      <c r="A148" s="161" t="str">
        <f t="shared" si="21"/>
        <v>aotrp-f</v>
      </c>
      <c r="B148" s="8" t="str">
        <f t="shared" si="20"/>
        <v>nat</v>
      </c>
      <c r="C148" s="8" t="str">
        <f t="shared" si="22"/>
        <v>sim1</v>
      </c>
      <c r="D148" s="59">
        <v>-4.5</v>
      </c>
      <c r="E148" s="59">
        <v>0.8</v>
      </c>
      <c r="F148" s="59">
        <v>-2.5000000000000001E-2</v>
      </c>
      <c r="G148" s="168">
        <v>5.000000000000001E-3</v>
      </c>
      <c r="H148" s="169">
        <v>1.4999999999999999E-2</v>
      </c>
      <c r="I148" s="169">
        <v>1.35</v>
      </c>
      <c r="J148" s="169">
        <v>1.8000000000000003</v>
      </c>
      <c r="K148" s="169">
        <v>0.90000000000000013</v>
      </c>
      <c r="L148" s="169">
        <v>0.30000000000000004</v>
      </c>
      <c r="M148" s="169">
        <v>0.44999999999999996</v>
      </c>
      <c r="N148" s="169">
        <v>0.60000000000000009</v>
      </c>
      <c r="Y148" s="109"/>
      <c r="Z148" s="130"/>
      <c r="AA148" s="148"/>
      <c r="AB148" s="148"/>
      <c r="AC148" s="162"/>
      <c r="AD148" s="162"/>
      <c r="AE148" s="162"/>
      <c r="AF148" s="162"/>
      <c r="AG148" s="162"/>
      <c r="AH148" s="162"/>
      <c r="AI148" s="162"/>
      <c r="AJ148" s="162"/>
      <c r="AK148" s="162"/>
      <c r="AL148" s="162"/>
      <c r="AM148" s="148"/>
      <c r="AN148" s="148"/>
      <c r="AO148" s="148"/>
      <c r="AP148" s="148"/>
      <c r="AQ148" s="148"/>
      <c r="AR148" s="148"/>
      <c r="AS148" s="148"/>
      <c r="AT148" s="148"/>
      <c r="AU148" s="148"/>
      <c r="AV148" s="148"/>
      <c r="AW148" s="148"/>
      <c r="AX148" s="148"/>
      <c r="AY148" s="148"/>
      <c r="AZ148" s="148"/>
      <c r="BA148" s="148"/>
      <c r="BB148" s="148"/>
      <c r="BC148" s="148"/>
      <c r="BD148" s="148"/>
      <c r="BE148" s="148"/>
      <c r="BF148" s="148"/>
      <c r="BG148" s="148"/>
      <c r="BH148" s="148"/>
      <c r="BI148" s="148"/>
      <c r="BJ148" s="148"/>
      <c r="BK148" s="148"/>
      <c r="BL148" s="148"/>
      <c r="BM148" s="148"/>
      <c r="BN148" s="148"/>
      <c r="BO148" s="148"/>
      <c r="BP148" s="148"/>
      <c r="BQ148" s="148"/>
      <c r="BR148" s="148"/>
      <c r="BS148" s="148"/>
      <c r="BT148" s="148"/>
      <c r="BU148" s="148"/>
      <c r="BV148" s="148"/>
      <c r="BW148" s="148"/>
      <c r="BX148" s="148"/>
      <c r="BY148" s="148"/>
    </row>
    <row r="149" spans="1:79" x14ac:dyDescent="0.25">
      <c r="A149" s="161" t="str">
        <f t="shared" si="21"/>
        <v>aprtr</v>
      </c>
      <c r="B149" s="8" t="str">
        <f t="shared" si="20"/>
        <v>nat</v>
      </c>
      <c r="C149" s="8" t="str">
        <f t="shared" si="22"/>
        <v>sim1</v>
      </c>
      <c r="D149" s="59" t="s">
        <v>75</v>
      </c>
      <c r="E149" s="59" t="s">
        <v>75</v>
      </c>
      <c r="F149" s="59" t="s">
        <v>75</v>
      </c>
      <c r="G149" s="168" t="s">
        <v>75</v>
      </c>
      <c r="H149" s="169" t="s">
        <v>75</v>
      </c>
      <c r="I149" s="169" t="s">
        <v>75</v>
      </c>
      <c r="J149" s="169" t="s">
        <v>75</v>
      </c>
      <c r="K149" s="169" t="s">
        <v>75</v>
      </c>
      <c r="L149" s="169" t="s">
        <v>75</v>
      </c>
      <c r="M149" s="169" t="s">
        <v>75</v>
      </c>
      <c r="N149" s="169" t="s">
        <v>75</v>
      </c>
      <c r="Y149" s="109"/>
      <c r="Z149" s="130"/>
      <c r="AA149" s="148"/>
      <c r="AB149" s="148"/>
      <c r="AC149" s="162"/>
      <c r="AD149" s="162"/>
      <c r="AE149" s="162"/>
      <c r="AF149" s="162"/>
      <c r="AG149" s="162"/>
      <c r="AH149" s="162"/>
      <c r="AI149" s="162"/>
      <c r="AJ149" s="162"/>
      <c r="AK149" s="162"/>
      <c r="AL149" s="162"/>
      <c r="AM149" s="148"/>
      <c r="AN149" s="148"/>
      <c r="AO149" s="148"/>
      <c r="AP149" s="148"/>
      <c r="AQ149" s="148"/>
      <c r="AR149" s="148"/>
      <c r="AS149" s="148"/>
      <c r="AT149" s="148"/>
      <c r="AU149" s="148"/>
      <c r="AV149" s="148"/>
      <c r="AW149" s="148"/>
      <c r="AX149" s="148"/>
      <c r="AY149" s="148"/>
      <c r="AZ149" s="148"/>
      <c r="BA149" s="148"/>
      <c r="BB149" s="148"/>
      <c r="BC149" s="148"/>
      <c r="BD149" s="148"/>
      <c r="BE149" s="148"/>
      <c r="BF149" s="148"/>
      <c r="BG149" s="148"/>
      <c r="BH149" s="148"/>
      <c r="BI149" s="148"/>
      <c r="BJ149" s="148"/>
      <c r="BK149" s="148"/>
      <c r="BL149" s="148"/>
      <c r="BM149" s="148"/>
      <c r="BN149" s="148"/>
      <c r="BO149" s="148"/>
      <c r="BP149" s="148"/>
      <c r="BQ149" s="148"/>
      <c r="BR149" s="148"/>
      <c r="BS149" s="148"/>
      <c r="BT149" s="148"/>
      <c r="BU149" s="148"/>
      <c r="BV149" s="148"/>
      <c r="BW149" s="148"/>
      <c r="BX149" s="148"/>
      <c r="BY149" s="148"/>
    </row>
    <row r="150" spans="1:79" x14ac:dyDescent="0.25">
      <c r="A150" s="161" t="str">
        <f t="shared" si="21"/>
        <v>atrps</v>
      </c>
      <c r="B150" s="8" t="str">
        <f t="shared" si="20"/>
        <v>nat</v>
      </c>
      <c r="C150" s="8" t="str">
        <f t="shared" si="22"/>
        <v>sim1</v>
      </c>
      <c r="D150" s="59">
        <v>-4.5</v>
      </c>
      <c r="E150" s="59">
        <v>0.8</v>
      </c>
      <c r="F150" s="59">
        <v>-2.5000000000000001E-2</v>
      </c>
      <c r="G150" s="168">
        <v>5.000000000000001E-3</v>
      </c>
      <c r="H150" s="169">
        <v>1.4999999999999999E-2</v>
      </c>
      <c r="I150" s="169">
        <v>1.35</v>
      </c>
      <c r="J150" s="169">
        <v>1.8000000000000003</v>
      </c>
      <c r="K150" s="169">
        <v>0.90000000000000013</v>
      </c>
      <c r="L150" s="169">
        <v>0.30000000000000004</v>
      </c>
      <c r="M150" s="169">
        <v>0.44999999999999996</v>
      </c>
      <c r="N150" s="169">
        <v>0.60000000000000009</v>
      </c>
      <c r="Y150" s="109"/>
      <c r="Z150" s="130"/>
      <c r="AA150" s="148"/>
      <c r="AB150" s="148"/>
      <c r="AC150" s="162"/>
      <c r="AD150" s="162"/>
      <c r="AE150" s="162"/>
      <c r="AF150" s="162"/>
      <c r="AG150" s="162"/>
      <c r="AH150" s="162"/>
      <c r="AI150" s="162"/>
      <c r="AJ150" s="162"/>
      <c r="AK150" s="162"/>
      <c r="AL150" s="162"/>
      <c r="AM150" s="148"/>
      <c r="AN150" s="148"/>
      <c r="AO150" s="148"/>
      <c r="AP150" s="148"/>
      <c r="AQ150" s="148"/>
      <c r="AR150" s="148"/>
      <c r="AS150" s="148"/>
      <c r="AT150" s="148"/>
      <c r="AU150" s="148"/>
      <c r="AV150" s="148"/>
      <c r="AW150" s="148"/>
      <c r="AX150" s="148"/>
      <c r="AY150" s="148"/>
      <c r="AZ150" s="148"/>
      <c r="BA150" s="148"/>
      <c r="BB150" s="148"/>
      <c r="BC150" s="148"/>
      <c r="BD150" s="148"/>
      <c r="BE150" s="148"/>
      <c r="BF150" s="148"/>
      <c r="BG150" s="148"/>
      <c r="BH150" s="148"/>
      <c r="BI150" s="148"/>
      <c r="BJ150" s="148"/>
      <c r="BK150" s="148"/>
      <c r="BL150" s="148"/>
      <c r="BM150" s="148"/>
      <c r="BN150" s="148"/>
      <c r="BO150" s="148"/>
      <c r="BP150" s="148"/>
      <c r="BQ150" s="148"/>
      <c r="BR150" s="148"/>
      <c r="BS150" s="148"/>
      <c r="BT150" s="148"/>
      <c r="BU150" s="148"/>
      <c r="BV150" s="148"/>
      <c r="BW150" s="148"/>
      <c r="BX150" s="148"/>
      <c r="BY150" s="148"/>
    </row>
    <row r="151" spans="1:79" x14ac:dyDescent="0.25">
      <c r="A151" s="161" t="str">
        <f t="shared" si="21"/>
        <v>acomm</v>
      </c>
      <c r="B151" s="8" t="str">
        <f t="shared" si="20"/>
        <v>nat</v>
      </c>
      <c r="C151" s="8" t="str">
        <f t="shared" si="22"/>
        <v>sim1</v>
      </c>
      <c r="D151" s="59">
        <v>-0.75</v>
      </c>
      <c r="E151" s="59">
        <v>1.36</v>
      </c>
      <c r="F151" s="59">
        <v>-2.5000000000000001E-2</v>
      </c>
      <c r="G151" s="168">
        <v>6.000000000000001E-3</v>
      </c>
      <c r="H151" s="169">
        <v>1.7999999999999999E-2</v>
      </c>
      <c r="I151" s="169">
        <v>1.35</v>
      </c>
      <c r="J151" s="169">
        <v>1.8000000000000003</v>
      </c>
      <c r="K151" s="169">
        <v>0.90000000000000013</v>
      </c>
      <c r="L151" s="169">
        <v>0.30000000000000004</v>
      </c>
      <c r="M151" s="169">
        <v>0.44999999999999996</v>
      </c>
      <c r="N151" s="169">
        <v>0.60000000000000009</v>
      </c>
      <c r="Y151" s="109"/>
      <c r="Z151" s="130"/>
      <c r="AA151" s="148"/>
      <c r="AB151" s="148"/>
      <c r="AC151" s="162"/>
      <c r="AD151" s="162"/>
      <c r="AE151" s="162"/>
      <c r="AF151" s="162"/>
      <c r="AG151" s="162"/>
      <c r="AH151" s="162"/>
      <c r="AI151" s="162"/>
      <c r="AJ151" s="162"/>
      <c r="AK151" s="162"/>
      <c r="AL151" s="162"/>
      <c r="AM151" s="148"/>
      <c r="AN151" s="148"/>
      <c r="AO151" s="148"/>
      <c r="AP151" s="148"/>
      <c r="AQ151" s="148"/>
      <c r="AR151" s="148"/>
      <c r="AS151" s="148"/>
      <c r="AT151" s="148"/>
      <c r="AU151" s="148"/>
      <c r="AV151" s="148"/>
      <c r="AW151" s="148"/>
      <c r="AX151" s="148"/>
      <c r="AY151" s="148"/>
      <c r="AZ151" s="148"/>
      <c r="BA151" s="148"/>
      <c r="BB151" s="148"/>
      <c r="BC151" s="148"/>
      <c r="BD151" s="148"/>
      <c r="BE151" s="148"/>
      <c r="BF151" s="148"/>
      <c r="BG151" s="148"/>
      <c r="BH151" s="148"/>
      <c r="BI151" s="148"/>
      <c r="BJ151" s="148"/>
      <c r="BK151" s="148"/>
      <c r="BL151" s="148"/>
      <c r="BM151" s="148"/>
      <c r="BN151" s="148"/>
      <c r="BO151" s="148"/>
      <c r="BP151" s="148"/>
      <c r="BQ151" s="148"/>
      <c r="BR151" s="148"/>
      <c r="BS151" s="148"/>
      <c r="BT151" s="148"/>
      <c r="BU151" s="148"/>
      <c r="BV151" s="148"/>
      <c r="BW151" s="148"/>
      <c r="BX151" s="148"/>
      <c r="BY151" s="148"/>
    </row>
    <row r="152" spans="1:79" x14ac:dyDescent="0.25">
      <c r="A152" s="161" t="str">
        <f t="shared" si="21"/>
        <v>afsrv</v>
      </c>
      <c r="B152" s="8" t="str">
        <f t="shared" si="20"/>
        <v>nat</v>
      </c>
      <c r="C152" s="8" t="str">
        <f t="shared" si="22"/>
        <v>sim1</v>
      </c>
      <c r="D152" s="59">
        <v>0.05</v>
      </c>
      <c r="E152" s="59">
        <v>0.8</v>
      </c>
      <c r="F152" s="59">
        <v>-2.5000000000000001E-2</v>
      </c>
      <c r="G152" s="168">
        <v>5.000000000000001E-3</v>
      </c>
      <c r="H152" s="169">
        <v>1.4999999999999999E-2</v>
      </c>
      <c r="I152" s="169">
        <v>1.35</v>
      </c>
      <c r="J152" s="169">
        <v>1.8000000000000003</v>
      </c>
      <c r="K152" s="169">
        <v>0.90000000000000013</v>
      </c>
      <c r="L152" s="169">
        <v>0.30000000000000004</v>
      </c>
      <c r="M152" s="169">
        <v>0.44999999999999996</v>
      </c>
      <c r="N152" s="169">
        <v>0.60000000000000009</v>
      </c>
      <c r="Y152" s="109"/>
      <c r="Z152" s="130"/>
      <c r="AA152" s="148"/>
      <c r="AB152" s="148"/>
      <c r="AC152" s="162"/>
      <c r="AD152" s="162"/>
      <c r="AE152" s="162"/>
      <c r="AF152" s="162"/>
      <c r="AG152" s="162"/>
      <c r="AH152" s="162"/>
      <c r="AI152" s="162"/>
      <c r="AJ152" s="162"/>
      <c r="AK152" s="162"/>
      <c r="AL152" s="162"/>
      <c r="AM152" s="148"/>
      <c r="AN152" s="148"/>
      <c r="AO152" s="148"/>
      <c r="AP152" s="148"/>
      <c r="AQ152" s="148"/>
      <c r="AR152" s="148"/>
      <c r="AS152" s="148"/>
      <c r="AT152" s="148"/>
      <c r="AU152" s="148"/>
      <c r="AV152" s="148"/>
      <c r="AW152" s="148"/>
      <c r="AX152" s="148"/>
      <c r="AY152" s="148"/>
      <c r="AZ152" s="148"/>
      <c r="BA152" s="148"/>
      <c r="BB152" s="148"/>
      <c r="BC152" s="148"/>
      <c r="BD152" s="148"/>
      <c r="BE152" s="148"/>
      <c r="BF152" s="148"/>
      <c r="BG152" s="148"/>
      <c r="BH152" s="148"/>
      <c r="BI152" s="148"/>
      <c r="BJ152" s="148"/>
      <c r="BK152" s="148"/>
      <c r="BL152" s="148"/>
      <c r="BM152" s="148"/>
      <c r="BN152" s="148"/>
      <c r="BO152" s="148"/>
      <c r="BP152" s="148"/>
      <c r="BQ152" s="148"/>
      <c r="BR152" s="148"/>
      <c r="BS152" s="148"/>
      <c r="BT152" s="148"/>
      <c r="BU152" s="148"/>
      <c r="BV152" s="148"/>
      <c r="BW152" s="148"/>
      <c r="BX152" s="148"/>
      <c r="BY152" s="148"/>
    </row>
    <row r="153" spans="1:79" x14ac:dyDescent="0.25">
      <c r="A153" s="161" t="str">
        <f t="shared" si="21"/>
        <v>absrv</v>
      </c>
      <c r="B153" s="8" t="str">
        <f t="shared" si="20"/>
        <v>nat</v>
      </c>
      <c r="C153" s="8" t="str">
        <f t="shared" si="22"/>
        <v>sim1</v>
      </c>
      <c r="D153" s="59">
        <v>0.05</v>
      </c>
      <c r="E153" s="59">
        <v>0.8</v>
      </c>
      <c r="F153" s="59">
        <v>-2.5000000000000001E-2</v>
      </c>
      <c r="G153" s="168">
        <v>5.000000000000001E-3</v>
      </c>
      <c r="H153" s="169">
        <v>1.4999999999999999E-2</v>
      </c>
      <c r="I153" s="169">
        <v>1.35</v>
      </c>
      <c r="J153" s="169">
        <v>1.8000000000000003</v>
      </c>
      <c r="K153" s="169">
        <v>0.90000000000000013</v>
      </c>
      <c r="L153" s="169">
        <v>0.30000000000000004</v>
      </c>
      <c r="M153" s="169">
        <v>0.44999999999999996</v>
      </c>
      <c r="N153" s="169">
        <v>0.60000000000000009</v>
      </c>
      <c r="Y153" s="109"/>
      <c r="Z153" s="130"/>
      <c r="AA153" s="148"/>
      <c r="AB153" s="148"/>
      <c r="AC153" s="162"/>
      <c r="AD153" s="162"/>
      <c r="AE153" s="162"/>
      <c r="AF153" s="162"/>
      <c r="AG153" s="162"/>
      <c r="AH153" s="162"/>
      <c r="AI153" s="162"/>
      <c r="AJ153" s="162"/>
      <c r="AK153" s="162"/>
      <c r="AL153" s="162"/>
      <c r="AM153" s="148"/>
      <c r="AN153" s="148"/>
      <c r="AO153" s="148"/>
      <c r="AP153" s="148"/>
      <c r="AQ153" s="148"/>
      <c r="AR153" s="148"/>
      <c r="AS153" s="148"/>
      <c r="AT153" s="148"/>
      <c r="AU153" s="148"/>
      <c r="AV153" s="148"/>
      <c r="AW153" s="148"/>
      <c r="AX153" s="148"/>
      <c r="AY153" s="148"/>
      <c r="AZ153" s="148"/>
      <c r="BA153" s="148"/>
      <c r="BB153" s="148"/>
      <c r="BC153" s="148"/>
      <c r="BD153" s="148"/>
      <c r="BE153" s="148"/>
      <c r="BF153" s="148"/>
      <c r="BG153" s="148"/>
      <c r="BH153" s="148"/>
      <c r="BI153" s="148"/>
      <c r="BJ153" s="148"/>
      <c r="BK153" s="148"/>
      <c r="BL153" s="148"/>
      <c r="BM153" s="148"/>
      <c r="BN153" s="148"/>
      <c r="BO153" s="148"/>
      <c r="BP153" s="148"/>
      <c r="BQ153" s="148"/>
      <c r="BR153" s="148"/>
      <c r="BS153" s="148"/>
      <c r="BT153" s="148"/>
      <c r="BU153" s="148"/>
      <c r="BV153" s="148"/>
      <c r="BW153" s="148"/>
      <c r="BX153" s="148"/>
      <c r="BY153" s="148"/>
    </row>
    <row r="154" spans="1:79" x14ac:dyDescent="0.25">
      <c r="A154" s="161" t="str">
        <f t="shared" si="21"/>
        <v>agsrv</v>
      </c>
      <c r="B154" s="8" t="str">
        <f t="shared" si="20"/>
        <v>nat</v>
      </c>
      <c r="C154" s="8" t="str">
        <f t="shared" si="22"/>
        <v>sim1</v>
      </c>
      <c r="D154" s="59">
        <v>0.9</v>
      </c>
      <c r="E154" s="59">
        <v>0.8</v>
      </c>
      <c r="F154" s="59">
        <v>-2.5000000000000001E-2</v>
      </c>
      <c r="G154" s="168">
        <v>5.000000000000001E-3</v>
      </c>
      <c r="H154" s="169">
        <v>1.4999999999999999E-2</v>
      </c>
      <c r="I154" s="169">
        <v>0.45</v>
      </c>
      <c r="J154" s="169">
        <v>0.60000000000000009</v>
      </c>
      <c r="K154" s="169">
        <v>0.30000000000000004</v>
      </c>
      <c r="L154" s="169">
        <v>0.15000000000000002</v>
      </c>
      <c r="M154" s="169">
        <v>0.22499999999999998</v>
      </c>
      <c r="N154" s="169">
        <v>0.30000000000000004</v>
      </c>
      <c r="Y154" s="109"/>
      <c r="Z154" s="130"/>
      <c r="AA154" s="148"/>
      <c r="AB154" s="148"/>
      <c r="AC154" s="162"/>
      <c r="AD154" s="162"/>
      <c r="AE154" s="162"/>
      <c r="AF154" s="162"/>
      <c r="AG154" s="162"/>
      <c r="AH154" s="162"/>
      <c r="AI154" s="162"/>
      <c r="AJ154" s="162"/>
      <c r="AK154" s="162"/>
      <c r="AL154" s="162"/>
      <c r="AM154" s="148"/>
      <c r="AN154" s="148"/>
      <c r="AO154" s="148"/>
      <c r="AP154" s="148"/>
      <c r="AQ154" s="148"/>
      <c r="AR154" s="148"/>
      <c r="AS154" s="148"/>
      <c r="AT154" s="148"/>
      <c r="AU154" s="148"/>
      <c r="AV154" s="148"/>
      <c r="AW154" s="148"/>
      <c r="AX154" s="148"/>
      <c r="AY154" s="148"/>
      <c r="AZ154" s="148"/>
      <c r="BA154" s="148"/>
      <c r="BB154" s="148"/>
      <c r="BC154" s="148"/>
      <c r="BD154" s="148"/>
      <c r="BE154" s="148"/>
      <c r="BF154" s="148"/>
      <c r="BG154" s="148"/>
      <c r="BH154" s="148"/>
      <c r="BI154" s="148"/>
      <c r="BJ154" s="148"/>
      <c r="BK154" s="148"/>
      <c r="BL154" s="148"/>
      <c r="BM154" s="148"/>
      <c r="BN154" s="148"/>
      <c r="BO154" s="148"/>
      <c r="BP154" s="148"/>
      <c r="BQ154" s="148"/>
      <c r="BR154" s="148"/>
      <c r="BS154" s="148"/>
      <c r="BT154" s="148"/>
      <c r="BU154" s="148"/>
      <c r="BV154" s="148"/>
      <c r="BW154" s="148"/>
      <c r="BX154" s="148"/>
      <c r="BY154" s="148"/>
    </row>
    <row r="155" spans="1:79" x14ac:dyDescent="0.25">
      <c r="A155" s="165" t="str">
        <f t="shared" si="21"/>
        <v>aosrv</v>
      </c>
      <c r="B155" s="8" t="str">
        <f t="shared" si="20"/>
        <v>nat</v>
      </c>
      <c r="C155" s="8" t="str">
        <f t="shared" si="22"/>
        <v>sim1</v>
      </c>
      <c r="D155" s="59">
        <v>-10</v>
      </c>
      <c r="E155" s="59">
        <v>0.8</v>
      </c>
      <c r="F155" s="59">
        <v>-2.5000000000000001E-2</v>
      </c>
      <c r="G155" s="168">
        <v>5.000000000000001E-3</v>
      </c>
      <c r="H155" s="169">
        <v>1.4999999999999999E-2</v>
      </c>
      <c r="I155" s="169">
        <v>0.45</v>
      </c>
      <c r="J155" s="169">
        <v>0.60000000000000009</v>
      </c>
      <c r="K155" s="169">
        <v>0.30000000000000004</v>
      </c>
      <c r="L155" s="169">
        <v>0.15000000000000002</v>
      </c>
      <c r="M155" s="169">
        <v>0.22499999999999998</v>
      </c>
      <c r="N155" s="169">
        <v>0.30000000000000004</v>
      </c>
      <c r="Y155" s="109"/>
      <c r="Z155" s="130"/>
      <c r="AA155" s="148"/>
      <c r="AB155" s="148"/>
      <c r="AC155" s="162"/>
      <c r="AD155" s="162"/>
      <c r="AE155" s="162"/>
      <c r="AF155" s="162"/>
      <c r="AG155" s="162"/>
      <c r="AH155" s="162"/>
      <c r="AI155" s="162"/>
      <c r="AJ155" s="162"/>
      <c r="AK155" s="162"/>
      <c r="AL155" s="162"/>
      <c r="AM155" s="148"/>
      <c r="AN155" s="148"/>
      <c r="AO155" s="148"/>
      <c r="AP155" s="148"/>
      <c r="AQ155" s="148"/>
      <c r="AR155" s="148"/>
      <c r="AS155" s="148"/>
      <c r="AT155" s="148"/>
      <c r="AU155" s="148"/>
      <c r="AV155" s="148"/>
      <c r="AW155" s="148"/>
      <c r="AX155" s="148"/>
      <c r="AY155" s="148"/>
      <c r="AZ155" s="148"/>
      <c r="BA155" s="148"/>
      <c r="BB155" s="148"/>
      <c r="BC155" s="148"/>
      <c r="BD155" s="148"/>
      <c r="BE155" s="148"/>
      <c r="BF155" s="148"/>
      <c r="BG155" s="148"/>
      <c r="BH155" s="148"/>
      <c r="BI155" s="148"/>
      <c r="BJ155" s="148"/>
      <c r="BK155" s="148"/>
      <c r="BL155" s="148"/>
      <c r="BM155" s="148"/>
      <c r="BN155" s="148"/>
      <c r="BO155" s="148"/>
      <c r="BP155" s="148"/>
      <c r="BQ155" s="148"/>
      <c r="BR155" s="148"/>
      <c r="BS155" s="148"/>
      <c r="BT155" s="148"/>
      <c r="BU155" s="148"/>
      <c r="BV155" s="148"/>
      <c r="BW155" s="148"/>
      <c r="BX155" s="148"/>
      <c r="BY155" s="148"/>
    </row>
    <row r="156" spans="1:79" s="86" customFormat="1" x14ac:dyDescent="0.25">
      <c r="A156" s="166" t="str">
        <f t="shared" si="21"/>
        <v>aawhe</v>
      </c>
      <c r="B156" s="166" t="s">
        <v>72</v>
      </c>
      <c r="C156" s="166" t="s">
        <v>328</v>
      </c>
      <c r="D156" s="180">
        <v>-0.7</v>
      </c>
      <c r="E156" s="180">
        <v>1.2000000000000002</v>
      </c>
      <c r="F156" s="180">
        <v>0.15000000000000002</v>
      </c>
      <c r="G156" s="180">
        <v>0.30000000000000004</v>
      </c>
      <c r="H156" s="181">
        <v>0.60000000000000009</v>
      </c>
      <c r="I156" s="181">
        <v>0.75</v>
      </c>
      <c r="J156" s="181">
        <v>1.05</v>
      </c>
      <c r="K156" s="181">
        <v>0.45000000000000007</v>
      </c>
      <c r="L156" s="181">
        <v>-0.15000000000000002</v>
      </c>
      <c r="M156" s="181">
        <v>-0.15</v>
      </c>
      <c r="N156" s="181">
        <v>-0.2</v>
      </c>
      <c r="Y156" s="151">
        <f t="shared" ref="Y156:Y187" si="23">IF(ISERROR(Z156*$BZ$156),"eps",(Z156*$BZ$156))</f>
        <v>-0.7</v>
      </c>
      <c r="Z156" s="149">
        <v>-1.4</v>
      </c>
      <c r="AA156" s="152"/>
      <c r="AB156" s="152"/>
      <c r="AC156" s="150">
        <v>-0.1</v>
      </c>
      <c r="AD156" s="150">
        <v>-0.05</v>
      </c>
      <c r="AE156" s="150">
        <v>0.05</v>
      </c>
      <c r="AF156" s="150">
        <v>0.05</v>
      </c>
      <c r="AG156" s="150">
        <v>0.05</v>
      </c>
      <c r="AH156" s="150">
        <v>0.05</v>
      </c>
      <c r="AI156" s="150">
        <v>0.2</v>
      </c>
      <c r="AJ156" s="150">
        <v>0.1</v>
      </c>
      <c r="AK156" s="150">
        <v>0.15</v>
      </c>
      <c r="AL156" s="150">
        <v>0.2</v>
      </c>
      <c r="AM156" s="152"/>
      <c r="AN156" s="152"/>
      <c r="AO156" s="152"/>
      <c r="AP156" s="152"/>
      <c r="AQ156" s="152"/>
      <c r="AR156" s="152"/>
      <c r="AS156" s="152"/>
      <c r="AT156" s="152"/>
      <c r="AU156" s="152"/>
      <c r="AV156" s="152"/>
      <c r="AW156" s="152"/>
      <c r="AX156" s="152"/>
      <c r="AY156" s="152"/>
      <c r="AZ156" s="152"/>
      <c r="BA156" s="152"/>
      <c r="BB156" s="152"/>
      <c r="BC156" s="152"/>
      <c r="BD156" s="152"/>
      <c r="BE156" s="152"/>
      <c r="BF156" s="152"/>
      <c r="BG156" s="152"/>
      <c r="BH156" s="152"/>
      <c r="BI156" s="152"/>
      <c r="BJ156" s="152"/>
      <c r="BK156" s="152"/>
      <c r="BL156" s="152"/>
      <c r="BM156" s="152"/>
      <c r="BN156" s="152"/>
      <c r="BO156" s="152"/>
      <c r="BP156" s="152"/>
      <c r="BQ156" s="152"/>
      <c r="BR156" s="152"/>
      <c r="BS156" s="152"/>
      <c r="BT156" s="152"/>
      <c r="BU156" s="152"/>
      <c r="BV156" s="152"/>
      <c r="BW156" s="152"/>
      <c r="BX156" s="152"/>
      <c r="BY156" s="152"/>
      <c r="BZ156" s="86">
        <v>0.5</v>
      </c>
    </row>
    <row r="157" spans="1:79" x14ac:dyDescent="0.25">
      <c r="A157" s="8" t="str">
        <f t="shared" si="21"/>
        <v>aamai</v>
      </c>
      <c r="B157" s="5" t="s">
        <v>72</v>
      </c>
      <c r="C157" s="5" t="str">
        <f t="shared" ref="C157:C190" si="24">C156</f>
        <v>sim2</v>
      </c>
      <c r="D157" s="172">
        <v>-0.7</v>
      </c>
      <c r="E157" s="172">
        <v>1.2000000000000002</v>
      </c>
      <c r="F157" s="172">
        <v>0.15000000000000002</v>
      </c>
      <c r="G157" s="173">
        <v>0.30000000000000004</v>
      </c>
      <c r="H157" s="174">
        <v>0.60000000000000009</v>
      </c>
      <c r="I157" s="174">
        <v>0.75</v>
      </c>
      <c r="J157" s="174">
        <v>1.05</v>
      </c>
      <c r="K157" s="174">
        <v>0.45000000000000007</v>
      </c>
      <c r="L157" s="174">
        <v>-0.15000000000000002</v>
      </c>
      <c r="M157" s="174">
        <v>-0.15</v>
      </c>
      <c r="N157" s="174">
        <v>-0.2</v>
      </c>
      <c r="P157" s="57"/>
      <c r="Q157" s="57"/>
      <c r="R157" s="57"/>
      <c r="S157" s="57"/>
      <c r="T157" s="57"/>
      <c r="U157" s="57"/>
      <c r="V157" s="57"/>
      <c r="W157" s="57"/>
      <c r="X157" s="57"/>
      <c r="Y157" s="142">
        <f t="shared" si="23"/>
        <v>-0.7</v>
      </c>
      <c r="Z157" s="127">
        <f>Z156</f>
        <v>-1.4</v>
      </c>
      <c r="AA157" s="145"/>
      <c r="AB157" s="145"/>
      <c r="AC157" s="138"/>
      <c r="AD157" s="138"/>
      <c r="AE157" s="138"/>
      <c r="AF157" s="138"/>
      <c r="AG157" s="138"/>
      <c r="AH157" s="138"/>
      <c r="AI157" s="138"/>
      <c r="AJ157" s="138"/>
      <c r="AK157" s="138"/>
      <c r="AL157" s="138"/>
      <c r="AM157" s="145"/>
      <c r="AN157" s="145"/>
      <c r="AO157" s="145"/>
      <c r="AP157" s="145"/>
      <c r="AQ157" s="145"/>
      <c r="AR157" s="145"/>
      <c r="AS157" s="145"/>
      <c r="AT157" s="145"/>
      <c r="AU157" s="145"/>
      <c r="AV157" s="145"/>
      <c r="AW157" s="145"/>
      <c r="AX157" s="145"/>
      <c r="AY157" s="145"/>
      <c r="AZ157" s="145"/>
      <c r="BA157" s="145"/>
      <c r="BB157" s="145"/>
      <c r="BC157" s="145"/>
      <c r="BD157" s="145"/>
      <c r="BE157" s="145"/>
      <c r="BF157" s="145"/>
      <c r="BG157" s="145"/>
      <c r="BH157" s="145"/>
      <c r="BI157" s="145"/>
      <c r="BJ157" s="145"/>
      <c r="BK157" s="145"/>
      <c r="BL157" s="145"/>
      <c r="BM157" s="145"/>
      <c r="BN157" s="145"/>
      <c r="BO157" s="145"/>
      <c r="BP157" s="145"/>
      <c r="BQ157" s="145"/>
      <c r="BR157" s="145"/>
      <c r="BS157" s="145"/>
      <c r="BT157" s="145"/>
      <c r="BU157" s="145"/>
      <c r="BV157" s="145"/>
      <c r="BW157" s="145"/>
      <c r="BX157" s="145"/>
      <c r="BY157" s="145"/>
      <c r="BZ157" s="57"/>
      <c r="CA157" s="57"/>
    </row>
    <row r="158" spans="1:79" x14ac:dyDescent="0.25">
      <c r="A158" s="8" t="str">
        <f t="shared" si="21"/>
        <v>aaoce</v>
      </c>
      <c r="B158" s="5" t="s">
        <v>72</v>
      </c>
      <c r="C158" s="5" t="str">
        <f t="shared" si="24"/>
        <v>sim2</v>
      </c>
      <c r="D158" s="172">
        <v>-0.7</v>
      </c>
      <c r="E158" s="172">
        <v>1.2000000000000002</v>
      </c>
      <c r="F158" s="172">
        <v>0.15000000000000002</v>
      </c>
      <c r="G158" s="173">
        <v>0.30000000000000004</v>
      </c>
      <c r="H158" s="174">
        <v>0.60000000000000009</v>
      </c>
      <c r="I158" s="174">
        <v>0.75</v>
      </c>
      <c r="J158" s="174">
        <v>1.05</v>
      </c>
      <c r="K158" s="174">
        <v>0.45000000000000007</v>
      </c>
      <c r="L158" s="174">
        <v>-0.15000000000000002</v>
      </c>
      <c r="M158" s="174">
        <v>-0.15</v>
      </c>
      <c r="N158" s="174">
        <v>-0.2</v>
      </c>
      <c r="P158" s="57"/>
      <c r="Q158" s="57"/>
      <c r="R158" s="57"/>
      <c r="S158" s="57"/>
      <c r="T158" s="57"/>
      <c r="U158" s="57"/>
      <c r="V158" s="57"/>
      <c r="W158" s="57"/>
      <c r="X158" s="57"/>
      <c r="Y158" s="142">
        <f t="shared" si="23"/>
        <v>-0.7</v>
      </c>
      <c r="Z158" s="127">
        <f>Z157</f>
        <v>-1.4</v>
      </c>
      <c r="AA158" s="145"/>
      <c r="AB158" s="145"/>
      <c r="AC158" s="138"/>
      <c r="AD158" s="138"/>
      <c r="AE158" s="138"/>
      <c r="AF158" s="138"/>
      <c r="AG158" s="138"/>
      <c r="AH158" s="138"/>
      <c r="AI158" s="138"/>
      <c r="AJ158" s="138"/>
      <c r="AK158" s="138"/>
      <c r="AL158" s="138"/>
      <c r="AM158" s="145"/>
      <c r="AN158" s="145"/>
      <c r="AO158" s="145"/>
      <c r="AP158" s="145"/>
      <c r="AQ158" s="145"/>
      <c r="AR158" s="145"/>
      <c r="AS158" s="145"/>
      <c r="AT158" s="145"/>
      <c r="AU158" s="145"/>
      <c r="AV158" s="145"/>
      <c r="AW158" s="145"/>
      <c r="AX158" s="145"/>
      <c r="AY158" s="145"/>
      <c r="AZ158" s="145"/>
      <c r="BA158" s="145"/>
      <c r="BB158" s="145"/>
      <c r="BC158" s="145"/>
      <c r="BD158" s="145"/>
      <c r="BE158" s="145"/>
      <c r="BF158" s="145"/>
      <c r="BG158" s="145"/>
      <c r="BH158" s="145"/>
      <c r="BI158" s="145"/>
      <c r="BJ158" s="145"/>
      <c r="BK158" s="145"/>
      <c r="BL158" s="145"/>
      <c r="BM158" s="145"/>
      <c r="BN158" s="145"/>
      <c r="BO158" s="145"/>
      <c r="BP158" s="145"/>
      <c r="BQ158" s="145"/>
      <c r="BR158" s="145"/>
      <c r="BS158" s="145"/>
      <c r="BT158" s="145"/>
      <c r="BU158" s="145"/>
      <c r="BV158" s="145"/>
      <c r="BW158" s="145"/>
      <c r="BX158" s="145"/>
      <c r="BY158" s="145"/>
      <c r="BZ158" s="57"/>
      <c r="CA158" s="57"/>
    </row>
    <row r="159" spans="1:79" x14ac:dyDescent="0.25">
      <c r="A159" s="8" t="str">
        <f t="shared" si="21"/>
        <v>aaveg</v>
      </c>
      <c r="B159" s="5" t="s">
        <v>72</v>
      </c>
      <c r="C159" s="5" t="str">
        <f t="shared" si="24"/>
        <v>sim2</v>
      </c>
      <c r="D159" s="59">
        <v>-0.7</v>
      </c>
      <c r="E159" s="59">
        <v>1.2000000000000002</v>
      </c>
      <c r="F159" s="59">
        <v>0.15000000000000002</v>
      </c>
      <c r="G159" s="168">
        <v>0.30000000000000004</v>
      </c>
      <c r="H159" s="169">
        <v>0.60000000000000009</v>
      </c>
      <c r="I159" s="169">
        <v>0.75</v>
      </c>
      <c r="J159" s="169">
        <v>1.05</v>
      </c>
      <c r="K159" s="169">
        <v>0.45000000000000007</v>
      </c>
      <c r="L159" s="169">
        <v>-0.15000000000000002</v>
      </c>
      <c r="M159" s="169">
        <v>-0.15</v>
      </c>
      <c r="N159" s="169">
        <v>-0.2</v>
      </c>
      <c r="P159" s="57"/>
      <c r="Q159" s="57"/>
      <c r="R159" s="57"/>
      <c r="S159" s="57"/>
      <c r="T159" s="57"/>
      <c r="U159" s="57"/>
      <c r="V159" s="57"/>
      <c r="W159" s="57"/>
      <c r="X159" s="57"/>
      <c r="Y159" s="142" t="str">
        <f t="shared" si="23"/>
        <v>eps</v>
      </c>
      <c r="Z159" s="126" t="s">
        <v>75</v>
      </c>
      <c r="AA159" s="144"/>
      <c r="AB159" s="144"/>
      <c r="AC159" s="137"/>
      <c r="AD159" s="137"/>
      <c r="AE159" s="137"/>
      <c r="AF159" s="137"/>
      <c r="AG159" s="137"/>
      <c r="AH159" s="137"/>
      <c r="AI159" s="137"/>
      <c r="AJ159" s="137"/>
      <c r="AK159" s="137"/>
      <c r="AL159" s="137"/>
      <c r="AM159" s="144"/>
      <c r="AN159" s="144"/>
      <c r="AO159" s="144"/>
      <c r="AP159" s="144"/>
      <c r="AQ159" s="144"/>
      <c r="AR159" s="144"/>
      <c r="AS159" s="144"/>
      <c r="AT159" s="144"/>
      <c r="AU159" s="144"/>
      <c r="AV159" s="144"/>
      <c r="AW159" s="144"/>
      <c r="AX159" s="144"/>
      <c r="AY159" s="144"/>
      <c r="AZ159" s="144"/>
      <c r="BA159" s="144"/>
      <c r="BB159" s="144"/>
      <c r="BC159" s="144"/>
      <c r="BD159" s="144"/>
      <c r="BE159" s="144"/>
      <c r="BF159" s="144"/>
      <c r="BG159" s="144"/>
      <c r="BH159" s="144"/>
      <c r="BI159" s="144"/>
      <c r="BJ159" s="144"/>
      <c r="BK159" s="144"/>
      <c r="BL159" s="144"/>
      <c r="BM159" s="144"/>
      <c r="BN159" s="144"/>
      <c r="BO159" s="144"/>
      <c r="BP159" s="144"/>
      <c r="BQ159" s="144"/>
      <c r="BR159" s="144"/>
      <c r="BS159" s="144"/>
      <c r="BT159" s="144"/>
      <c r="BU159" s="144"/>
      <c r="BV159" s="144"/>
      <c r="BW159" s="144"/>
      <c r="BX159" s="144"/>
      <c r="BY159" s="144"/>
      <c r="BZ159" s="57"/>
      <c r="CA159" s="57"/>
    </row>
    <row r="160" spans="1:79" x14ac:dyDescent="0.25">
      <c r="A160" s="8" t="str">
        <f t="shared" si="21"/>
        <v>aaofr</v>
      </c>
      <c r="B160" s="5" t="s">
        <v>72</v>
      </c>
      <c r="C160" s="5" t="str">
        <f t="shared" si="24"/>
        <v>sim2</v>
      </c>
      <c r="D160" s="59">
        <v>-0.7</v>
      </c>
      <c r="E160" s="59">
        <v>1.2000000000000002</v>
      </c>
      <c r="F160" s="59">
        <v>0.15000000000000002</v>
      </c>
      <c r="G160" s="168">
        <v>0.30000000000000004</v>
      </c>
      <c r="H160" s="169">
        <v>0.60000000000000009</v>
      </c>
      <c r="I160" s="169">
        <v>0.75</v>
      </c>
      <c r="J160" s="169">
        <v>1.05</v>
      </c>
      <c r="K160" s="169">
        <v>0.45000000000000007</v>
      </c>
      <c r="L160" s="169">
        <v>-0.15000000000000002</v>
      </c>
      <c r="M160" s="169">
        <v>-0.15</v>
      </c>
      <c r="N160" s="169">
        <v>-0.2</v>
      </c>
      <c r="P160" s="57"/>
      <c r="Q160" s="57"/>
      <c r="R160" s="57"/>
      <c r="S160" s="57"/>
      <c r="T160" s="57"/>
      <c r="U160" s="57"/>
      <c r="V160" s="57"/>
      <c r="W160" s="57"/>
      <c r="X160" s="57"/>
      <c r="Y160" s="142" t="str">
        <f t="shared" si="23"/>
        <v>eps</v>
      </c>
      <c r="Z160" s="126" t="s">
        <v>75</v>
      </c>
      <c r="AA160" s="144"/>
      <c r="AB160" s="144"/>
      <c r="AC160" s="137"/>
      <c r="AD160" s="137"/>
      <c r="AE160" s="137"/>
      <c r="AF160" s="137"/>
      <c r="AG160" s="137"/>
      <c r="AH160" s="137"/>
      <c r="AI160" s="137"/>
      <c r="AJ160" s="137"/>
      <c r="AK160" s="137"/>
      <c r="AL160" s="137"/>
      <c r="AM160" s="144"/>
      <c r="AN160" s="144"/>
      <c r="AO160" s="144"/>
      <c r="AP160" s="144"/>
      <c r="AQ160" s="144"/>
      <c r="AR160" s="144"/>
      <c r="AS160" s="144"/>
      <c r="AT160" s="144"/>
      <c r="AU160" s="144"/>
      <c r="AV160" s="144"/>
      <c r="AW160" s="144"/>
      <c r="AX160" s="144"/>
      <c r="AY160" s="144"/>
      <c r="AZ160" s="144"/>
      <c r="BA160" s="144"/>
      <c r="BB160" s="144"/>
      <c r="BC160" s="144"/>
      <c r="BD160" s="144"/>
      <c r="BE160" s="144"/>
      <c r="BF160" s="144"/>
      <c r="BG160" s="144"/>
      <c r="BH160" s="144"/>
      <c r="BI160" s="144"/>
      <c r="BJ160" s="144"/>
      <c r="BK160" s="144"/>
      <c r="BL160" s="144"/>
      <c r="BM160" s="144"/>
      <c r="BN160" s="144"/>
      <c r="BO160" s="144"/>
      <c r="BP160" s="144"/>
      <c r="BQ160" s="144"/>
      <c r="BR160" s="144"/>
      <c r="BS160" s="144"/>
      <c r="BT160" s="144"/>
      <c r="BU160" s="144"/>
      <c r="BV160" s="144"/>
      <c r="BW160" s="144"/>
      <c r="BX160" s="144"/>
      <c r="BY160" s="144"/>
      <c r="BZ160" s="57"/>
      <c r="CA160" s="57"/>
    </row>
    <row r="161" spans="1:79" x14ac:dyDescent="0.25">
      <c r="A161" s="8" t="str">
        <f t="shared" si="21"/>
        <v>aagra</v>
      </c>
      <c r="B161" s="5" t="s">
        <v>72</v>
      </c>
      <c r="C161" s="5" t="str">
        <f t="shared" si="24"/>
        <v>sim2</v>
      </c>
      <c r="D161" s="59">
        <v>-0.7</v>
      </c>
      <c r="E161" s="59">
        <v>1.2000000000000002</v>
      </c>
      <c r="F161" s="59">
        <v>0.15000000000000002</v>
      </c>
      <c r="G161" s="168">
        <v>0.30000000000000004</v>
      </c>
      <c r="H161" s="169">
        <v>0.60000000000000009</v>
      </c>
      <c r="I161" s="169">
        <v>0.75</v>
      </c>
      <c r="J161" s="169">
        <v>1.05</v>
      </c>
      <c r="K161" s="169">
        <v>0.45000000000000007</v>
      </c>
      <c r="L161" s="169">
        <v>-0.15000000000000002</v>
      </c>
      <c r="M161" s="169">
        <v>-0.15</v>
      </c>
      <c r="N161" s="169">
        <v>-0.2</v>
      </c>
      <c r="P161" s="57"/>
      <c r="Q161" s="57"/>
      <c r="R161" s="57"/>
      <c r="S161" s="57"/>
      <c r="T161" s="57"/>
      <c r="U161" s="57"/>
      <c r="V161" s="57"/>
      <c r="W161" s="57"/>
      <c r="X161" s="57"/>
      <c r="Y161" s="142">
        <f t="shared" si="23"/>
        <v>-6</v>
      </c>
      <c r="Z161" s="126">
        <v>-12</v>
      </c>
      <c r="AA161" s="144"/>
      <c r="AB161" s="144"/>
      <c r="AC161" s="137">
        <v>-0.1</v>
      </c>
      <c r="AD161" s="137">
        <v>-0.05</v>
      </c>
      <c r="AE161" s="137">
        <v>0.05</v>
      </c>
      <c r="AF161" s="137">
        <v>0.05</v>
      </c>
      <c r="AG161" s="137">
        <v>0.05</v>
      </c>
      <c r="AH161" s="137">
        <v>0.05</v>
      </c>
      <c r="AI161" s="137">
        <v>0.2</v>
      </c>
      <c r="AJ161" s="137">
        <v>0.1</v>
      </c>
      <c r="AK161" s="137">
        <v>0.15</v>
      </c>
      <c r="AL161" s="137">
        <v>0.2</v>
      </c>
      <c r="AM161" s="144"/>
      <c r="AN161" s="144"/>
      <c r="AO161" s="144"/>
      <c r="AP161" s="144"/>
      <c r="AQ161" s="144"/>
      <c r="AR161" s="144"/>
      <c r="AS161" s="144"/>
      <c r="AT161" s="144"/>
      <c r="AU161" s="144"/>
      <c r="AV161" s="144"/>
      <c r="AW161" s="144"/>
      <c r="AX161" s="144"/>
      <c r="AY161" s="144"/>
      <c r="AZ161" s="144"/>
      <c r="BA161" s="144"/>
      <c r="BB161" s="144"/>
      <c r="BC161" s="144"/>
      <c r="BD161" s="144"/>
      <c r="BE161" s="144"/>
      <c r="BF161" s="144"/>
      <c r="BG161" s="144"/>
      <c r="BH161" s="144"/>
      <c r="BI161" s="144"/>
      <c r="BJ161" s="144"/>
      <c r="BK161" s="144"/>
      <c r="BL161" s="144"/>
      <c r="BM161" s="144"/>
      <c r="BN161" s="144"/>
      <c r="BO161" s="144"/>
      <c r="BP161" s="144"/>
      <c r="BQ161" s="144"/>
      <c r="BR161" s="144"/>
      <c r="BS161" s="144"/>
      <c r="BT161" s="144"/>
      <c r="BU161" s="144"/>
      <c r="BV161" s="144"/>
      <c r="BW161" s="144"/>
      <c r="BX161" s="144"/>
      <c r="BY161" s="144"/>
      <c r="BZ161" s="57"/>
      <c r="CA161" s="57"/>
    </row>
    <row r="162" spans="1:79" x14ac:dyDescent="0.25">
      <c r="A162" s="8" t="str">
        <f t="shared" si="21"/>
        <v>aaoil</v>
      </c>
      <c r="B162" s="5" t="s">
        <v>72</v>
      </c>
      <c r="C162" s="5" t="str">
        <f t="shared" si="24"/>
        <v>sim2</v>
      </c>
      <c r="D162" s="172">
        <v>-0.7</v>
      </c>
      <c r="E162" s="172">
        <v>1.2000000000000002</v>
      </c>
      <c r="F162" s="172">
        <v>0.15000000000000002</v>
      </c>
      <c r="G162" s="173">
        <v>0.30000000000000004</v>
      </c>
      <c r="H162" s="174">
        <v>0.60000000000000009</v>
      </c>
      <c r="I162" s="174">
        <v>0.75</v>
      </c>
      <c r="J162" s="174">
        <v>1.05</v>
      </c>
      <c r="K162" s="174">
        <v>0.45000000000000007</v>
      </c>
      <c r="L162" s="174">
        <v>-0.15000000000000002</v>
      </c>
      <c r="M162" s="174">
        <v>-0.15</v>
      </c>
      <c r="N162" s="174">
        <v>-0.2</v>
      </c>
      <c r="P162" s="57"/>
      <c r="Q162" s="57"/>
      <c r="R162" s="57"/>
      <c r="S162" s="57"/>
      <c r="T162" s="57"/>
      <c r="U162" s="57"/>
      <c r="V162" s="57"/>
      <c r="W162" s="57"/>
      <c r="X162" s="57"/>
      <c r="Y162" s="142">
        <f t="shared" si="23"/>
        <v>-6</v>
      </c>
      <c r="Z162" s="127">
        <f>Z161</f>
        <v>-12</v>
      </c>
      <c r="AA162" s="145"/>
      <c r="AB162" s="145"/>
      <c r="AC162" s="138"/>
      <c r="AD162" s="138"/>
      <c r="AE162" s="138"/>
      <c r="AF162" s="138"/>
      <c r="AG162" s="138"/>
      <c r="AH162" s="138"/>
      <c r="AI162" s="138"/>
      <c r="AJ162" s="138"/>
      <c r="AK162" s="138"/>
      <c r="AL162" s="138"/>
      <c r="AM162" s="145"/>
      <c r="AN162" s="145"/>
      <c r="AO162" s="145"/>
      <c r="AP162" s="145"/>
      <c r="AQ162" s="145"/>
      <c r="AR162" s="145"/>
      <c r="AS162" s="145"/>
      <c r="AT162" s="145"/>
      <c r="AU162" s="145"/>
      <c r="AV162" s="145"/>
      <c r="AW162" s="145"/>
      <c r="AX162" s="145"/>
      <c r="AY162" s="145"/>
      <c r="AZ162" s="145"/>
      <c r="BA162" s="145"/>
      <c r="BB162" s="145"/>
      <c r="BC162" s="145"/>
      <c r="BD162" s="145"/>
      <c r="BE162" s="145"/>
      <c r="BF162" s="145"/>
      <c r="BG162" s="145"/>
      <c r="BH162" s="145"/>
      <c r="BI162" s="145"/>
      <c r="BJ162" s="145"/>
      <c r="BK162" s="145"/>
      <c r="BL162" s="145"/>
      <c r="BM162" s="145"/>
      <c r="BN162" s="145"/>
      <c r="BO162" s="145"/>
      <c r="BP162" s="145"/>
      <c r="BQ162" s="145"/>
      <c r="BR162" s="145"/>
      <c r="BS162" s="145"/>
      <c r="BT162" s="145"/>
      <c r="BU162" s="145"/>
      <c r="BV162" s="145"/>
      <c r="BW162" s="145"/>
      <c r="BX162" s="145"/>
      <c r="BY162" s="145"/>
      <c r="BZ162" s="57"/>
      <c r="CA162" s="57"/>
    </row>
    <row r="163" spans="1:79" x14ac:dyDescent="0.25">
      <c r="A163" s="8" t="str">
        <f t="shared" si="21"/>
        <v>aatub</v>
      </c>
      <c r="B163" s="5" t="s">
        <v>72</v>
      </c>
      <c r="C163" s="5" t="str">
        <f t="shared" si="24"/>
        <v>sim2</v>
      </c>
      <c r="D163" s="172">
        <v>-0.7</v>
      </c>
      <c r="E163" s="172">
        <v>1.2000000000000002</v>
      </c>
      <c r="F163" s="172">
        <v>0.15000000000000002</v>
      </c>
      <c r="G163" s="173">
        <v>0.30000000000000004</v>
      </c>
      <c r="H163" s="174">
        <v>0.60000000000000009</v>
      </c>
      <c r="I163" s="174">
        <v>0.75</v>
      </c>
      <c r="J163" s="174">
        <v>1.05</v>
      </c>
      <c r="K163" s="174">
        <v>0.45000000000000007</v>
      </c>
      <c r="L163" s="174">
        <v>-0.15000000000000002</v>
      </c>
      <c r="M163" s="174">
        <v>-0.15</v>
      </c>
      <c r="N163" s="174">
        <v>-0.2</v>
      </c>
      <c r="P163" s="57"/>
      <c r="Q163" s="57"/>
      <c r="R163" s="57"/>
      <c r="S163" s="57"/>
      <c r="T163" s="57"/>
      <c r="U163" s="57"/>
      <c r="V163" s="57"/>
      <c r="W163" s="57"/>
      <c r="X163" s="57"/>
      <c r="Y163" s="142">
        <f t="shared" si="23"/>
        <v>-6</v>
      </c>
      <c r="Z163" s="127">
        <f>Z162</f>
        <v>-12</v>
      </c>
      <c r="AA163" s="145"/>
      <c r="AB163" s="145"/>
      <c r="AC163" s="138"/>
      <c r="AD163" s="138"/>
      <c r="AE163" s="138"/>
      <c r="AF163" s="138"/>
      <c r="AG163" s="138"/>
      <c r="AH163" s="138"/>
      <c r="AI163" s="138"/>
      <c r="AJ163" s="138"/>
      <c r="AK163" s="138"/>
      <c r="AL163" s="138"/>
      <c r="AM163" s="145"/>
      <c r="AN163" s="145"/>
      <c r="AO163" s="145"/>
      <c r="AP163" s="145"/>
      <c r="AQ163" s="145"/>
      <c r="AR163" s="145"/>
      <c r="AS163" s="145"/>
      <c r="AT163" s="145"/>
      <c r="AU163" s="145"/>
      <c r="AV163" s="145"/>
      <c r="AW163" s="145"/>
      <c r="AX163" s="145"/>
      <c r="AY163" s="145"/>
      <c r="AZ163" s="145"/>
      <c r="BA163" s="145"/>
      <c r="BB163" s="145"/>
      <c r="BC163" s="145"/>
      <c r="BD163" s="145"/>
      <c r="BE163" s="145"/>
      <c r="BF163" s="145"/>
      <c r="BG163" s="145"/>
      <c r="BH163" s="145"/>
      <c r="BI163" s="145"/>
      <c r="BJ163" s="145"/>
      <c r="BK163" s="145"/>
      <c r="BL163" s="145"/>
      <c r="BM163" s="145"/>
      <c r="BN163" s="145"/>
      <c r="BO163" s="145"/>
      <c r="BP163" s="145"/>
      <c r="BQ163" s="145"/>
      <c r="BR163" s="145"/>
      <c r="BS163" s="145"/>
      <c r="BT163" s="145"/>
      <c r="BU163" s="145"/>
      <c r="BV163" s="145"/>
      <c r="BW163" s="145"/>
      <c r="BX163" s="145"/>
      <c r="BY163" s="145"/>
      <c r="BZ163" s="57"/>
      <c r="CA163" s="57"/>
    </row>
    <row r="164" spans="1:79" x14ac:dyDescent="0.25">
      <c r="A164" s="8" t="str">
        <f t="shared" si="21"/>
        <v>aapul</v>
      </c>
      <c r="B164" s="5" t="s">
        <v>72</v>
      </c>
      <c r="C164" s="5" t="str">
        <f t="shared" si="24"/>
        <v>sim2</v>
      </c>
      <c r="D164" s="172">
        <v>-0.7</v>
      </c>
      <c r="E164" s="172">
        <v>1.2000000000000002</v>
      </c>
      <c r="F164" s="172">
        <v>0.15000000000000002</v>
      </c>
      <c r="G164" s="173">
        <v>0.30000000000000004</v>
      </c>
      <c r="H164" s="174">
        <v>0.60000000000000009</v>
      </c>
      <c r="I164" s="174">
        <v>0.75</v>
      </c>
      <c r="J164" s="174">
        <v>1.05</v>
      </c>
      <c r="K164" s="174">
        <v>0.45000000000000007</v>
      </c>
      <c r="L164" s="174">
        <v>-0.15000000000000002</v>
      </c>
      <c r="M164" s="174">
        <v>-0.15</v>
      </c>
      <c r="N164" s="174">
        <v>-0.2</v>
      </c>
      <c r="P164" s="57"/>
      <c r="Q164" s="57"/>
      <c r="R164" s="57"/>
      <c r="S164" s="57"/>
      <c r="T164" s="57"/>
      <c r="U164" s="57"/>
      <c r="V164" s="57"/>
      <c r="W164" s="57"/>
      <c r="X164" s="57"/>
      <c r="Y164" s="142">
        <f t="shared" si="23"/>
        <v>-6</v>
      </c>
      <c r="Z164" s="127">
        <f>Z163</f>
        <v>-12</v>
      </c>
      <c r="AA164" s="145"/>
      <c r="AB164" s="145"/>
      <c r="AC164" s="138"/>
      <c r="AD164" s="138"/>
      <c r="AE164" s="138"/>
      <c r="AF164" s="138"/>
      <c r="AG164" s="138"/>
      <c r="AH164" s="138"/>
      <c r="AI164" s="138"/>
      <c r="AJ164" s="138"/>
      <c r="AK164" s="138"/>
      <c r="AL164" s="138"/>
      <c r="AM164" s="145"/>
      <c r="AN164" s="145"/>
      <c r="AO164" s="145"/>
      <c r="AP164" s="145"/>
      <c r="AQ164" s="145"/>
      <c r="AR164" s="145"/>
      <c r="AS164" s="145"/>
      <c r="AT164" s="145"/>
      <c r="AU164" s="145"/>
      <c r="AV164" s="145"/>
      <c r="AW164" s="145"/>
      <c r="AX164" s="145"/>
      <c r="AY164" s="145"/>
      <c r="AZ164" s="145"/>
      <c r="BA164" s="145"/>
      <c r="BB164" s="145"/>
      <c r="BC164" s="145"/>
      <c r="BD164" s="145"/>
      <c r="BE164" s="145"/>
      <c r="BF164" s="145"/>
      <c r="BG164" s="145"/>
      <c r="BH164" s="145"/>
      <c r="BI164" s="145"/>
      <c r="BJ164" s="145"/>
      <c r="BK164" s="145"/>
      <c r="BL164" s="145"/>
      <c r="BM164" s="145"/>
      <c r="BN164" s="145"/>
      <c r="BO164" s="145"/>
      <c r="BP164" s="145"/>
      <c r="BQ164" s="145"/>
      <c r="BR164" s="145"/>
      <c r="BS164" s="145"/>
      <c r="BT164" s="145"/>
      <c r="BU164" s="145"/>
      <c r="BV164" s="145"/>
      <c r="BW164" s="145"/>
      <c r="BX164" s="145"/>
      <c r="BY164" s="145"/>
      <c r="BZ164" s="57"/>
      <c r="CA164" s="57"/>
    </row>
    <row r="165" spans="1:79" x14ac:dyDescent="0.25">
      <c r="A165" s="8" t="str">
        <f t="shared" si="21"/>
        <v>aasug</v>
      </c>
      <c r="B165" s="5" t="s">
        <v>72</v>
      </c>
      <c r="C165" s="5" t="str">
        <f t="shared" si="24"/>
        <v>sim2</v>
      </c>
      <c r="D165" s="59">
        <v>-0.7</v>
      </c>
      <c r="E165" s="59">
        <v>1.2000000000000002</v>
      </c>
      <c r="F165" s="59">
        <v>0.15000000000000002</v>
      </c>
      <c r="G165" s="168">
        <v>0.30000000000000004</v>
      </c>
      <c r="H165" s="169">
        <v>0.60000000000000009</v>
      </c>
      <c r="I165" s="169">
        <v>0.75</v>
      </c>
      <c r="J165" s="169">
        <v>1.05</v>
      </c>
      <c r="K165" s="169">
        <v>0.45000000000000007</v>
      </c>
      <c r="L165" s="169">
        <v>-0.15000000000000002</v>
      </c>
      <c r="M165" s="169">
        <v>-0.15</v>
      </c>
      <c r="N165" s="169">
        <v>-0.2</v>
      </c>
      <c r="P165" s="57"/>
      <c r="Q165" s="57"/>
      <c r="R165" s="57"/>
      <c r="S165" s="57"/>
      <c r="T165" s="57"/>
      <c r="U165" s="57"/>
      <c r="V165" s="57"/>
      <c r="W165" s="57"/>
      <c r="X165" s="57"/>
      <c r="Y165" s="142">
        <f t="shared" si="23"/>
        <v>-1.25</v>
      </c>
      <c r="Z165" s="127">
        <f>Z176</f>
        <v>-2.5</v>
      </c>
      <c r="AA165" s="145"/>
      <c r="AB165" s="145"/>
      <c r="AC165" s="137"/>
      <c r="AD165" s="137"/>
      <c r="AE165" s="137"/>
      <c r="AF165" s="137"/>
      <c r="AG165" s="137"/>
      <c r="AH165" s="137"/>
      <c r="AI165" s="137"/>
      <c r="AJ165" s="137"/>
      <c r="AK165" s="137"/>
      <c r="AL165" s="137"/>
      <c r="AM165" s="145"/>
      <c r="AN165" s="145"/>
      <c r="AO165" s="145"/>
      <c r="AP165" s="145"/>
      <c r="AQ165" s="145"/>
      <c r="AR165" s="145"/>
      <c r="AS165" s="145"/>
      <c r="AT165" s="145"/>
      <c r="AU165" s="145"/>
      <c r="AV165" s="145"/>
      <c r="AW165" s="145"/>
      <c r="AX165" s="145"/>
      <c r="AY165" s="145"/>
      <c r="AZ165" s="145"/>
      <c r="BA165" s="145"/>
      <c r="BB165" s="145"/>
      <c r="BC165" s="145"/>
      <c r="BD165" s="145"/>
      <c r="BE165" s="145"/>
      <c r="BF165" s="145"/>
      <c r="BG165" s="145"/>
      <c r="BH165" s="145"/>
      <c r="BI165" s="145"/>
      <c r="BJ165" s="145"/>
      <c r="BK165" s="145"/>
      <c r="BL165" s="145"/>
      <c r="BM165" s="145"/>
      <c r="BN165" s="145"/>
      <c r="BO165" s="145"/>
      <c r="BP165" s="145"/>
      <c r="BQ165" s="145"/>
      <c r="BR165" s="145"/>
      <c r="BS165" s="145"/>
      <c r="BT165" s="145"/>
      <c r="BU165" s="145"/>
      <c r="BV165" s="145"/>
      <c r="BW165" s="145"/>
      <c r="BX165" s="145"/>
      <c r="BY165" s="145"/>
      <c r="BZ165" s="57"/>
      <c r="CA165" s="57"/>
    </row>
    <row r="166" spans="1:79" x14ac:dyDescent="0.25">
      <c r="A166" s="8" t="str">
        <f t="shared" si="21"/>
        <v>aaoth</v>
      </c>
      <c r="B166" s="5" t="s">
        <v>72</v>
      </c>
      <c r="C166" s="5" t="str">
        <f t="shared" si="24"/>
        <v>sim2</v>
      </c>
      <c r="D166" s="59">
        <v>-0.7</v>
      </c>
      <c r="E166" s="59">
        <v>1.2000000000000002</v>
      </c>
      <c r="F166" s="59">
        <v>0.15000000000000002</v>
      </c>
      <c r="G166" s="168">
        <v>0.30000000000000004</v>
      </c>
      <c r="H166" s="169">
        <v>0.60000000000000009</v>
      </c>
      <c r="I166" s="169">
        <v>0.75</v>
      </c>
      <c r="J166" s="169">
        <v>1.05</v>
      </c>
      <c r="K166" s="169">
        <v>0.45000000000000007</v>
      </c>
      <c r="L166" s="169">
        <v>-0.15000000000000002</v>
      </c>
      <c r="M166" s="169">
        <v>-0.15</v>
      </c>
      <c r="N166" s="169">
        <v>-0.2</v>
      </c>
      <c r="P166" s="57"/>
      <c r="Q166" s="57"/>
      <c r="R166" s="57"/>
      <c r="S166" s="57"/>
      <c r="T166" s="57"/>
      <c r="U166" s="57"/>
      <c r="V166" s="57"/>
      <c r="W166" s="57"/>
      <c r="X166" s="57"/>
      <c r="Y166" s="142">
        <f t="shared" si="23"/>
        <v>-1</v>
      </c>
      <c r="Z166" s="126">
        <v>-2</v>
      </c>
      <c r="AA166" s="144"/>
      <c r="AB166" s="144"/>
      <c r="AC166" s="137">
        <v>-0.1</v>
      </c>
      <c r="AD166" s="137">
        <v>-0.05</v>
      </c>
      <c r="AE166" s="137">
        <v>0.05</v>
      </c>
      <c r="AF166" s="137">
        <v>0.05</v>
      </c>
      <c r="AG166" s="137">
        <v>0.05</v>
      </c>
      <c r="AH166" s="137">
        <v>0.05</v>
      </c>
      <c r="AI166" s="137">
        <v>0.2</v>
      </c>
      <c r="AJ166" s="137">
        <v>0.1</v>
      </c>
      <c r="AK166" s="137">
        <v>0.15</v>
      </c>
      <c r="AL166" s="137">
        <v>0.2</v>
      </c>
      <c r="AM166" s="144"/>
      <c r="AN166" s="144"/>
      <c r="AO166" s="144"/>
      <c r="AP166" s="144"/>
      <c r="AQ166" s="144"/>
      <c r="AR166" s="144"/>
      <c r="AS166" s="144"/>
      <c r="AT166" s="144"/>
      <c r="AU166" s="144"/>
      <c r="AV166" s="144"/>
      <c r="AW166" s="144"/>
      <c r="AX166" s="144"/>
      <c r="AY166" s="144"/>
      <c r="AZ166" s="144"/>
      <c r="BA166" s="144"/>
      <c r="BB166" s="144"/>
      <c r="BC166" s="144"/>
      <c r="BD166" s="144"/>
      <c r="BE166" s="144"/>
      <c r="BF166" s="144"/>
      <c r="BG166" s="144"/>
      <c r="BH166" s="144"/>
      <c r="BI166" s="144"/>
      <c r="BJ166" s="144"/>
      <c r="BK166" s="144"/>
      <c r="BL166" s="144"/>
      <c r="BM166" s="144"/>
      <c r="BN166" s="144"/>
      <c r="BO166" s="144"/>
      <c r="BP166" s="144"/>
      <c r="BQ166" s="144"/>
      <c r="BR166" s="144"/>
      <c r="BS166" s="144"/>
      <c r="BT166" s="144"/>
      <c r="BU166" s="144"/>
      <c r="BV166" s="144"/>
      <c r="BW166" s="144"/>
      <c r="BX166" s="144"/>
      <c r="BY166" s="144"/>
      <c r="BZ166" s="57"/>
      <c r="CA166" s="57"/>
    </row>
    <row r="167" spans="1:79" x14ac:dyDescent="0.25">
      <c r="A167" s="8" t="str">
        <f t="shared" si="21"/>
        <v>alani</v>
      </c>
      <c r="B167" s="5" t="s">
        <v>72</v>
      </c>
      <c r="C167" s="5" t="str">
        <f t="shared" si="24"/>
        <v>sim2</v>
      </c>
      <c r="D167" s="172">
        <v>-0.7</v>
      </c>
      <c r="E167" s="172">
        <v>1.2000000000000002</v>
      </c>
      <c r="F167" s="172">
        <v>0.15000000000000002</v>
      </c>
      <c r="G167" s="173">
        <v>0.30000000000000004</v>
      </c>
      <c r="H167" s="174">
        <v>0.60000000000000009</v>
      </c>
      <c r="I167" s="174">
        <v>0.75</v>
      </c>
      <c r="J167" s="174">
        <v>1.05</v>
      </c>
      <c r="K167" s="174">
        <v>0.45000000000000007</v>
      </c>
      <c r="L167" s="174">
        <v>-0.15000000000000002</v>
      </c>
      <c r="M167" s="174">
        <v>-0.15</v>
      </c>
      <c r="N167" s="174">
        <v>-0.2</v>
      </c>
      <c r="P167" s="57"/>
      <c r="Q167" s="57"/>
      <c r="R167" s="57"/>
      <c r="S167" s="57"/>
      <c r="T167" s="57"/>
      <c r="U167" s="57"/>
      <c r="V167" s="57"/>
      <c r="W167" s="57"/>
      <c r="X167" s="57"/>
      <c r="Y167" s="142">
        <f t="shared" si="23"/>
        <v>-1</v>
      </c>
      <c r="Z167" s="127">
        <f>Z166</f>
        <v>-2</v>
      </c>
      <c r="AA167" s="145"/>
      <c r="AB167" s="145"/>
      <c r="AC167" s="138"/>
      <c r="AD167" s="138"/>
      <c r="AE167" s="138"/>
      <c r="AF167" s="138"/>
      <c r="AG167" s="138"/>
      <c r="AH167" s="138"/>
      <c r="AI167" s="138"/>
      <c r="AJ167" s="138"/>
      <c r="AK167" s="138"/>
      <c r="AL167" s="138"/>
      <c r="AM167" s="145"/>
      <c r="AN167" s="145"/>
      <c r="AO167" s="145"/>
      <c r="AP167" s="145"/>
      <c r="AQ167" s="145"/>
      <c r="AR167" s="145"/>
      <c r="AS167" s="145"/>
      <c r="AT167" s="145"/>
      <c r="AU167" s="145"/>
      <c r="AV167" s="145"/>
      <c r="AW167" s="145"/>
      <c r="AX167" s="145"/>
      <c r="AY167" s="145"/>
      <c r="AZ167" s="145"/>
      <c r="BA167" s="145"/>
      <c r="BB167" s="145"/>
      <c r="BC167" s="145"/>
      <c r="BD167" s="145"/>
      <c r="BE167" s="145"/>
      <c r="BF167" s="145"/>
      <c r="BG167" s="145"/>
      <c r="BH167" s="145"/>
      <c r="BI167" s="145"/>
      <c r="BJ167" s="145"/>
      <c r="BK167" s="145"/>
      <c r="BL167" s="145"/>
      <c r="BM167" s="145"/>
      <c r="BN167" s="145"/>
      <c r="BO167" s="145"/>
      <c r="BP167" s="145"/>
      <c r="BQ167" s="145"/>
      <c r="BR167" s="145"/>
      <c r="BS167" s="145"/>
      <c r="BT167" s="145"/>
      <c r="BU167" s="145"/>
      <c r="BV167" s="145"/>
      <c r="BW167" s="145"/>
      <c r="BX167" s="145"/>
      <c r="BY167" s="145"/>
      <c r="BZ167" s="57"/>
      <c r="CA167" s="57"/>
    </row>
    <row r="168" spans="1:79" x14ac:dyDescent="0.25">
      <c r="A168" s="8" t="str">
        <f t="shared" si="21"/>
        <v>afore</v>
      </c>
      <c r="B168" s="5" t="s">
        <v>72</v>
      </c>
      <c r="C168" s="5" t="str">
        <f t="shared" si="24"/>
        <v>sim2</v>
      </c>
      <c r="D168" s="59">
        <v>-0.7</v>
      </c>
      <c r="E168" s="59">
        <v>1.2000000000000002</v>
      </c>
      <c r="F168" s="59">
        <v>0.15000000000000002</v>
      </c>
      <c r="G168" s="168">
        <v>0.30000000000000004</v>
      </c>
      <c r="H168" s="169">
        <v>0.60000000000000009</v>
      </c>
      <c r="I168" s="169">
        <v>0.75</v>
      </c>
      <c r="J168" s="169">
        <v>1.05</v>
      </c>
      <c r="K168" s="169">
        <v>0.45000000000000007</v>
      </c>
      <c r="L168" s="169">
        <v>-0.15000000000000002</v>
      </c>
      <c r="M168" s="169">
        <v>-0.15</v>
      </c>
      <c r="N168" s="169">
        <v>-0.2</v>
      </c>
      <c r="P168" s="57"/>
      <c r="Q168" s="57"/>
      <c r="R168" s="57"/>
      <c r="S168" s="57"/>
      <c r="T168" s="57"/>
      <c r="U168" s="57"/>
      <c r="V168" s="57"/>
      <c r="W168" s="57"/>
      <c r="X168" s="57"/>
      <c r="Y168" s="142">
        <f t="shared" si="23"/>
        <v>-4</v>
      </c>
      <c r="Z168" s="126">
        <v>-8</v>
      </c>
      <c r="AA168" s="144"/>
      <c r="AB168" s="144"/>
      <c r="AC168" s="137">
        <v>-0.1</v>
      </c>
      <c r="AD168" s="137">
        <v>-0.05</v>
      </c>
      <c r="AE168" s="137">
        <v>0.05</v>
      </c>
      <c r="AF168" s="137">
        <v>0.05</v>
      </c>
      <c r="AG168" s="137">
        <v>0.05</v>
      </c>
      <c r="AH168" s="137">
        <v>0.05</v>
      </c>
      <c r="AI168" s="137">
        <v>0.2</v>
      </c>
      <c r="AJ168" s="137">
        <v>0.1</v>
      </c>
      <c r="AK168" s="137">
        <v>0.15</v>
      </c>
      <c r="AL168" s="137">
        <v>0.2</v>
      </c>
      <c r="AM168" s="144"/>
      <c r="AN168" s="144"/>
      <c r="AO168" s="144"/>
      <c r="AP168" s="144"/>
      <c r="AQ168" s="144"/>
      <c r="AR168" s="144"/>
      <c r="AS168" s="144"/>
      <c r="AT168" s="144"/>
      <c r="AU168" s="144"/>
      <c r="AV168" s="144"/>
      <c r="AW168" s="144"/>
      <c r="AX168" s="144"/>
      <c r="AY168" s="144"/>
      <c r="AZ168" s="144"/>
      <c r="BA168" s="144"/>
      <c r="BB168" s="144"/>
      <c r="BC168" s="144"/>
      <c r="BD168" s="144"/>
      <c r="BE168" s="144"/>
      <c r="BF168" s="144"/>
      <c r="BG168" s="144"/>
      <c r="BH168" s="144"/>
      <c r="BI168" s="144"/>
      <c r="BJ168" s="144"/>
      <c r="BK168" s="144"/>
      <c r="BL168" s="144"/>
      <c r="BM168" s="144"/>
      <c r="BN168" s="144"/>
      <c r="BO168" s="144"/>
      <c r="BP168" s="144"/>
      <c r="BQ168" s="144"/>
      <c r="BR168" s="144"/>
      <c r="BS168" s="144"/>
      <c r="BT168" s="144"/>
      <c r="BU168" s="144"/>
      <c r="BV168" s="144"/>
      <c r="BW168" s="144"/>
      <c r="BX168" s="144"/>
      <c r="BY168" s="144"/>
      <c r="BZ168" s="57"/>
      <c r="CA168" s="57"/>
    </row>
    <row r="169" spans="1:79" x14ac:dyDescent="0.25">
      <c r="A169" s="8" t="str">
        <f t="shared" si="21"/>
        <v>afish</v>
      </c>
      <c r="B169" s="5" t="s">
        <v>72</v>
      </c>
      <c r="C169" s="5" t="str">
        <f t="shared" si="24"/>
        <v>sim2</v>
      </c>
      <c r="D169" s="172">
        <v>-0.7</v>
      </c>
      <c r="E169" s="172">
        <v>1.2000000000000002</v>
      </c>
      <c r="F169" s="172">
        <v>0.15000000000000002</v>
      </c>
      <c r="G169" s="173">
        <v>0.30000000000000004</v>
      </c>
      <c r="H169" s="174">
        <v>0.60000000000000009</v>
      </c>
      <c r="I169" s="174">
        <v>0.75</v>
      </c>
      <c r="J169" s="174">
        <v>1.05</v>
      </c>
      <c r="K169" s="174">
        <v>0.45000000000000007</v>
      </c>
      <c r="L169" s="174">
        <v>-0.15000000000000002</v>
      </c>
      <c r="M169" s="174">
        <v>-0.15</v>
      </c>
      <c r="N169" s="174">
        <v>-0.2</v>
      </c>
      <c r="P169" s="57"/>
      <c r="Q169" s="57"/>
      <c r="R169" s="57"/>
      <c r="S169" s="57"/>
      <c r="T169" s="57"/>
      <c r="U169" s="57"/>
      <c r="V169" s="57"/>
      <c r="W169" s="57"/>
      <c r="X169" s="57"/>
      <c r="Y169" s="142">
        <f t="shared" si="23"/>
        <v>-4</v>
      </c>
      <c r="Z169" s="128">
        <f>Z168</f>
        <v>-8</v>
      </c>
      <c r="AA169" s="146"/>
      <c r="AB169" s="146"/>
      <c r="AC169" s="139"/>
      <c r="AD169" s="139"/>
      <c r="AE169" s="139"/>
      <c r="AF169" s="139"/>
      <c r="AG169" s="139"/>
      <c r="AH169" s="139"/>
      <c r="AI169" s="139"/>
      <c r="AJ169" s="139"/>
      <c r="AK169" s="139"/>
      <c r="AL169" s="139"/>
      <c r="AM169" s="146"/>
      <c r="AN169" s="146"/>
      <c r="AO169" s="146"/>
      <c r="AP169" s="146"/>
      <c r="AQ169" s="146"/>
      <c r="AR169" s="146"/>
      <c r="AS169" s="146"/>
      <c r="AT169" s="146"/>
      <c r="AU169" s="146"/>
      <c r="AV169" s="146"/>
      <c r="AW169" s="146"/>
      <c r="AX169" s="146"/>
      <c r="AY169" s="146"/>
      <c r="AZ169" s="146"/>
      <c r="BA169" s="146"/>
      <c r="BB169" s="146"/>
      <c r="BC169" s="146"/>
      <c r="BD169" s="146"/>
      <c r="BE169" s="146"/>
      <c r="BF169" s="146"/>
      <c r="BG169" s="146"/>
      <c r="BH169" s="146"/>
      <c r="BI169" s="146"/>
      <c r="BJ169" s="146"/>
      <c r="BK169" s="146"/>
      <c r="BL169" s="146"/>
      <c r="BM169" s="146"/>
      <c r="BN169" s="146"/>
      <c r="BO169" s="146"/>
      <c r="BP169" s="146"/>
      <c r="BQ169" s="146"/>
      <c r="BR169" s="146"/>
      <c r="BS169" s="146"/>
      <c r="BT169" s="146"/>
      <c r="BU169" s="146"/>
      <c r="BV169" s="146"/>
      <c r="BW169" s="146"/>
      <c r="BX169" s="146"/>
      <c r="BY169" s="146"/>
      <c r="BZ169" s="57"/>
      <c r="CA169" s="57"/>
    </row>
    <row r="170" spans="1:79" x14ac:dyDescent="0.25">
      <c r="A170" s="8" t="str">
        <f t="shared" si="21"/>
        <v>acoal</v>
      </c>
      <c r="B170" s="5" t="s">
        <v>72</v>
      </c>
      <c r="C170" s="5" t="str">
        <f t="shared" si="24"/>
        <v>sim2</v>
      </c>
      <c r="D170" s="172" t="s">
        <v>75</v>
      </c>
      <c r="E170" s="172" t="s">
        <v>75</v>
      </c>
      <c r="F170" s="172" t="s">
        <v>75</v>
      </c>
      <c r="G170" s="173" t="s">
        <v>75</v>
      </c>
      <c r="H170" s="174" t="s">
        <v>75</v>
      </c>
      <c r="I170" s="174" t="s">
        <v>75</v>
      </c>
      <c r="J170" s="174" t="s">
        <v>75</v>
      </c>
      <c r="K170" s="174" t="s">
        <v>75</v>
      </c>
      <c r="L170" s="174" t="s">
        <v>75</v>
      </c>
      <c r="M170" s="174" t="s">
        <v>75</v>
      </c>
      <c r="N170" s="174" t="s">
        <v>75</v>
      </c>
      <c r="P170" s="57"/>
      <c r="Q170" s="57"/>
      <c r="R170" s="57"/>
      <c r="S170" s="57"/>
      <c r="T170" s="57"/>
      <c r="U170" s="57"/>
      <c r="V170" s="57"/>
      <c r="W170" s="57"/>
      <c r="X170" s="57"/>
      <c r="Y170" s="142">
        <f t="shared" si="23"/>
        <v>-4</v>
      </c>
      <c r="Z170" s="128">
        <f>Z169</f>
        <v>-8</v>
      </c>
      <c r="AA170" s="146"/>
      <c r="AB170" s="146"/>
      <c r="AC170" s="139"/>
      <c r="AD170" s="139"/>
      <c r="AE170" s="139"/>
      <c r="AF170" s="139"/>
      <c r="AG170" s="139"/>
      <c r="AH170" s="139"/>
      <c r="AI170" s="139"/>
      <c r="AJ170" s="139"/>
      <c r="AK170" s="139"/>
      <c r="AL170" s="139"/>
      <c r="AM170" s="146"/>
      <c r="AN170" s="146"/>
      <c r="AO170" s="146"/>
      <c r="AP170" s="146"/>
      <c r="AQ170" s="146"/>
      <c r="AR170" s="146"/>
      <c r="AS170" s="146"/>
      <c r="AT170" s="146"/>
      <c r="AU170" s="146"/>
      <c r="AV170" s="146"/>
      <c r="AW170" s="146"/>
      <c r="AX170" s="146"/>
      <c r="AY170" s="146"/>
      <c r="AZ170" s="146"/>
      <c r="BA170" s="146"/>
      <c r="BB170" s="146"/>
      <c r="BC170" s="146"/>
      <c r="BD170" s="146"/>
      <c r="BE170" s="146"/>
      <c r="BF170" s="146"/>
      <c r="BG170" s="146"/>
      <c r="BH170" s="146"/>
      <c r="BI170" s="146"/>
      <c r="BJ170" s="146"/>
      <c r="BK170" s="146"/>
      <c r="BL170" s="146"/>
      <c r="BM170" s="146"/>
      <c r="BN170" s="146"/>
      <c r="BO170" s="146"/>
      <c r="BP170" s="146"/>
      <c r="BQ170" s="146"/>
      <c r="BR170" s="146"/>
      <c r="BS170" s="146"/>
      <c r="BT170" s="146"/>
      <c r="BU170" s="146"/>
      <c r="BV170" s="146"/>
      <c r="BW170" s="146"/>
      <c r="BX170" s="146"/>
      <c r="BY170" s="146"/>
      <c r="BZ170" s="57"/>
      <c r="CA170" s="57"/>
    </row>
    <row r="171" spans="1:79" x14ac:dyDescent="0.25">
      <c r="A171" s="8" t="str">
        <f t="shared" si="21"/>
        <v>agold</v>
      </c>
      <c r="B171" s="5" t="s">
        <v>72</v>
      </c>
      <c r="C171" s="5" t="str">
        <f t="shared" si="24"/>
        <v>sim2</v>
      </c>
      <c r="D171" s="172" t="s">
        <v>75</v>
      </c>
      <c r="E171" s="172" t="s">
        <v>75</v>
      </c>
      <c r="F171" s="172" t="s">
        <v>75</v>
      </c>
      <c r="G171" s="173" t="s">
        <v>75</v>
      </c>
      <c r="H171" s="174" t="s">
        <v>75</v>
      </c>
      <c r="I171" s="174" t="s">
        <v>75</v>
      </c>
      <c r="J171" s="174" t="s">
        <v>75</v>
      </c>
      <c r="K171" s="174" t="s">
        <v>75</v>
      </c>
      <c r="L171" s="174" t="s">
        <v>75</v>
      </c>
      <c r="M171" s="174" t="s">
        <v>75</v>
      </c>
      <c r="N171" s="174" t="s">
        <v>75</v>
      </c>
      <c r="P171" s="57"/>
      <c r="Q171" s="57"/>
      <c r="R171" s="57"/>
      <c r="S171" s="57"/>
      <c r="T171" s="57"/>
      <c r="U171" s="57"/>
      <c r="V171" s="57"/>
      <c r="W171" s="57"/>
      <c r="X171" s="57"/>
      <c r="Y171" s="142">
        <f t="shared" si="23"/>
        <v>-4</v>
      </c>
      <c r="Z171" s="128">
        <f>Z170</f>
        <v>-8</v>
      </c>
      <c r="AA171" s="146"/>
      <c r="AB171" s="146"/>
      <c r="AC171" s="139"/>
      <c r="AD171" s="139"/>
      <c r="AE171" s="139"/>
      <c r="AF171" s="139"/>
      <c r="AG171" s="139"/>
      <c r="AH171" s="139"/>
      <c r="AI171" s="139"/>
      <c r="AJ171" s="139"/>
      <c r="AK171" s="139"/>
      <c r="AL171" s="139"/>
      <c r="AM171" s="146"/>
      <c r="AN171" s="146"/>
      <c r="AO171" s="146"/>
      <c r="AP171" s="146"/>
      <c r="AQ171" s="146"/>
      <c r="AR171" s="146"/>
      <c r="AS171" s="146"/>
      <c r="AT171" s="146"/>
      <c r="AU171" s="146"/>
      <c r="AV171" s="146"/>
      <c r="AW171" s="146"/>
      <c r="AX171" s="146"/>
      <c r="AY171" s="146"/>
      <c r="AZ171" s="146"/>
      <c r="BA171" s="146"/>
      <c r="BB171" s="146"/>
      <c r="BC171" s="146"/>
      <c r="BD171" s="146"/>
      <c r="BE171" s="146"/>
      <c r="BF171" s="146"/>
      <c r="BG171" s="146"/>
      <c r="BH171" s="146"/>
      <c r="BI171" s="146"/>
      <c r="BJ171" s="146"/>
      <c r="BK171" s="146"/>
      <c r="BL171" s="146"/>
      <c r="BM171" s="146"/>
      <c r="BN171" s="146"/>
      <c r="BO171" s="146"/>
      <c r="BP171" s="146"/>
      <c r="BQ171" s="146"/>
      <c r="BR171" s="146"/>
      <c r="BS171" s="146"/>
      <c r="BT171" s="146"/>
      <c r="BU171" s="146"/>
      <c r="BV171" s="146"/>
      <c r="BW171" s="146"/>
      <c r="BX171" s="146"/>
      <c r="BY171" s="146"/>
      <c r="BZ171" s="57"/>
      <c r="CA171" s="57"/>
    </row>
    <row r="172" spans="1:79" x14ac:dyDescent="0.25">
      <c r="A172" s="8" t="str">
        <f t="shared" si="21"/>
        <v>acoil</v>
      </c>
      <c r="B172" s="5" t="s">
        <v>72</v>
      </c>
      <c r="C172" s="5" t="str">
        <f t="shared" si="24"/>
        <v>sim2</v>
      </c>
      <c r="D172" s="172">
        <v>-6</v>
      </c>
      <c r="E172" s="172">
        <v>0.8</v>
      </c>
      <c r="F172" s="172">
        <v>0.1</v>
      </c>
      <c r="G172" s="173">
        <v>0.2</v>
      </c>
      <c r="H172" s="174">
        <v>0.4</v>
      </c>
      <c r="I172" s="174">
        <v>0.5</v>
      </c>
      <c r="J172" s="174">
        <v>0.70000000000000007</v>
      </c>
      <c r="K172" s="174">
        <v>0.30000000000000004</v>
      </c>
      <c r="L172" s="174">
        <v>-0.1</v>
      </c>
      <c r="M172" s="174">
        <v>-0.15</v>
      </c>
      <c r="N172" s="174">
        <v>-0.2</v>
      </c>
      <c r="P172" s="57"/>
      <c r="Q172" s="57"/>
      <c r="R172" s="57"/>
      <c r="S172" s="57"/>
      <c r="T172" s="57"/>
      <c r="U172" s="57"/>
      <c r="V172" s="57"/>
      <c r="W172" s="57"/>
      <c r="X172" s="57"/>
      <c r="Y172" s="142">
        <f t="shared" si="23"/>
        <v>-4</v>
      </c>
      <c r="Z172" s="128">
        <f>Z171</f>
        <v>-8</v>
      </c>
      <c r="AA172" s="146"/>
      <c r="AB172" s="146"/>
      <c r="AC172" s="139"/>
      <c r="AD172" s="139"/>
      <c r="AE172" s="139"/>
      <c r="AF172" s="139"/>
      <c r="AG172" s="139"/>
      <c r="AH172" s="139"/>
      <c r="AI172" s="139"/>
      <c r="AJ172" s="139"/>
      <c r="AK172" s="139"/>
      <c r="AL172" s="139"/>
      <c r="AM172" s="146"/>
      <c r="AN172" s="146"/>
      <c r="AO172" s="146"/>
      <c r="AP172" s="146"/>
      <c r="AQ172" s="146"/>
      <c r="AR172" s="146"/>
      <c r="AS172" s="146"/>
      <c r="AT172" s="146"/>
      <c r="AU172" s="146"/>
      <c r="AV172" s="146"/>
      <c r="AW172" s="146"/>
      <c r="AX172" s="146"/>
      <c r="AY172" s="146"/>
      <c r="AZ172" s="146"/>
      <c r="BA172" s="146"/>
      <c r="BB172" s="146"/>
      <c r="BC172" s="146"/>
      <c r="BD172" s="146"/>
      <c r="BE172" s="146"/>
      <c r="BF172" s="146"/>
      <c r="BG172" s="146"/>
      <c r="BH172" s="146"/>
      <c r="BI172" s="146"/>
      <c r="BJ172" s="146"/>
      <c r="BK172" s="146"/>
      <c r="BL172" s="146"/>
      <c r="BM172" s="146"/>
      <c r="BN172" s="146"/>
      <c r="BO172" s="146"/>
      <c r="BP172" s="146"/>
      <c r="BQ172" s="146"/>
      <c r="BR172" s="146"/>
      <c r="BS172" s="146"/>
      <c r="BT172" s="146"/>
      <c r="BU172" s="146"/>
      <c r="BV172" s="146"/>
      <c r="BW172" s="146"/>
      <c r="BX172" s="146"/>
      <c r="BY172" s="146"/>
      <c r="BZ172" s="57"/>
      <c r="CA172" s="57"/>
    </row>
    <row r="173" spans="1:79" x14ac:dyDescent="0.25">
      <c r="A173" s="8" t="str">
        <f t="shared" si="21"/>
        <v>angas</v>
      </c>
      <c r="B173" s="5" t="s">
        <v>72</v>
      </c>
      <c r="C173" s="5" t="str">
        <f t="shared" si="24"/>
        <v>sim2</v>
      </c>
      <c r="D173" s="59">
        <v>-6</v>
      </c>
      <c r="E173" s="59">
        <v>0.8</v>
      </c>
      <c r="F173" s="59">
        <v>0.1</v>
      </c>
      <c r="G173" s="168">
        <v>0.2</v>
      </c>
      <c r="H173" s="169">
        <v>0.4</v>
      </c>
      <c r="I173" s="169">
        <v>0.5</v>
      </c>
      <c r="J173" s="169">
        <v>0.70000000000000007</v>
      </c>
      <c r="K173" s="169">
        <v>0.30000000000000004</v>
      </c>
      <c r="L173" s="169">
        <v>-0.1</v>
      </c>
      <c r="M173" s="169">
        <v>-0.15</v>
      </c>
      <c r="N173" s="169">
        <v>-0.2</v>
      </c>
      <c r="P173" s="57"/>
      <c r="Q173" s="57"/>
      <c r="R173" s="57"/>
      <c r="S173" s="57"/>
      <c r="T173" s="57"/>
      <c r="U173" s="57"/>
      <c r="V173" s="57"/>
      <c r="W173" s="57"/>
      <c r="X173" s="57"/>
      <c r="Y173" s="142">
        <f t="shared" si="23"/>
        <v>-4</v>
      </c>
      <c r="Z173" s="126">
        <v>-8</v>
      </c>
      <c r="AA173" s="144"/>
      <c r="AB173" s="144"/>
      <c r="AC173" s="137">
        <v>-0.1</v>
      </c>
      <c r="AD173" s="137">
        <v>-0.05</v>
      </c>
      <c r="AE173" s="137">
        <v>0.05</v>
      </c>
      <c r="AF173" s="137">
        <v>0.05</v>
      </c>
      <c r="AG173" s="137">
        <v>0.05</v>
      </c>
      <c r="AH173" s="137">
        <v>0.05</v>
      </c>
      <c r="AI173" s="137">
        <v>0.2</v>
      </c>
      <c r="AJ173" s="137">
        <v>0.1</v>
      </c>
      <c r="AK173" s="137">
        <v>0.15</v>
      </c>
      <c r="AL173" s="137">
        <v>0.2</v>
      </c>
      <c r="AM173" s="144"/>
      <c r="AN173" s="144"/>
      <c r="AO173" s="144"/>
      <c r="AP173" s="144"/>
      <c r="AQ173" s="144"/>
      <c r="AR173" s="144"/>
      <c r="AS173" s="144"/>
      <c r="AT173" s="144"/>
      <c r="AU173" s="144"/>
      <c r="AV173" s="144"/>
      <c r="AW173" s="144"/>
      <c r="AX173" s="144"/>
      <c r="AY173" s="144"/>
      <c r="AZ173" s="144"/>
      <c r="BA173" s="144"/>
      <c r="BB173" s="144"/>
      <c r="BC173" s="144"/>
      <c r="BD173" s="144"/>
      <c r="BE173" s="144"/>
      <c r="BF173" s="144"/>
      <c r="BG173" s="144"/>
      <c r="BH173" s="144"/>
      <c r="BI173" s="144"/>
      <c r="BJ173" s="144"/>
      <c r="BK173" s="144"/>
      <c r="BL173" s="144"/>
      <c r="BM173" s="144"/>
      <c r="BN173" s="144"/>
      <c r="BO173" s="144"/>
      <c r="BP173" s="144"/>
      <c r="BQ173" s="144"/>
      <c r="BR173" s="144"/>
      <c r="BS173" s="144"/>
      <c r="BT173" s="144"/>
      <c r="BU173" s="144"/>
      <c r="BV173" s="144"/>
      <c r="BW173" s="144"/>
      <c r="BX173" s="144"/>
      <c r="BY173" s="144"/>
      <c r="BZ173" s="57"/>
      <c r="CA173" s="57"/>
    </row>
    <row r="174" spans="1:79" x14ac:dyDescent="0.25">
      <c r="A174" s="8" t="str">
        <f t="shared" si="21"/>
        <v>amore</v>
      </c>
      <c r="B174" s="5" t="s">
        <v>72</v>
      </c>
      <c r="C174" s="5" t="str">
        <f t="shared" si="24"/>
        <v>sim2</v>
      </c>
      <c r="D174" s="172">
        <v>-6</v>
      </c>
      <c r="E174" s="172">
        <v>0.8</v>
      </c>
      <c r="F174" s="172">
        <v>0.1</v>
      </c>
      <c r="G174" s="173">
        <v>0.2</v>
      </c>
      <c r="H174" s="174">
        <v>0.4</v>
      </c>
      <c r="I174" s="174">
        <v>0.5</v>
      </c>
      <c r="J174" s="174">
        <v>0.70000000000000007</v>
      </c>
      <c r="K174" s="174">
        <v>0.30000000000000004</v>
      </c>
      <c r="L174" s="174">
        <v>-0.1</v>
      </c>
      <c r="M174" s="174">
        <v>-0.15</v>
      </c>
      <c r="N174" s="174">
        <v>-0.2</v>
      </c>
      <c r="P174" s="57"/>
      <c r="Q174" s="57"/>
      <c r="R174" s="57"/>
      <c r="S174" s="57"/>
      <c r="T174" s="57"/>
      <c r="U174" s="57"/>
      <c r="V174" s="57"/>
      <c r="W174" s="57"/>
      <c r="X174" s="57"/>
      <c r="Y174" s="142">
        <f t="shared" si="23"/>
        <v>-4</v>
      </c>
      <c r="Z174" s="128">
        <f>Z173</f>
        <v>-8</v>
      </c>
      <c r="AA174" s="146"/>
      <c r="AB174" s="146"/>
      <c r="AC174" s="139"/>
      <c r="AD174" s="139"/>
      <c r="AE174" s="139"/>
      <c r="AF174" s="139"/>
      <c r="AG174" s="139"/>
      <c r="AH174" s="139"/>
      <c r="AI174" s="139"/>
      <c r="AJ174" s="139"/>
      <c r="AK174" s="139"/>
      <c r="AL174" s="139"/>
      <c r="AM174" s="146"/>
      <c r="AN174" s="146"/>
      <c r="AO174" s="146"/>
      <c r="AP174" s="146"/>
      <c r="AQ174" s="146"/>
      <c r="AR174" s="146"/>
      <c r="AS174" s="146"/>
      <c r="AT174" s="146"/>
      <c r="AU174" s="146"/>
      <c r="AV174" s="146"/>
      <c r="AW174" s="146"/>
      <c r="AX174" s="146"/>
      <c r="AY174" s="146"/>
      <c r="AZ174" s="146"/>
      <c r="BA174" s="146"/>
      <c r="BB174" s="146"/>
      <c r="BC174" s="146"/>
      <c r="BD174" s="146"/>
      <c r="BE174" s="146"/>
      <c r="BF174" s="146"/>
      <c r="BG174" s="146"/>
      <c r="BH174" s="146"/>
      <c r="BI174" s="146"/>
      <c r="BJ174" s="146"/>
      <c r="BK174" s="146"/>
      <c r="BL174" s="146"/>
      <c r="BM174" s="146"/>
      <c r="BN174" s="146"/>
      <c r="BO174" s="146"/>
      <c r="BP174" s="146"/>
      <c r="BQ174" s="146"/>
      <c r="BR174" s="146"/>
      <c r="BS174" s="146"/>
      <c r="BT174" s="146"/>
      <c r="BU174" s="146"/>
      <c r="BV174" s="146"/>
      <c r="BW174" s="146"/>
      <c r="BX174" s="146"/>
      <c r="BY174" s="146"/>
      <c r="BZ174" s="57"/>
      <c r="CA174" s="57"/>
    </row>
    <row r="175" spans="1:79" x14ac:dyDescent="0.25">
      <c r="A175" s="8" t="str">
        <f t="shared" si="21"/>
        <v>amine</v>
      </c>
      <c r="B175" s="5" t="s">
        <v>72</v>
      </c>
      <c r="C175" s="5" t="str">
        <f t="shared" si="24"/>
        <v>sim2</v>
      </c>
      <c r="D175" s="59">
        <v>-6</v>
      </c>
      <c r="E175" s="59">
        <v>0.8</v>
      </c>
      <c r="F175" s="59">
        <v>0.1</v>
      </c>
      <c r="G175" s="168">
        <v>0.2</v>
      </c>
      <c r="H175" s="169">
        <v>0.4</v>
      </c>
      <c r="I175" s="169">
        <v>0.5</v>
      </c>
      <c r="J175" s="169">
        <v>0.70000000000000007</v>
      </c>
      <c r="K175" s="169">
        <v>0.30000000000000004</v>
      </c>
      <c r="L175" s="169">
        <v>-0.1</v>
      </c>
      <c r="M175" s="169">
        <v>-0.15</v>
      </c>
      <c r="N175" s="169">
        <v>-0.2</v>
      </c>
      <c r="P175" s="57"/>
      <c r="Q175" s="57"/>
      <c r="R175" s="57"/>
      <c r="S175" s="57"/>
      <c r="T175" s="57"/>
      <c r="U175" s="57"/>
      <c r="V175" s="57"/>
      <c r="W175" s="57"/>
      <c r="X175" s="57"/>
      <c r="Y175" s="142" t="str">
        <f t="shared" si="23"/>
        <v>eps</v>
      </c>
      <c r="Z175" s="126" t="s">
        <v>75</v>
      </c>
      <c r="AA175" s="144"/>
      <c r="AB175" s="144"/>
      <c r="AC175" s="140"/>
      <c r="AD175" s="140"/>
      <c r="AE175" s="140"/>
      <c r="AF175" s="140"/>
      <c r="AG175" s="140"/>
      <c r="AH175" s="140"/>
      <c r="AI175" s="140"/>
      <c r="AJ175" s="140"/>
      <c r="AK175" s="140"/>
      <c r="AL175" s="140"/>
      <c r="AM175" s="144"/>
      <c r="AN175" s="144"/>
      <c r="AO175" s="144"/>
      <c r="AP175" s="144"/>
      <c r="AQ175" s="144"/>
      <c r="AR175" s="144"/>
      <c r="AS175" s="144"/>
      <c r="AT175" s="144"/>
      <c r="AU175" s="144"/>
      <c r="AV175" s="144"/>
      <c r="AW175" s="144"/>
      <c r="AX175" s="144"/>
      <c r="AY175" s="144"/>
      <c r="AZ175" s="144"/>
      <c r="BA175" s="144"/>
      <c r="BB175" s="144"/>
      <c r="BC175" s="144"/>
      <c r="BD175" s="144"/>
      <c r="BE175" s="144"/>
      <c r="BF175" s="144"/>
      <c r="BG175" s="144"/>
      <c r="BH175" s="144"/>
      <c r="BI175" s="144"/>
      <c r="BJ175" s="144"/>
      <c r="BK175" s="144"/>
      <c r="BL175" s="144"/>
      <c r="BM175" s="144"/>
      <c r="BN175" s="144"/>
      <c r="BO175" s="144"/>
      <c r="BP175" s="144"/>
      <c r="BQ175" s="144"/>
      <c r="BR175" s="144"/>
      <c r="BS175" s="144"/>
      <c r="BT175" s="144"/>
      <c r="BU175" s="144"/>
      <c r="BV175" s="144"/>
      <c r="BW175" s="144"/>
      <c r="BX175" s="144"/>
      <c r="BY175" s="144"/>
      <c r="BZ175" s="57"/>
      <c r="CA175" s="57"/>
    </row>
    <row r="176" spans="1:79" x14ac:dyDescent="0.25">
      <c r="A176" s="8" t="str">
        <f t="shared" si="21"/>
        <v>ameat</v>
      </c>
      <c r="B176" s="5" t="s">
        <v>72</v>
      </c>
      <c r="C176" s="5" t="str">
        <f t="shared" si="24"/>
        <v>sim2</v>
      </c>
      <c r="D176" s="59">
        <v>-1</v>
      </c>
      <c r="E176" s="59">
        <v>1.2000000000000002</v>
      </c>
      <c r="F176" s="59">
        <v>0.15000000000000002</v>
      </c>
      <c r="G176" s="168">
        <v>0.30000000000000004</v>
      </c>
      <c r="H176" s="169">
        <v>0.60000000000000009</v>
      </c>
      <c r="I176" s="169">
        <v>0.75</v>
      </c>
      <c r="J176" s="169">
        <v>1.05</v>
      </c>
      <c r="K176" s="169">
        <v>0.45000000000000007</v>
      </c>
      <c r="L176" s="169">
        <v>-0.15000000000000002</v>
      </c>
      <c r="M176" s="169">
        <v>-0.15</v>
      </c>
      <c r="N176" s="169">
        <v>-0.2</v>
      </c>
      <c r="P176" s="57"/>
      <c r="Q176" s="57"/>
      <c r="R176" s="57"/>
      <c r="S176" s="57"/>
      <c r="T176" s="57"/>
      <c r="U176" s="57"/>
      <c r="V176" s="57"/>
      <c r="W176" s="57"/>
      <c r="X176" s="57"/>
      <c r="Y176" s="142">
        <f t="shared" si="23"/>
        <v>-1.25</v>
      </c>
      <c r="Z176" s="126">
        <v>-2.5</v>
      </c>
      <c r="AA176" s="144"/>
      <c r="AB176" s="144"/>
      <c r="AC176" s="137">
        <v>-0.1</v>
      </c>
      <c r="AD176" s="137">
        <v>-0.05</v>
      </c>
      <c r="AE176" s="137">
        <v>0.05</v>
      </c>
      <c r="AF176" s="137">
        <v>0.05</v>
      </c>
      <c r="AG176" s="137">
        <v>0.05</v>
      </c>
      <c r="AH176" s="137">
        <v>0.05</v>
      </c>
      <c r="AI176" s="137">
        <v>0.2</v>
      </c>
      <c r="AJ176" s="137">
        <v>0.1</v>
      </c>
      <c r="AK176" s="137">
        <v>0.15</v>
      </c>
      <c r="AL176" s="137">
        <v>0.2</v>
      </c>
      <c r="AM176" s="144"/>
      <c r="AN176" s="144"/>
      <c r="AO176" s="144"/>
      <c r="AP176" s="144"/>
      <c r="AQ176" s="144"/>
      <c r="AR176" s="144"/>
      <c r="AS176" s="144"/>
      <c r="AT176" s="144"/>
      <c r="AU176" s="144"/>
      <c r="AV176" s="144"/>
      <c r="AW176" s="144"/>
      <c r="AX176" s="144"/>
      <c r="AY176" s="144"/>
      <c r="AZ176" s="144"/>
      <c r="BA176" s="144"/>
      <c r="BB176" s="144"/>
      <c r="BC176" s="144"/>
      <c r="BD176" s="144"/>
      <c r="BE176" s="144"/>
      <c r="BF176" s="144"/>
      <c r="BG176" s="144"/>
      <c r="BH176" s="144"/>
      <c r="BI176" s="144"/>
      <c r="BJ176" s="144"/>
      <c r="BK176" s="144"/>
      <c r="BL176" s="144"/>
      <c r="BM176" s="144"/>
      <c r="BN176" s="144"/>
      <c r="BO176" s="144"/>
      <c r="BP176" s="144"/>
      <c r="BQ176" s="144"/>
      <c r="BR176" s="144"/>
      <c r="BS176" s="144"/>
      <c r="BT176" s="144"/>
      <c r="BU176" s="144"/>
      <c r="BV176" s="144"/>
      <c r="BW176" s="144"/>
      <c r="BX176" s="144"/>
      <c r="BY176" s="144"/>
      <c r="BZ176" s="57"/>
      <c r="CA176" s="57"/>
    </row>
    <row r="177" spans="1:79" x14ac:dyDescent="0.25">
      <c r="A177" s="8" t="str">
        <f t="shared" si="21"/>
        <v>apfis</v>
      </c>
      <c r="B177" s="5" t="s">
        <v>72</v>
      </c>
      <c r="C177" s="5" t="str">
        <f t="shared" si="24"/>
        <v>sim2</v>
      </c>
      <c r="D177" s="172">
        <v>-1</v>
      </c>
      <c r="E177" s="172">
        <v>1.2000000000000002</v>
      </c>
      <c r="F177" s="172">
        <v>0.15000000000000002</v>
      </c>
      <c r="G177" s="173">
        <v>0.30000000000000004</v>
      </c>
      <c r="H177" s="174">
        <v>0.60000000000000009</v>
      </c>
      <c r="I177" s="174">
        <v>0.75</v>
      </c>
      <c r="J177" s="174">
        <v>1.05</v>
      </c>
      <c r="K177" s="174">
        <v>0.45000000000000007</v>
      </c>
      <c r="L177" s="174">
        <v>-0.15000000000000002</v>
      </c>
      <c r="M177" s="174">
        <v>-0.15</v>
      </c>
      <c r="N177" s="174">
        <v>-0.2</v>
      </c>
      <c r="P177" s="57"/>
      <c r="Q177" s="57"/>
      <c r="R177" s="57"/>
      <c r="S177" s="57"/>
      <c r="T177" s="57"/>
      <c r="U177" s="57"/>
      <c r="V177" s="57"/>
      <c r="W177" s="57"/>
      <c r="X177" s="57"/>
      <c r="Y177" s="142">
        <f t="shared" si="23"/>
        <v>-1.25</v>
      </c>
      <c r="Z177" s="128">
        <f>Z176</f>
        <v>-2.5</v>
      </c>
      <c r="AA177" s="146"/>
      <c r="AB177" s="146"/>
      <c r="AC177" s="139"/>
      <c r="AD177" s="139"/>
      <c r="AE177" s="139"/>
      <c r="AF177" s="139"/>
      <c r="AG177" s="139"/>
      <c r="AH177" s="139"/>
      <c r="AI177" s="139"/>
      <c r="AJ177" s="139"/>
      <c r="AK177" s="139"/>
      <c r="AL177" s="139"/>
      <c r="AM177" s="146"/>
      <c r="AN177" s="146"/>
      <c r="AO177" s="146"/>
      <c r="AP177" s="146"/>
      <c r="AQ177" s="146"/>
      <c r="AR177" s="146"/>
      <c r="AS177" s="146"/>
      <c r="AT177" s="146"/>
      <c r="AU177" s="146"/>
      <c r="AV177" s="146"/>
      <c r="AW177" s="146"/>
      <c r="AX177" s="146"/>
      <c r="AY177" s="146"/>
      <c r="AZ177" s="146"/>
      <c r="BA177" s="146"/>
      <c r="BB177" s="146"/>
      <c r="BC177" s="146"/>
      <c r="BD177" s="146"/>
      <c r="BE177" s="146"/>
      <c r="BF177" s="146"/>
      <c r="BG177" s="146"/>
      <c r="BH177" s="146"/>
      <c r="BI177" s="146"/>
      <c r="BJ177" s="146"/>
      <c r="BK177" s="146"/>
      <c r="BL177" s="146"/>
      <c r="BM177" s="146"/>
      <c r="BN177" s="146"/>
      <c r="BO177" s="146"/>
      <c r="BP177" s="146"/>
      <c r="BQ177" s="146"/>
      <c r="BR177" s="146"/>
      <c r="BS177" s="146"/>
      <c r="BT177" s="146"/>
      <c r="BU177" s="146"/>
      <c r="BV177" s="146"/>
      <c r="BW177" s="146"/>
      <c r="BX177" s="146"/>
      <c r="BY177" s="146"/>
      <c r="BZ177" s="57"/>
      <c r="CA177" s="57"/>
    </row>
    <row r="178" spans="1:79" x14ac:dyDescent="0.25">
      <c r="A178" s="8" t="str">
        <f t="shared" ref="A178:A209" si="25">A104</f>
        <v>avege</v>
      </c>
      <c r="B178" s="5" t="s">
        <v>72</v>
      </c>
      <c r="C178" s="5" t="str">
        <f t="shared" si="24"/>
        <v>sim2</v>
      </c>
      <c r="D178" s="172">
        <v>-1</v>
      </c>
      <c r="E178" s="172">
        <v>1.2000000000000002</v>
      </c>
      <c r="F178" s="172">
        <v>0.15000000000000002</v>
      </c>
      <c r="G178" s="173">
        <v>0.30000000000000004</v>
      </c>
      <c r="H178" s="174">
        <v>0.60000000000000009</v>
      </c>
      <c r="I178" s="174">
        <v>0.75</v>
      </c>
      <c r="J178" s="174">
        <v>1.05</v>
      </c>
      <c r="K178" s="174">
        <v>0.45000000000000007</v>
      </c>
      <c r="L178" s="174">
        <v>-0.15000000000000002</v>
      </c>
      <c r="M178" s="174">
        <v>-0.15</v>
      </c>
      <c r="N178" s="174">
        <v>-0.2</v>
      </c>
      <c r="P178" s="57"/>
      <c r="Q178" s="57"/>
      <c r="R178" s="57"/>
      <c r="S178" s="57"/>
      <c r="T178" s="57"/>
      <c r="U178" s="57"/>
      <c r="V178" s="57"/>
      <c r="W178" s="57"/>
      <c r="X178" s="57"/>
      <c r="Y178" s="142">
        <f t="shared" si="23"/>
        <v>-1.25</v>
      </c>
      <c r="Z178" s="128">
        <f>Z177</f>
        <v>-2.5</v>
      </c>
      <c r="AA178" s="146"/>
      <c r="AB178" s="146"/>
      <c r="AC178" s="139"/>
      <c r="AD178" s="139"/>
      <c r="AE178" s="139"/>
      <c r="AF178" s="139"/>
      <c r="AG178" s="139"/>
      <c r="AH178" s="139"/>
      <c r="AI178" s="139"/>
      <c r="AJ178" s="139"/>
      <c r="AK178" s="139"/>
      <c r="AL178" s="139"/>
      <c r="AM178" s="146"/>
      <c r="AN178" s="146"/>
      <c r="AO178" s="146"/>
      <c r="AP178" s="146"/>
      <c r="AQ178" s="146"/>
      <c r="AR178" s="146"/>
      <c r="AS178" s="146"/>
      <c r="AT178" s="146"/>
      <c r="AU178" s="146"/>
      <c r="AV178" s="146"/>
      <c r="AW178" s="146"/>
      <c r="AX178" s="146"/>
      <c r="AY178" s="146"/>
      <c r="AZ178" s="146"/>
      <c r="BA178" s="146"/>
      <c r="BB178" s="146"/>
      <c r="BC178" s="146"/>
      <c r="BD178" s="146"/>
      <c r="BE178" s="146"/>
      <c r="BF178" s="146"/>
      <c r="BG178" s="146"/>
      <c r="BH178" s="146"/>
      <c r="BI178" s="146"/>
      <c r="BJ178" s="146"/>
      <c r="BK178" s="146"/>
      <c r="BL178" s="146"/>
      <c r="BM178" s="146"/>
      <c r="BN178" s="146"/>
      <c r="BO178" s="146"/>
      <c r="BP178" s="146"/>
      <c r="BQ178" s="146"/>
      <c r="BR178" s="146"/>
      <c r="BS178" s="146"/>
      <c r="BT178" s="146"/>
      <c r="BU178" s="146"/>
      <c r="BV178" s="146"/>
      <c r="BW178" s="146"/>
      <c r="BX178" s="146"/>
      <c r="BY178" s="146"/>
      <c r="BZ178" s="57"/>
      <c r="CA178" s="57"/>
    </row>
    <row r="179" spans="1:79" x14ac:dyDescent="0.25">
      <c r="A179" s="8" t="str">
        <f t="shared" si="25"/>
        <v>afats</v>
      </c>
      <c r="B179" s="5" t="s">
        <v>72</v>
      </c>
      <c r="C179" s="5" t="str">
        <f t="shared" si="24"/>
        <v>sim2</v>
      </c>
      <c r="D179" s="172">
        <v>-1</v>
      </c>
      <c r="E179" s="172">
        <v>1.2000000000000002</v>
      </c>
      <c r="F179" s="172">
        <v>0.15000000000000002</v>
      </c>
      <c r="G179" s="173">
        <v>0.30000000000000004</v>
      </c>
      <c r="H179" s="174">
        <v>0.60000000000000009</v>
      </c>
      <c r="I179" s="174">
        <v>0.75</v>
      </c>
      <c r="J179" s="174">
        <v>1.05</v>
      </c>
      <c r="K179" s="174">
        <v>0.45000000000000007</v>
      </c>
      <c r="L179" s="174">
        <v>-0.15000000000000002</v>
      </c>
      <c r="M179" s="174">
        <v>-0.15</v>
      </c>
      <c r="N179" s="174">
        <v>-0.2</v>
      </c>
      <c r="P179" s="57"/>
      <c r="Q179" s="57"/>
      <c r="R179" s="57"/>
      <c r="S179" s="57"/>
      <c r="T179" s="57"/>
      <c r="U179" s="57"/>
      <c r="V179" s="57"/>
      <c r="W179" s="57"/>
      <c r="X179" s="57"/>
      <c r="Y179" s="142">
        <f t="shared" si="23"/>
        <v>-1.25</v>
      </c>
      <c r="Z179" s="128">
        <f>Z178</f>
        <v>-2.5</v>
      </c>
      <c r="AA179" s="146"/>
      <c r="AB179" s="146"/>
      <c r="AC179" s="139"/>
      <c r="AD179" s="139"/>
      <c r="AE179" s="139"/>
      <c r="AF179" s="139"/>
      <c r="AG179" s="139"/>
      <c r="AH179" s="139"/>
      <c r="AI179" s="139"/>
      <c r="AJ179" s="139"/>
      <c r="AK179" s="139"/>
      <c r="AL179" s="139"/>
      <c r="AM179" s="146"/>
      <c r="AN179" s="146"/>
      <c r="AO179" s="146"/>
      <c r="AP179" s="146"/>
      <c r="AQ179" s="146"/>
      <c r="AR179" s="146"/>
      <c r="AS179" s="146"/>
      <c r="AT179" s="146"/>
      <c r="AU179" s="146"/>
      <c r="AV179" s="146"/>
      <c r="AW179" s="146"/>
      <c r="AX179" s="146"/>
      <c r="AY179" s="146"/>
      <c r="AZ179" s="146"/>
      <c r="BA179" s="146"/>
      <c r="BB179" s="146"/>
      <c r="BC179" s="146"/>
      <c r="BD179" s="146"/>
      <c r="BE179" s="146"/>
      <c r="BF179" s="146"/>
      <c r="BG179" s="146"/>
      <c r="BH179" s="146"/>
      <c r="BI179" s="146"/>
      <c r="BJ179" s="146"/>
      <c r="BK179" s="146"/>
      <c r="BL179" s="146"/>
      <c r="BM179" s="146"/>
      <c r="BN179" s="146"/>
      <c r="BO179" s="146"/>
      <c r="BP179" s="146"/>
      <c r="BQ179" s="146"/>
      <c r="BR179" s="146"/>
      <c r="BS179" s="146"/>
      <c r="BT179" s="146"/>
      <c r="BU179" s="146"/>
      <c r="BV179" s="146"/>
      <c r="BW179" s="146"/>
      <c r="BX179" s="146"/>
      <c r="BY179" s="146"/>
      <c r="BZ179" s="57"/>
      <c r="CA179" s="57"/>
    </row>
    <row r="180" spans="1:79" x14ac:dyDescent="0.25">
      <c r="A180" s="8" t="str">
        <f t="shared" si="25"/>
        <v>adair</v>
      </c>
      <c r="B180" s="5" t="s">
        <v>72</v>
      </c>
      <c r="C180" s="5" t="str">
        <f t="shared" si="24"/>
        <v>sim2</v>
      </c>
      <c r="D180" s="59">
        <v>-1</v>
      </c>
      <c r="E180" s="59">
        <v>1.2000000000000002</v>
      </c>
      <c r="F180" s="59">
        <v>0.15000000000000002</v>
      </c>
      <c r="G180" s="168">
        <v>0.30000000000000004</v>
      </c>
      <c r="H180" s="169">
        <v>0.60000000000000009</v>
      </c>
      <c r="I180" s="169">
        <v>0.75</v>
      </c>
      <c r="J180" s="169">
        <v>1.05</v>
      </c>
      <c r="K180" s="169">
        <v>0.45000000000000007</v>
      </c>
      <c r="L180" s="169">
        <v>-0.15000000000000002</v>
      </c>
      <c r="M180" s="169">
        <v>-0.15</v>
      </c>
      <c r="N180" s="169">
        <v>-0.2</v>
      </c>
      <c r="P180" s="57"/>
      <c r="Q180" s="57"/>
      <c r="R180" s="57"/>
      <c r="S180" s="57"/>
      <c r="T180" s="57"/>
      <c r="U180" s="57"/>
      <c r="V180" s="57"/>
      <c r="W180" s="57"/>
      <c r="X180" s="57"/>
      <c r="Y180" s="142">
        <f t="shared" si="23"/>
        <v>-5.5</v>
      </c>
      <c r="Z180" s="126">
        <v>-11</v>
      </c>
      <c r="AA180" s="144"/>
      <c r="AB180" s="144"/>
      <c r="AC180" s="137">
        <v>-0.1</v>
      </c>
      <c r="AD180" s="137">
        <v>-0.05</v>
      </c>
      <c r="AE180" s="137">
        <v>0.05</v>
      </c>
      <c r="AF180" s="137">
        <v>0.05</v>
      </c>
      <c r="AG180" s="137">
        <v>0.05</v>
      </c>
      <c r="AH180" s="137">
        <v>0.05</v>
      </c>
      <c r="AI180" s="137">
        <v>0.2</v>
      </c>
      <c r="AJ180" s="137">
        <v>0.1</v>
      </c>
      <c r="AK180" s="137">
        <v>0.15</v>
      </c>
      <c r="AL180" s="137">
        <v>0.2</v>
      </c>
      <c r="AM180" s="144"/>
      <c r="AN180" s="144"/>
      <c r="AO180" s="144"/>
      <c r="AP180" s="144"/>
      <c r="AQ180" s="144"/>
      <c r="AR180" s="144"/>
      <c r="AS180" s="144"/>
      <c r="AT180" s="144"/>
      <c r="AU180" s="144"/>
      <c r="AV180" s="144"/>
      <c r="AW180" s="144"/>
      <c r="AX180" s="144"/>
      <c r="AY180" s="144"/>
      <c r="AZ180" s="144"/>
      <c r="BA180" s="144"/>
      <c r="BB180" s="144"/>
      <c r="BC180" s="144"/>
      <c r="BD180" s="144"/>
      <c r="BE180" s="144"/>
      <c r="BF180" s="144"/>
      <c r="BG180" s="144"/>
      <c r="BH180" s="144"/>
      <c r="BI180" s="144"/>
      <c r="BJ180" s="144"/>
      <c r="BK180" s="144"/>
      <c r="BL180" s="144"/>
      <c r="BM180" s="144"/>
      <c r="BN180" s="144"/>
      <c r="BO180" s="144"/>
      <c r="BP180" s="144"/>
      <c r="BQ180" s="144"/>
      <c r="BR180" s="144"/>
      <c r="BS180" s="144"/>
      <c r="BT180" s="144"/>
      <c r="BU180" s="144"/>
      <c r="BV180" s="144"/>
      <c r="BW180" s="144"/>
      <c r="BX180" s="144"/>
      <c r="BY180" s="144"/>
      <c r="BZ180" s="57"/>
      <c r="CA180" s="57"/>
    </row>
    <row r="181" spans="1:79" x14ac:dyDescent="0.25">
      <c r="A181" s="8" t="str">
        <f t="shared" si="25"/>
        <v>agrai</v>
      </c>
      <c r="B181" s="5" t="s">
        <v>72</v>
      </c>
      <c r="C181" s="5" t="str">
        <f t="shared" si="24"/>
        <v>sim2</v>
      </c>
      <c r="D181" s="172">
        <v>-1</v>
      </c>
      <c r="E181" s="172">
        <v>1.2000000000000002</v>
      </c>
      <c r="F181" s="172">
        <v>0.15000000000000002</v>
      </c>
      <c r="G181" s="173">
        <v>0.30000000000000004</v>
      </c>
      <c r="H181" s="174">
        <v>0.60000000000000009</v>
      </c>
      <c r="I181" s="174">
        <v>0.75</v>
      </c>
      <c r="J181" s="174">
        <v>1.05</v>
      </c>
      <c r="K181" s="174">
        <v>0.45000000000000007</v>
      </c>
      <c r="L181" s="174">
        <v>-0.15000000000000002</v>
      </c>
      <c r="M181" s="174">
        <v>-0.15</v>
      </c>
      <c r="N181" s="174">
        <v>-0.2</v>
      </c>
      <c r="P181" s="57"/>
      <c r="Q181" s="57"/>
      <c r="R181" s="57"/>
      <c r="S181" s="57"/>
      <c r="T181" s="57"/>
      <c r="U181" s="57"/>
      <c r="V181" s="57"/>
      <c r="W181" s="57"/>
      <c r="X181" s="57"/>
      <c r="Y181" s="142">
        <f t="shared" si="23"/>
        <v>-5.5</v>
      </c>
      <c r="Z181" s="128">
        <f>Z180</f>
        <v>-11</v>
      </c>
      <c r="AA181" s="146"/>
      <c r="AB181" s="146"/>
      <c r="AC181" s="139"/>
      <c r="AD181" s="139"/>
      <c r="AE181" s="139"/>
      <c r="AF181" s="139"/>
      <c r="AG181" s="139"/>
      <c r="AH181" s="139"/>
      <c r="AI181" s="139"/>
      <c r="AJ181" s="139"/>
      <c r="AK181" s="139"/>
      <c r="AL181" s="139"/>
      <c r="AM181" s="146"/>
      <c r="AN181" s="146"/>
      <c r="AO181" s="146"/>
      <c r="AP181" s="146"/>
      <c r="AQ181" s="146"/>
      <c r="AR181" s="146"/>
      <c r="AS181" s="146"/>
      <c r="AT181" s="146"/>
      <c r="AU181" s="146"/>
      <c r="AV181" s="146"/>
      <c r="AW181" s="146"/>
      <c r="AX181" s="146"/>
      <c r="AY181" s="146"/>
      <c r="AZ181" s="146"/>
      <c r="BA181" s="146"/>
      <c r="BB181" s="146"/>
      <c r="BC181" s="146"/>
      <c r="BD181" s="146"/>
      <c r="BE181" s="146"/>
      <c r="BF181" s="146"/>
      <c r="BG181" s="146"/>
      <c r="BH181" s="146"/>
      <c r="BI181" s="146"/>
      <c r="BJ181" s="146"/>
      <c r="BK181" s="146"/>
      <c r="BL181" s="146"/>
      <c r="BM181" s="146"/>
      <c r="BN181" s="146"/>
      <c r="BO181" s="146"/>
      <c r="BP181" s="146"/>
      <c r="BQ181" s="146"/>
      <c r="BR181" s="146"/>
      <c r="BS181" s="146"/>
      <c r="BT181" s="146"/>
      <c r="BU181" s="146"/>
      <c r="BV181" s="146"/>
      <c r="BW181" s="146"/>
      <c r="BX181" s="146"/>
      <c r="BY181" s="146"/>
      <c r="BZ181" s="57"/>
      <c r="CA181" s="57"/>
    </row>
    <row r="182" spans="1:79" x14ac:dyDescent="0.25">
      <c r="A182" s="8" t="str">
        <f t="shared" si="25"/>
        <v>astar</v>
      </c>
      <c r="B182" s="5" t="s">
        <v>72</v>
      </c>
      <c r="C182" s="5" t="str">
        <f t="shared" si="24"/>
        <v>sim2</v>
      </c>
      <c r="D182" s="172">
        <v>-1</v>
      </c>
      <c r="E182" s="59">
        <v>1.2000000000000002</v>
      </c>
      <c r="F182" s="59">
        <v>0.15000000000000002</v>
      </c>
      <c r="G182" s="168">
        <v>0.30000000000000004</v>
      </c>
      <c r="H182" s="169">
        <v>0.60000000000000009</v>
      </c>
      <c r="I182" s="169">
        <v>0.75</v>
      </c>
      <c r="J182" s="169">
        <v>1.05</v>
      </c>
      <c r="K182" s="169">
        <v>0.45000000000000007</v>
      </c>
      <c r="L182" s="169">
        <v>-0.15000000000000002</v>
      </c>
      <c r="M182" s="169">
        <v>-0.15</v>
      </c>
      <c r="N182" s="169">
        <v>-0.2</v>
      </c>
      <c r="P182" s="57"/>
      <c r="Q182" s="57"/>
      <c r="R182" s="57"/>
      <c r="S182" s="57"/>
      <c r="T182" s="57"/>
      <c r="U182" s="57"/>
      <c r="V182" s="57"/>
      <c r="W182" s="57"/>
      <c r="X182" s="57"/>
      <c r="Y182" s="142">
        <f t="shared" si="23"/>
        <v>-10</v>
      </c>
      <c r="Z182" s="126">
        <v>-20</v>
      </c>
      <c r="AA182" s="144"/>
      <c r="AB182" s="144"/>
      <c r="AC182" s="137">
        <v>-0.1</v>
      </c>
      <c r="AD182" s="137">
        <v>-0.05</v>
      </c>
      <c r="AE182" s="137">
        <v>0.05</v>
      </c>
      <c r="AF182" s="137">
        <v>0.05</v>
      </c>
      <c r="AG182" s="137">
        <v>0.05</v>
      </c>
      <c r="AH182" s="137">
        <v>0.05</v>
      </c>
      <c r="AI182" s="137">
        <v>0.2</v>
      </c>
      <c r="AJ182" s="137">
        <v>0.1</v>
      </c>
      <c r="AK182" s="137">
        <v>0.15</v>
      </c>
      <c r="AL182" s="137">
        <v>0.2</v>
      </c>
      <c r="AM182" s="144"/>
      <c r="AN182" s="144"/>
      <c r="AO182" s="144"/>
      <c r="AP182" s="144"/>
      <c r="AQ182" s="144"/>
      <c r="AR182" s="144"/>
      <c r="AS182" s="144"/>
      <c r="AT182" s="144"/>
      <c r="AU182" s="144"/>
      <c r="AV182" s="144"/>
      <c r="AW182" s="144"/>
      <c r="AX182" s="144"/>
      <c r="AY182" s="144"/>
      <c r="AZ182" s="144"/>
      <c r="BA182" s="144"/>
      <c r="BB182" s="144"/>
      <c r="BC182" s="144"/>
      <c r="BD182" s="144"/>
      <c r="BE182" s="144"/>
      <c r="BF182" s="144"/>
      <c r="BG182" s="144"/>
      <c r="BH182" s="144"/>
      <c r="BI182" s="144"/>
      <c r="BJ182" s="144"/>
      <c r="BK182" s="144"/>
      <c r="BL182" s="144"/>
      <c r="BM182" s="144"/>
      <c r="BN182" s="144"/>
      <c r="BO182" s="144"/>
      <c r="BP182" s="144"/>
      <c r="BQ182" s="144"/>
      <c r="BR182" s="144"/>
      <c r="BS182" s="144"/>
      <c r="BT182" s="144"/>
      <c r="BU182" s="144"/>
      <c r="BV182" s="144"/>
      <c r="BW182" s="144"/>
      <c r="BX182" s="144"/>
      <c r="BY182" s="144"/>
      <c r="BZ182" s="57"/>
      <c r="CA182" s="57"/>
    </row>
    <row r="183" spans="1:79" x14ac:dyDescent="0.25">
      <c r="A183" s="8" t="str">
        <f t="shared" si="25"/>
        <v>afeed</v>
      </c>
      <c r="B183" s="5" t="s">
        <v>72</v>
      </c>
      <c r="C183" s="5" t="str">
        <f t="shared" si="24"/>
        <v>sim2</v>
      </c>
      <c r="D183" s="172">
        <v>-1</v>
      </c>
      <c r="E183" s="172">
        <v>1.2000000000000002</v>
      </c>
      <c r="F183" s="172">
        <v>0.15000000000000002</v>
      </c>
      <c r="G183" s="173">
        <v>0.30000000000000004</v>
      </c>
      <c r="H183" s="174">
        <v>0.60000000000000009</v>
      </c>
      <c r="I183" s="174">
        <v>0.75</v>
      </c>
      <c r="J183" s="174">
        <v>1.05</v>
      </c>
      <c r="K183" s="174">
        <v>0.45000000000000007</v>
      </c>
      <c r="L183" s="174">
        <v>-0.15000000000000002</v>
      </c>
      <c r="M183" s="174">
        <v>-0.15</v>
      </c>
      <c r="N183" s="174">
        <v>-0.2</v>
      </c>
      <c r="P183" s="57"/>
      <c r="Q183" s="57"/>
      <c r="R183" s="57"/>
      <c r="S183" s="57"/>
      <c r="T183" s="57"/>
      <c r="U183" s="57"/>
      <c r="V183" s="57"/>
      <c r="W183" s="57"/>
      <c r="X183" s="57"/>
      <c r="Y183" s="142">
        <f t="shared" si="23"/>
        <v>-10</v>
      </c>
      <c r="Z183" s="128">
        <f t="shared" ref="Z183:Z191" si="26">Z182</f>
        <v>-20</v>
      </c>
      <c r="AA183" s="146"/>
      <c r="AB183" s="146"/>
      <c r="AC183" s="139"/>
      <c r="AD183" s="139"/>
      <c r="AE183" s="139"/>
      <c r="AF183" s="139"/>
      <c r="AG183" s="139"/>
      <c r="AH183" s="139"/>
      <c r="AI183" s="139"/>
      <c r="AJ183" s="139"/>
      <c r="AK183" s="139"/>
      <c r="AL183" s="139"/>
      <c r="AM183" s="146"/>
      <c r="AN183" s="146"/>
      <c r="AO183" s="146"/>
      <c r="AP183" s="146"/>
      <c r="AQ183" s="146"/>
      <c r="AR183" s="146"/>
      <c r="AS183" s="146"/>
      <c r="AT183" s="146"/>
      <c r="AU183" s="146"/>
      <c r="AV183" s="146"/>
      <c r="AW183" s="146"/>
      <c r="AX183" s="146"/>
      <c r="AY183" s="146"/>
      <c r="AZ183" s="146"/>
      <c r="BA183" s="146"/>
      <c r="BB183" s="146"/>
      <c r="BC183" s="146"/>
      <c r="BD183" s="146"/>
      <c r="BE183" s="146"/>
      <c r="BF183" s="146"/>
      <c r="BG183" s="146"/>
      <c r="BH183" s="146"/>
      <c r="BI183" s="146"/>
      <c r="BJ183" s="146"/>
      <c r="BK183" s="146"/>
      <c r="BL183" s="146"/>
      <c r="BM183" s="146"/>
      <c r="BN183" s="146"/>
      <c r="BO183" s="146"/>
      <c r="BP183" s="146"/>
      <c r="BQ183" s="146"/>
      <c r="BR183" s="146"/>
      <c r="BS183" s="146"/>
      <c r="BT183" s="146"/>
      <c r="BU183" s="146"/>
      <c r="BV183" s="146"/>
      <c r="BW183" s="146"/>
      <c r="BX183" s="146"/>
      <c r="BY183" s="146"/>
      <c r="BZ183" s="57"/>
      <c r="CA183" s="57"/>
    </row>
    <row r="184" spans="1:79" x14ac:dyDescent="0.25">
      <c r="A184" s="8" t="str">
        <f t="shared" si="25"/>
        <v>abake</v>
      </c>
      <c r="B184" s="5" t="s">
        <v>72</v>
      </c>
      <c r="C184" s="5" t="str">
        <f t="shared" si="24"/>
        <v>sim2</v>
      </c>
      <c r="D184" s="172">
        <v>-1</v>
      </c>
      <c r="E184" s="172">
        <v>1.2000000000000002</v>
      </c>
      <c r="F184" s="172">
        <v>0.15000000000000002</v>
      </c>
      <c r="G184" s="173">
        <v>0.30000000000000004</v>
      </c>
      <c r="H184" s="174">
        <v>0.60000000000000009</v>
      </c>
      <c r="I184" s="174">
        <v>0.75</v>
      </c>
      <c r="J184" s="174">
        <v>1.05</v>
      </c>
      <c r="K184" s="174">
        <v>0.45000000000000007</v>
      </c>
      <c r="L184" s="174">
        <v>-0.15000000000000002</v>
      </c>
      <c r="M184" s="174">
        <v>-0.15</v>
      </c>
      <c r="N184" s="174">
        <v>-0.2</v>
      </c>
      <c r="P184" s="57"/>
      <c r="Q184" s="57"/>
      <c r="R184" s="57"/>
      <c r="S184" s="57"/>
      <c r="T184" s="57"/>
      <c r="U184" s="57"/>
      <c r="V184" s="57"/>
      <c r="W184" s="57"/>
      <c r="X184" s="57"/>
      <c r="Y184" s="142">
        <f t="shared" si="23"/>
        <v>-10</v>
      </c>
      <c r="Z184" s="128">
        <f t="shared" si="26"/>
        <v>-20</v>
      </c>
      <c r="AA184" s="146"/>
      <c r="AB184" s="146"/>
      <c r="AC184" s="139"/>
      <c r="AD184" s="139"/>
      <c r="AE184" s="139"/>
      <c r="AF184" s="139"/>
      <c r="AG184" s="139"/>
      <c r="AH184" s="139"/>
      <c r="AI184" s="139"/>
      <c r="AJ184" s="139"/>
      <c r="AK184" s="139"/>
      <c r="AL184" s="139"/>
      <c r="AM184" s="146"/>
      <c r="AN184" s="146"/>
      <c r="AO184" s="146"/>
      <c r="AP184" s="146"/>
      <c r="AQ184" s="146"/>
      <c r="AR184" s="146"/>
      <c r="AS184" s="146"/>
      <c r="AT184" s="146"/>
      <c r="AU184" s="146"/>
      <c r="AV184" s="146"/>
      <c r="AW184" s="146"/>
      <c r="AX184" s="146"/>
      <c r="AY184" s="146"/>
      <c r="AZ184" s="146"/>
      <c r="BA184" s="146"/>
      <c r="BB184" s="146"/>
      <c r="BC184" s="146"/>
      <c r="BD184" s="146"/>
      <c r="BE184" s="146"/>
      <c r="BF184" s="146"/>
      <c r="BG184" s="146"/>
      <c r="BH184" s="146"/>
      <c r="BI184" s="146"/>
      <c r="BJ184" s="146"/>
      <c r="BK184" s="146"/>
      <c r="BL184" s="146"/>
      <c r="BM184" s="146"/>
      <c r="BN184" s="146"/>
      <c r="BO184" s="146"/>
      <c r="BP184" s="146"/>
      <c r="BQ184" s="146"/>
      <c r="BR184" s="146"/>
      <c r="BS184" s="146"/>
      <c r="BT184" s="146"/>
      <c r="BU184" s="146"/>
      <c r="BV184" s="146"/>
      <c r="BW184" s="146"/>
      <c r="BX184" s="146"/>
      <c r="BY184" s="146"/>
      <c r="BZ184" s="57"/>
      <c r="CA184" s="57"/>
    </row>
    <row r="185" spans="1:79" x14ac:dyDescent="0.25">
      <c r="A185" s="8" t="str">
        <f t="shared" si="25"/>
        <v>asuga</v>
      </c>
      <c r="B185" s="5" t="s">
        <v>72</v>
      </c>
      <c r="C185" s="5" t="str">
        <f t="shared" si="24"/>
        <v>sim2</v>
      </c>
      <c r="D185" s="172">
        <v>-1</v>
      </c>
      <c r="E185" s="172">
        <v>1.2000000000000002</v>
      </c>
      <c r="F185" s="172">
        <v>0.15000000000000002</v>
      </c>
      <c r="G185" s="173">
        <v>0.30000000000000004</v>
      </c>
      <c r="H185" s="174">
        <v>0.60000000000000009</v>
      </c>
      <c r="I185" s="174">
        <v>0.75</v>
      </c>
      <c r="J185" s="174">
        <v>1.05</v>
      </c>
      <c r="K185" s="174">
        <v>0.45000000000000007</v>
      </c>
      <c r="L185" s="174">
        <v>-0.15000000000000002</v>
      </c>
      <c r="M185" s="174">
        <v>-0.15</v>
      </c>
      <c r="N185" s="174">
        <v>-0.2</v>
      </c>
      <c r="P185" s="57"/>
      <c r="Q185" s="57"/>
      <c r="R185" s="57"/>
      <c r="S185" s="57"/>
      <c r="T185" s="57"/>
      <c r="U185" s="57"/>
      <c r="V185" s="57"/>
      <c r="W185" s="57"/>
      <c r="X185" s="57"/>
      <c r="Y185" s="142">
        <f t="shared" si="23"/>
        <v>-10</v>
      </c>
      <c r="Z185" s="128">
        <f t="shared" si="26"/>
        <v>-20</v>
      </c>
      <c r="AA185" s="146"/>
      <c r="AB185" s="146"/>
      <c r="AC185" s="139"/>
      <c r="AD185" s="139"/>
      <c r="AE185" s="139"/>
      <c r="AF185" s="139"/>
      <c r="AG185" s="139"/>
      <c r="AH185" s="139"/>
      <c r="AI185" s="139"/>
      <c r="AJ185" s="139"/>
      <c r="AK185" s="139"/>
      <c r="AL185" s="139"/>
      <c r="AM185" s="146"/>
      <c r="AN185" s="146"/>
      <c r="AO185" s="146"/>
      <c r="AP185" s="146"/>
      <c r="AQ185" s="146"/>
      <c r="AR185" s="146"/>
      <c r="AS185" s="146"/>
      <c r="AT185" s="146"/>
      <c r="AU185" s="146"/>
      <c r="AV185" s="146"/>
      <c r="AW185" s="146"/>
      <c r="AX185" s="146"/>
      <c r="AY185" s="146"/>
      <c r="AZ185" s="146"/>
      <c r="BA185" s="146"/>
      <c r="BB185" s="146"/>
      <c r="BC185" s="146"/>
      <c r="BD185" s="146"/>
      <c r="BE185" s="146"/>
      <c r="BF185" s="146"/>
      <c r="BG185" s="146"/>
      <c r="BH185" s="146"/>
      <c r="BI185" s="146"/>
      <c r="BJ185" s="146"/>
      <c r="BK185" s="146"/>
      <c r="BL185" s="146"/>
      <c r="BM185" s="146"/>
      <c r="BN185" s="146"/>
      <c r="BO185" s="146"/>
      <c r="BP185" s="146"/>
      <c r="BQ185" s="146"/>
      <c r="BR185" s="146"/>
      <c r="BS185" s="146"/>
      <c r="BT185" s="146"/>
      <c r="BU185" s="146"/>
      <c r="BV185" s="146"/>
      <c r="BW185" s="146"/>
      <c r="BX185" s="146"/>
      <c r="BY185" s="146"/>
      <c r="BZ185" s="57"/>
      <c r="CA185" s="57"/>
    </row>
    <row r="186" spans="1:79" x14ac:dyDescent="0.25">
      <c r="A186" s="8" t="str">
        <f t="shared" si="25"/>
        <v>aconf</v>
      </c>
      <c r="B186" s="5" t="s">
        <v>72</v>
      </c>
      <c r="C186" s="5" t="str">
        <f t="shared" si="24"/>
        <v>sim2</v>
      </c>
      <c r="D186" s="172">
        <v>-1</v>
      </c>
      <c r="E186" s="172">
        <v>1.2000000000000002</v>
      </c>
      <c r="F186" s="172">
        <v>0.15000000000000002</v>
      </c>
      <c r="G186" s="173">
        <v>0.30000000000000004</v>
      </c>
      <c r="H186" s="174">
        <v>0.60000000000000009</v>
      </c>
      <c r="I186" s="174">
        <v>0.75</v>
      </c>
      <c r="J186" s="174">
        <v>1.05</v>
      </c>
      <c r="K186" s="174">
        <v>0.45000000000000007</v>
      </c>
      <c r="L186" s="174">
        <v>-0.15000000000000002</v>
      </c>
      <c r="M186" s="174">
        <v>-0.15</v>
      </c>
      <c r="N186" s="174">
        <v>-0.2</v>
      </c>
      <c r="P186" s="57"/>
      <c r="Q186" s="57"/>
      <c r="R186" s="57"/>
      <c r="S186" s="57"/>
      <c r="T186" s="57"/>
      <c r="U186" s="57"/>
      <c r="V186" s="57"/>
      <c r="W186" s="57"/>
      <c r="X186" s="57"/>
      <c r="Y186" s="142">
        <f t="shared" si="23"/>
        <v>-10</v>
      </c>
      <c r="Z186" s="128">
        <f t="shared" si="26"/>
        <v>-20</v>
      </c>
      <c r="AA186" s="146"/>
      <c r="AB186" s="146"/>
      <c r="AC186" s="139"/>
      <c r="AD186" s="139"/>
      <c r="AE186" s="139"/>
      <c r="AF186" s="139"/>
      <c r="AG186" s="139"/>
      <c r="AH186" s="139"/>
      <c r="AI186" s="139"/>
      <c r="AJ186" s="139"/>
      <c r="AK186" s="139"/>
      <c r="AL186" s="139"/>
      <c r="AM186" s="146"/>
      <c r="AN186" s="146"/>
      <c r="AO186" s="146"/>
      <c r="AP186" s="146"/>
      <c r="AQ186" s="146"/>
      <c r="AR186" s="146"/>
      <c r="AS186" s="146"/>
      <c r="AT186" s="146"/>
      <c r="AU186" s="146"/>
      <c r="AV186" s="146"/>
      <c r="AW186" s="146"/>
      <c r="AX186" s="146"/>
      <c r="AY186" s="146"/>
      <c r="AZ186" s="146"/>
      <c r="BA186" s="146"/>
      <c r="BB186" s="146"/>
      <c r="BC186" s="146"/>
      <c r="BD186" s="146"/>
      <c r="BE186" s="146"/>
      <c r="BF186" s="146"/>
      <c r="BG186" s="146"/>
      <c r="BH186" s="146"/>
      <c r="BI186" s="146"/>
      <c r="BJ186" s="146"/>
      <c r="BK186" s="146"/>
      <c r="BL186" s="146"/>
      <c r="BM186" s="146"/>
      <c r="BN186" s="146"/>
      <c r="BO186" s="146"/>
      <c r="BP186" s="146"/>
      <c r="BQ186" s="146"/>
      <c r="BR186" s="146"/>
      <c r="BS186" s="146"/>
      <c r="BT186" s="146"/>
      <c r="BU186" s="146"/>
      <c r="BV186" s="146"/>
      <c r="BW186" s="146"/>
      <c r="BX186" s="146"/>
      <c r="BY186" s="146"/>
      <c r="BZ186" s="57"/>
      <c r="CA186" s="57"/>
    </row>
    <row r="187" spans="1:79" x14ac:dyDescent="0.25">
      <c r="A187" s="8" t="str">
        <f t="shared" si="25"/>
        <v>apast</v>
      </c>
      <c r="B187" s="5" t="s">
        <v>72</v>
      </c>
      <c r="C187" s="5" t="str">
        <f t="shared" si="24"/>
        <v>sim2</v>
      </c>
      <c r="D187" s="172">
        <v>-1</v>
      </c>
      <c r="E187" s="172">
        <v>1.2000000000000002</v>
      </c>
      <c r="F187" s="172">
        <v>0.15000000000000002</v>
      </c>
      <c r="G187" s="173">
        <v>0.30000000000000004</v>
      </c>
      <c r="H187" s="174">
        <v>0.60000000000000009</v>
      </c>
      <c r="I187" s="174">
        <v>0.75</v>
      </c>
      <c r="J187" s="174">
        <v>1.05</v>
      </c>
      <c r="K187" s="174">
        <v>0.45000000000000007</v>
      </c>
      <c r="L187" s="174">
        <v>-0.15000000000000002</v>
      </c>
      <c r="M187" s="174">
        <v>-0.15</v>
      </c>
      <c r="N187" s="174">
        <v>-0.2</v>
      </c>
      <c r="P187" s="57"/>
      <c r="Q187" s="57"/>
      <c r="R187" s="57"/>
      <c r="S187" s="57"/>
      <c r="T187" s="57"/>
      <c r="U187" s="57"/>
      <c r="V187" s="57"/>
      <c r="W187" s="57"/>
      <c r="X187" s="57"/>
      <c r="Y187" s="142">
        <f t="shared" si="23"/>
        <v>-10</v>
      </c>
      <c r="Z187" s="128">
        <f t="shared" si="26"/>
        <v>-20</v>
      </c>
      <c r="AA187" s="146"/>
      <c r="AB187" s="146"/>
      <c r="AC187" s="139"/>
      <c r="AD187" s="139"/>
      <c r="AE187" s="139"/>
      <c r="AF187" s="139"/>
      <c r="AG187" s="139"/>
      <c r="AH187" s="139"/>
      <c r="AI187" s="139"/>
      <c r="AJ187" s="139"/>
      <c r="AK187" s="139"/>
      <c r="AL187" s="139"/>
      <c r="AM187" s="146"/>
      <c r="AN187" s="146"/>
      <c r="AO187" s="146"/>
      <c r="AP187" s="146"/>
      <c r="AQ187" s="146"/>
      <c r="AR187" s="146"/>
      <c r="AS187" s="146"/>
      <c r="AT187" s="146"/>
      <c r="AU187" s="146"/>
      <c r="AV187" s="146"/>
      <c r="AW187" s="146"/>
      <c r="AX187" s="146"/>
      <c r="AY187" s="146"/>
      <c r="AZ187" s="146"/>
      <c r="BA187" s="146"/>
      <c r="BB187" s="146"/>
      <c r="BC187" s="146"/>
      <c r="BD187" s="146"/>
      <c r="BE187" s="146"/>
      <c r="BF187" s="146"/>
      <c r="BG187" s="146"/>
      <c r="BH187" s="146"/>
      <c r="BI187" s="146"/>
      <c r="BJ187" s="146"/>
      <c r="BK187" s="146"/>
      <c r="BL187" s="146"/>
      <c r="BM187" s="146"/>
      <c r="BN187" s="146"/>
      <c r="BO187" s="146"/>
      <c r="BP187" s="146"/>
      <c r="BQ187" s="146"/>
      <c r="BR187" s="146"/>
      <c r="BS187" s="146"/>
      <c r="BT187" s="146"/>
      <c r="BU187" s="146"/>
      <c r="BV187" s="146"/>
      <c r="BW187" s="146"/>
      <c r="BX187" s="146"/>
      <c r="BY187" s="146"/>
      <c r="BZ187" s="57"/>
      <c r="CA187" s="57"/>
    </row>
    <row r="188" spans="1:79" x14ac:dyDescent="0.25">
      <c r="A188" s="8" t="str">
        <f t="shared" si="25"/>
        <v>aofoo</v>
      </c>
      <c r="B188" s="5" t="s">
        <v>72</v>
      </c>
      <c r="C188" s="5" t="str">
        <f t="shared" si="24"/>
        <v>sim2</v>
      </c>
      <c r="D188" s="172">
        <v>-1</v>
      </c>
      <c r="E188" s="172">
        <v>1.2000000000000002</v>
      </c>
      <c r="F188" s="172">
        <v>0.15000000000000002</v>
      </c>
      <c r="G188" s="173">
        <v>0.30000000000000004</v>
      </c>
      <c r="H188" s="174">
        <v>0.60000000000000009</v>
      </c>
      <c r="I188" s="174">
        <v>0.75</v>
      </c>
      <c r="J188" s="174">
        <v>1.05</v>
      </c>
      <c r="K188" s="174">
        <v>0.45000000000000007</v>
      </c>
      <c r="L188" s="174">
        <v>-0.15000000000000002</v>
      </c>
      <c r="M188" s="174">
        <v>-0.15</v>
      </c>
      <c r="N188" s="174">
        <v>-0.2</v>
      </c>
      <c r="P188" s="57"/>
      <c r="Q188" s="57"/>
      <c r="R188" s="57"/>
      <c r="S188" s="57"/>
      <c r="T188" s="57"/>
      <c r="U188" s="57"/>
      <c r="V188" s="57"/>
      <c r="W188" s="57"/>
      <c r="X188" s="57"/>
      <c r="Y188" s="142">
        <f t="shared" ref="Y188:Y207" si="27">IF(ISERROR(Z188*$BZ$156),"eps",(Z188*$BZ$156))</f>
        <v>-10</v>
      </c>
      <c r="Z188" s="128">
        <f t="shared" si="26"/>
        <v>-20</v>
      </c>
      <c r="AA188" s="146"/>
      <c r="AB188" s="146"/>
      <c r="AC188" s="139"/>
      <c r="AD188" s="139"/>
      <c r="AE188" s="139"/>
      <c r="AF188" s="139"/>
      <c r="AG188" s="139"/>
      <c r="AH188" s="139"/>
      <c r="AI188" s="139"/>
      <c r="AJ188" s="139"/>
      <c r="AK188" s="139"/>
      <c r="AL188" s="139"/>
      <c r="AM188" s="146"/>
      <c r="AN188" s="146"/>
      <c r="AO188" s="146"/>
      <c r="AP188" s="146"/>
      <c r="AQ188" s="146"/>
      <c r="AR188" s="146"/>
      <c r="AS188" s="146"/>
      <c r="AT188" s="146"/>
      <c r="AU188" s="146"/>
      <c r="AV188" s="146"/>
      <c r="AW188" s="146"/>
      <c r="AX188" s="146"/>
      <c r="AY188" s="146"/>
      <c r="AZ188" s="146"/>
      <c r="BA188" s="146"/>
      <c r="BB188" s="146"/>
      <c r="BC188" s="146"/>
      <c r="BD188" s="146"/>
      <c r="BE188" s="146"/>
      <c r="BF188" s="146"/>
      <c r="BG188" s="146"/>
      <c r="BH188" s="146"/>
      <c r="BI188" s="146"/>
      <c r="BJ188" s="146"/>
      <c r="BK188" s="146"/>
      <c r="BL188" s="146"/>
      <c r="BM188" s="146"/>
      <c r="BN188" s="146"/>
      <c r="BO188" s="146"/>
      <c r="BP188" s="146"/>
      <c r="BQ188" s="146"/>
      <c r="BR188" s="146"/>
      <c r="BS188" s="146"/>
      <c r="BT188" s="146"/>
      <c r="BU188" s="146"/>
      <c r="BV188" s="146"/>
      <c r="BW188" s="146"/>
      <c r="BX188" s="146"/>
      <c r="BY188" s="146"/>
      <c r="BZ188" s="57"/>
      <c r="CA188" s="57"/>
    </row>
    <row r="189" spans="1:79" x14ac:dyDescent="0.25">
      <c r="A189" s="8" t="str">
        <f t="shared" si="25"/>
        <v>abevt</v>
      </c>
      <c r="B189" s="5" t="s">
        <v>72</v>
      </c>
      <c r="C189" s="5" t="str">
        <f t="shared" si="24"/>
        <v>sim2</v>
      </c>
      <c r="D189" s="172">
        <v>-1</v>
      </c>
      <c r="E189" s="172">
        <v>1.2000000000000002</v>
      </c>
      <c r="F189" s="172">
        <v>0.15000000000000002</v>
      </c>
      <c r="G189" s="173">
        <v>0.30000000000000004</v>
      </c>
      <c r="H189" s="174">
        <v>0.60000000000000009</v>
      </c>
      <c r="I189" s="174">
        <v>0.75</v>
      </c>
      <c r="J189" s="174">
        <v>1.05</v>
      </c>
      <c r="K189" s="174">
        <v>0.45000000000000007</v>
      </c>
      <c r="L189" s="174">
        <v>-0.15000000000000002</v>
      </c>
      <c r="M189" s="174">
        <v>-0.15</v>
      </c>
      <c r="N189" s="174">
        <v>-0.2</v>
      </c>
      <c r="P189" s="57"/>
      <c r="Q189" s="57"/>
      <c r="R189" s="57"/>
      <c r="S189" s="57"/>
      <c r="T189" s="57"/>
      <c r="U189" s="57"/>
      <c r="V189" s="57"/>
      <c r="W189" s="57"/>
      <c r="X189" s="57"/>
      <c r="Y189" s="142">
        <f t="shared" si="27"/>
        <v>-10</v>
      </c>
      <c r="Z189" s="128">
        <f t="shared" si="26"/>
        <v>-20</v>
      </c>
      <c r="AA189" s="146"/>
      <c r="AB189" s="146"/>
      <c r="AC189" s="139"/>
      <c r="AD189" s="139"/>
      <c r="AE189" s="139"/>
      <c r="AF189" s="139"/>
      <c r="AG189" s="139"/>
      <c r="AH189" s="139"/>
      <c r="AI189" s="139"/>
      <c r="AJ189" s="139"/>
      <c r="AK189" s="139"/>
      <c r="AL189" s="139"/>
      <c r="AM189" s="146"/>
      <c r="AN189" s="146"/>
      <c r="AO189" s="146"/>
      <c r="AP189" s="146"/>
      <c r="AQ189" s="146"/>
      <c r="AR189" s="146"/>
      <c r="AS189" s="146"/>
      <c r="AT189" s="146"/>
      <c r="AU189" s="146"/>
      <c r="AV189" s="146"/>
      <c r="AW189" s="146"/>
      <c r="AX189" s="146"/>
      <c r="AY189" s="146"/>
      <c r="AZ189" s="146"/>
      <c r="BA189" s="146"/>
      <c r="BB189" s="146"/>
      <c r="BC189" s="146"/>
      <c r="BD189" s="146"/>
      <c r="BE189" s="146"/>
      <c r="BF189" s="146"/>
      <c r="BG189" s="146"/>
      <c r="BH189" s="146"/>
      <c r="BI189" s="146"/>
      <c r="BJ189" s="146"/>
      <c r="BK189" s="146"/>
      <c r="BL189" s="146"/>
      <c r="BM189" s="146"/>
      <c r="BN189" s="146"/>
      <c r="BO189" s="146"/>
      <c r="BP189" s="146"/>
      <c r="BQ189" s="146"/>
      <c r="BR189" s="146"/>
      <c r="BS189" s="146"/>
      <c r="BT189" s="146"/>
      <c r="BU189" s="146"/>
      <c r="BV189" s="146"/>
      <c r="BW189" s="146"/>
      <c r="BX189" s="146"/>
      <c r="BY189" s="146"/>
      <c r="BZ189" s="57"/>
      <c r="CA189" s="57"/>
    </row>
    <row r="190" spans="1:79" x14ac:dyDescent="0.25">
      <c r="A190" s="8" t="str">
        <f t="shared" si="25"/>
        <v>atext</v>
      </c>
      <c r="B190" s="5" t="s">
        <v>72</v>
      </c>
      <c r="C190" s="5" t="str">
        <f t="shared" si="24"/>
        <v>sim2</v>
      </c>
      <c r="D190" s="172">
        <v>-4</v>
      </c>
      <c r="E190" s="172">
        <v>0.8</v>
      </c>
      <c r="F190" s="172">
        <v>0.1</v>
      </c>
      <c r="G190" s="173">
        <v>0.2</v>
      </c>
      <c r="H190" s="174">
        <v>0.4</v>
      </c>
      <c r="I190" s="174">
        <v>0.5</v>
      </c>
      <c r="J190" s="174">
        <v>0.70000000000000007</v>
      </c>
      <c r="K190" s="174">
        <v>0.30000000000000004</v>
      </c>
      <c r="L190" s="174">
        <v>-0.1</v>
      </c>
      <c r="M190" s="174">
        <v>-0.15</v>
      </c>
      <c r="N190" s="174">
        <v>-0.2</v>
      </c>
      <c r="P190" s="57"/>
      <c r="Q190" s="57"/>
      <c r="R190" s="57"/>
      <c r="S190" s="57"/>
      <c r="T190" s="57"/>
      <c r="U190" s="57"/>
      <c r="V190" s="57"/>
      <c r="W190" s="57"/>
      <c r="X190" s="57"/>
      <c r="Y190" s="142">
        <f t="shared" si="27"/>
        <v>-10</v>
      </c>
      <c r="Z190" s="128">
        <f t="shared" si="26"/>
        <v>-20</v>
      </c>
      <c r="AA190" s="146"/>
      <c r="AB190" s="146"/>
      <c r="AC190" s="139"/>
      <c r="AD190" s="139"/>
      <c r="AE190" s="139"/>
      <c r="AF190" s="139"/>
      <c r="AG190" s="139"/>
      <c r="AH190" s="139"/>
      <c r="AI190" s="139"/>
      <c r="AJ190" s="139"/>
      <c r="AK190" s="139"/>
      <c r="AL190" s="139"/>
      <c r="AM190" s="146"/>
      <c r="AN190" s="146"/>
      <c r="AO190" s="146"/>
      <c r="AP190" s="146"/>
      <c r="AQ190" s="146"/>
      <c r="AR190" s="146"/>
      <c r="AS190" s="146"/>
      <c r="AT190" s="146"/>
      <c r="AU190" s="146"/>
      <c r="AV190" s="146"/>
      <c r="AW190" s="146"/>
      <c r="AX190" s="146"/>
      <c r="AY190" s="146"/>
      <c r="AZ190" s="146"/>
      <c r="BA190" s="146"/>
      <c r="BB190" s="146"/>
      <c r="BC190" s="146"/>
      <c r="BD190" s="146"/>
      <c r="BE190" s="146"/>
      <c r="BF190" s="146"/>
      <c r="BG190" s="146"/>
      <c r="BH190" s="146"/>
      <c r="BI190" s="146"/>
      <c r="BJ190" s="146"/>
      <c r="BK190" s="146"/>
      <c r="BL190" s="146"/>
      <c r="BM190" s="146"/>
      <c r="BN190" s="146"/>
      <c r="BO190" s="146"/>
      <c r="BP190" s="146"/>
      <c r="BQ190" s="146"/>
      <c r="BR190" s="146"/>
      <c r="BS190" s="146"/>
      <c r="BT190" s="146"/>
      <c r="BU190" s="146"/>
      <c r="BV190" s="146"/>
      <c r="BW190" s="146"/>
      <c r="BX190" s="146"/>
      <c r="BY190" s="146"/>
      <c r="BZ190" s="57"/>
      <c r="CA190" s="57"/>
    </row>
    <row r="191" spans="1:79" x14ac:dyDescent="0.25">
      <c r="A191" s="8" t="str">
        <f t="shared" si="25"/>
        <v>aclth</v>
      </c>
      <c r="B191" s="5" t="s">
        <v>72</v>
      </c>
      <c r="C191" s="5" t="str">
        <f t="shared" ref="C191:C206" si="28">C190</f>
        <v>sim2</v>
      </c>
      <c r="D191" s="172">
        <v>-4</v>
      </c>
      <c r="E191" s="172">
        <v>0.8</v>
      </c>
      <c r="F191" s="172">
        <v>0.1</v>
      </c>
      <c r="G191" s="173">
        <v>0.2</v>
      </c>
      <c r="H191" s="174">
        <v>0.4</v>
      </c>
      <c r="I191" s="174">
        <v>0.5</v>
      </c>
      <c r="J191" s="174">
        <v>0.70000000000000007</v>
      </c>
      <c r="K191" s="174">
        <v>0.30000000000000004</v>
      </c>
      <c r="L191" s="174">
        <v>-0.1</v>
      </c>
      <c r="M191" s="174">
        <v>-0.15</v>
      </c>
      <c r="N191" s="174">
        <v>-0.2</v>
      </c>
      <c r="P191" s="57"/>
      <c r="Q191" s="57"/>
      <c r="R191" s="57"/>
      <c r="S191" s="57"/>
      <c r="T191" s="57"/>
      <c r="U191" s="57"/>
      <c r="V191" s="57"/>
      <c r="W191" s="57"/>
      <c r="X191" s="57"/>
      <c r="Y191" s="142">
        <f t="shared" si="27"/>
        <v>-10</v>
      </c>
      <c r="Z191" s="128">
        <f t="shared" si="26"/>
        <v>-20</v>
      </c>
      <c r="AA191" s="146"/>
      <c r="AB191" s="146"/>
      <c r="AC191" s="139"/>
      <c r="AD191" s="139"/>
      <c r="AE191" s="139"/>
      <c r="AF191" s="139"/>
      <c r="AG191" s="139"/>
      <c r="AH191" s="139"/>
      <c r="AI191" s="139"/>
      <c r="AJ191" s="139"/>
      <c r="AK191" s="139"/>
      <c r="AL191" s="139"/>
      <c r="AM191" s="146"/>
      <c r="AN191" s="146"/>
      <c r="AO191" s="146"/>
      <c r="AP191" s="146"/>
      <c r="AQ191" s="146"/>
      <c r="AR191" s="146"/>
      <c r="AS191" s="146"/>
      <c r="AT191" s="146"/>
      <c r="AU191" s="146"/>
      <c r="AV191" s="146"/>
      <c r="AW191" s="146"/>
      <c r="AX191" s="146"/>
      <c r="AY191" s="146"/>
      <c r="AZ191" s="146"/>
      <c r="BA191" s="146"/>
      <c r="BB191" s="146"/>
      <c r="BC191" s="146"/>
      <c r="BD191" s="146"/>
      <c r="BE191" s="146"/>
      <c r="BF191" s="146"/>
      <c r="BG191" s="146"/>
      <c r="BH191" s="146"/>
      <c r="BI191" s="146"/>
      <c r="BJ191" s="146"/>
      <c r="BK191" s="146"/>
      <c r="BL191" s="146"/>
      <c r="BM191" s="146"/>
      <c r="BN191" s="146"/>
      <c r="BO191" s="146"/>
      <c r="BP191" s="146"/>
      <c r="BQ191" s="146"/>
      <c r="BR191" s="146"/>
      <c r="BS191" s="146"/>
      <c r="BT191" s="146"/>
      <c r="BU191" s="146"/>
      <c r="BV191" s="146"/>
      <c r="BW191" s="146"/>
      <c r="BX191" s="146"/>
      <c r="BY191" s="146"/>
      <c r="BZ191" s="57"/>
      <c r="CA191" s="57"/>
    </row>
    <row r="192" spans="1:79" x14ac:dyDescent="0.25">
      <c r="A192" s="8" t="str">
        <f t="shared" si="25"/>
        <v>aleat</v>
      </c>
      <c r="B192" s="5" t="s">
        <v>72</v>
      </c>
      <c r="C192" s="5" t="str">
        <f t="shared" si="28"/>
        <v>sim2</v>
      </c>
      <c r="D192" s="59">
        <v>-4</v>
      </c>
      <c r="E192" s="59">
        <v>0.8</v>
      </c>
      <c r="F192" s="59">
        <v>0.1</v>
      </c>
      <c r="G192" s="168">
        <v>0.2</v>
      </c>
      <c r="H192" s="169">
        <v>0.4</v>
      </c>
      <c r="I192" s="169">
        <v>0.5</v>
      </c>
      <c r="J192" s="169">
        <v>0.70000000000000007</v>
      </c>
      <c r="K192" s="169">
        <v>0.30000000000000004</v>
      </c>
      <c r="L192" s="169">
        <v>-0.1</v>
      </c>
      <c r="M192" s="169">
        <v>-0.15</v>
      </c>
      <c r="N192" s="169">
        <v>-0.2</v>
      </c>
      <c r="P192" s="57"/>
      <c r="Q192" s="57"/>
      <c r="R192" s="57"/>
      <c r="S192" s="57"/>
      <c r="T192" s="57"/>
      <c r="U192" s="57"/>
      <c r="V192" s="57"/>
      <c r="W192" s="57"/>
      <c r="X192" s="57"/>
      <c r="Y192" s="142" t="str">
        <f t="shared" si="27"/>
        <v>eps</v>
      </c>
      <c r="Z192" s="126" t="s">
        <v>75</v>
      </c>
      <c r="AA192" s="144"/>
      <c r="AB192" s="144"/>
      <c r="AC192" s="137"/>
      <c r="AD192" s="137"/>
      <c r="AE192" s="137"/>
      <c r="AF192" s="137"/>
      <c r="AG192" s="137"/>
      <c r="AH192" s="137"/>
      <c r="AI192" s="137"/>
      <c r="AJ192" s="137"/>
      <c r="AK192" s="137"/>
      <c r="AL192" s="137"/>
      <c r="AM192" s="144"/>
      <c r="AN192" s="144"/>
      <c r="AO192" s="144"/>
      <c r="AP192" s="144"/>
      <c r="AQ192" s="144"/>
      <c r="AR192" s="144"/>
      <c r="AS192" s="144"/>
      <c r="AT192" s="144"/>
      <c r="AU192" s="144"/>
      <c r="AV192" s="144"/>
      <c r="AW192" s="144"/>
      <c r="AX192" s="144"/>
      <c r="AY192" s="144"/>
      <c r="AZ192" s="144"/>
      <c r="BA192" s="144"/>
      <c r="BB192" s="144"/>
      <c r="BC192" s="144"/>
      <c r="BD192" s="144"/>
      <c r="BE192" s="144"/>
      <c r="BF192" s="144"/>
      <c r="BG192" s="144"/>
      <c r="BH192" s="144"/>
      <c r="BI192" s="144"/>
      <c r="BJ192" s="144"/>
      <c r="BK192" s="144"/>
      <c r="BL192" s="144"/>
      <c r="BM192" s="144"/>
      <c r="BN192" s="144"/>
      <c r="BO192" s="144"/>
      <c r="BP192" s="144"/>
      <c r="BQ192" s="144"/>
      <c r="BR192" s="144"/>
      <c r="BS192" s="144"/>
      <c r="BT192" s="144"/>
      <c r="BU192" s="144"/>
      <c r="BV192" s="144"/>
      <c r="BW192" s="144"/>
      <c r="BX192" s="144"/>
      <c r="BY192" s="144"/>
      <c r="BZ192" s="57"/>
      <c r="CA192" s="57"/>
    </row>
    <row r="193" spans="1:79" x14ac:dyDescent="0.25">
      <c r="A193" s="8" t="str">
        <f t="shared" si="25"/>
        <v>afoot</v>
      </c>
      <c r="B193" s="5" t="s">
        <v>72</v>
      </c>
      <c r="C193" s="5" t="str">
        <f t="shared" si="28"/>
        <v>sim2</v>
      </c>
      <c r="D193" s="59">
        <v>-4</v>
      </c>
      <c r="E193" s="59">
        <v>0.8</v>
      </c>
      <c r="F193" s="59">
        <v>0.1</v>
      </c>
      <c r="G193" s="168">
        <v>0.2</v>
      </c>
      <c r="H193" s="169">
        <v>0.4</v>
      </c>
      <c r="I193" s="169">
        <v>0.5</v>
      </c>
      <c r="J193" s="169">
        <v>0.70000000000000007</v>
      </c>
      <c r="K193" s="169">
        <v>0.30000000000000004</v>
      </c>
      <c r="L193" s="169">
        <v>-0.1</v>
      </c>
      <c r="M193" s="169">
        <v>-0.15</v>
      </c>
      <c r="N193" s="169">
        <v>-0.2</v>
      </c>
      <c r="P193" s="57"/>
      <c r="Q193" s="57"/>
      <c r="R193" s="57"/>
      <c r="S193" s="57"/>
      <c r="T193" s="57"/>
      <c r="U193" s="57"/>
      <c r="V193" s="57"/>
      <c r="W193" s="57"/>
      <c r="X193" s="57"/>
      <c r="Y193" s="142" t="str">
        <f t="shared" si="27"/>
        <v>eps</v>
      </c>
      <c r="Z193" s="126" t="s">
        <v>75</v>
      </c>
      <c r="AA193" s="144"/>
      <c r="AB193" s="144"/>
      <c r="AC193" s="137">
        <v>-0.1</v>
      </c>
      <c r="AD193" s="137">
        <v>-0.05</v>
      </c>
      <c r="AE193" s="137">
        <v>0.05</v>
      </c>
      <c r="AF193" s="137">
        <v>0.05</v>
      </c>
      <c r="AG193" s="137">
        <v>0.05</v>
      </c>
      <c r="AH193" s="137">
        <v>0.05</v>
      </c>
      <c r="AI193" s="137">
        <v>0.2</v>
      </c>
      <c r="AJ193" s="137">
        <v>0.1</v>
      </c>
      <c r="AK193" s="137">
        <v>0.15</v>
      </c>
      <c r="AL193" s="137">
        <v>0.2</v>
      </c>
      <c r="AM193" s="144"/>
      <c r="AN193" s="144"/>
      <c r="AO193" s="144"/>
      <c r="AP193" s="144"/>
      <c r="AQ193" s="144"/>
      <c r="AR193" s="144"/>
      <c r="AS193" s="144"/>
      <c r="AT193" s="144"/>
      <c r="AU193" s="144"/>
      <c r="AV193" s="144"/>
      <c r="AW193" s="144"/>
      <c r="AX193" s="144"/>
      <c r="AY193" s="144"/>
      <c r="AZ193" s="144"/>
      <c r="BA193" s="144"/>
      <c r="BB193" s="144"/>
      <c r="BC193" s="144"/>
      <c r="BD193" s="144"/>
      <c r="BE193" s="144"/>
      <c r="BF193" s="144"/>
      <c r="BG193" s="144"/>
      <c r="BH193" s="144"/>
      <c r="BI193" s="144"/>
      <c r="BJ193" s="144"/>
      <c r="BK193" s="144"/>
      <c r="BL193" s="144"/>
      <c r="BM193" s="144"/>
      <c r="BN193" s="144"/>
      <c r="BO193" s="144"/>
      <c r="BP193" s="144"/>
      <c r="BQ193" s="144"/>
      <c r="BR193" s="144"/>
      <c r="BS193" s="144"/>
      <c r="BT193" s="144"/>
      <c r="BU193" s="144"/>
      <c r="BV193" s="144"/>
      <c r="BW193" s="144"/>
      <c r="BX193" s="144"/>
      <c r="BY193" s="144"/>
      <c r="BZ193" s="57"/>
      <c r="CA193" s="57"/>
    </row>
    <row r="194" spans="1:79" x14ac:dyDescent="0.25">
      <c r="A194" s="8" t="str">
        <f t="shared" si="25"/>
        <v>awood</v>
      </c>
      <c r="B194" s="5" t="s">
        <v>72</v>
      </c>
      <c r="C194" s="5" t="str">
        <f t="shared" si="28"/>
        <v>sim2</v>
      </c>
      <c r="D194" s="59">
        <v>-4</v>
      </c>
      <c r="E194" s="59">
        <v>0.8</v>
      </c>
      <c r="F194" s="59">
        <v>0.1</v>
      </c>
      <c r="G194" s="168">
        <v>0.2</v>
      </c>
      <c r="H194" s="169">
        <v>0.4</v>
      </c>
      <c r="I194" s="169">
        <v>0.5</v>
      </c>
      <c r="J194" s="169">
        <v>0.70000000000000007</v>
      </c>
      <c r="K194" s="169">
        <v>0.30000000000000004</v>
      </c>
      <c r="L194" s="169">
        <v>-0.1</v>
      </c>
      <c r="M194" s="169">
        <v>-0.15</v>
      </c>
      <c r="N194" s="169">
        <v>-0.2</v>
      </c>
      <c r="P194" s="57"/>
      <c r="Q194" s="57"/>
      <c r="R194" s="57"/>
      <c r="S194" s="57"/>
      <c r="T194" s="57"/>
      <c r="U194" s="57"/>
      <c r="V194" s="57"/>
      <c r="W194" s="57"/>
      <c r="X194" s="57"/>
      <c r="Y194" s="142">
        <f t="shared" si="27"/>
        <v>-9.5</v>
      </c>
      <c r="Z194" s="126">
        <v>-19</v>
      </c>
      <c r="AA194" s="144"/>
      <c r="AB194" s="144"/>
      <c r="AC194" s="137">
        <v>-0.1</v>
      </c>
      <c r="AD194" s="137">
        <v>-0.05</v>
      </c>
      <c r="AE194" s="137">
        <v>0.05</v>
      </c>
      <c r="AF194" s="137">
        <v>0.05</v>
      </c>
      <c r="AG194" s="137">
        <v>0.05</v>
      </c>
      <c r="AH194" s="137">
        <v>0.05</v>
      </c>
      <c r="AI194" s="137">
        <v>0.2</v>
      </c>
      <c r="AJ194" s="137">
        <v>0.1</v>
      </c>
      <c r="AK194" s="137">
        <v>0.15</v>
      </c>
      <c r="AL194" s="137">
        <v>0.2</v>
      </c>
      <c r="AM194" s="144"/>
      <c r="AN194" s="144"/>
      <c r="AO194" s="144"/>
      <c r="AP194" s="144"/>
      <c r="AQ194" s="144"/>
      <c r="AR194" s="144"/>
      <c r="AS194" s="144"/>
      <c r="AT194" s="144"/>
      <c r="AU194" s="144"/>
      <c r="AV194" s="144"/>
      <c r="AW194" s="144"/>
      <c r="AX194" s="144"/>
      <c r="AY194" s="144"/>
      <c r="AZ194" s="144"/>
      <c r="BA194" s="144"/>
      <c r="BB194" s="144"/>
      <c r="BC194" s="144"/>
      <c r="BD194" s="144"/>
      <c r="BE194" s="144"/>
      <c r="BF194" s="144"/>
      <c r="BG194" s="144"/>
      <c r="BH194" s="144"/>
      <c r="BI194" s="144"/>
      <c r="BJ194" s="144"/>
      <c r="BK194" s="144"/>
      <c r="BL194" s="144"/>
      <c r="BM194" s="144"/>
      <c r="BN194" s="144"/>
      <c r="BO194" s="144"/>
      <c r="BP194" s="144"/>
      <c r="BQ194" s="144"/>
      <c r="BR194" s="144"/>
      <c r="BS194" s="144"/>
      <c r="BT194" s="144"/>
      <c r="BU194" s="144"/>
      <c r="BV194" s="144"/>
      <c r="BW194" s="144"/>
      <c r="BX194" s="144"/>
      <c r="BY194" s="144"/>
      <c r="BZ194" s="57"/>
      <c r="CA194" s="57"/>
    </row>
    <row r="195" spans="1:79" x14ac:dyDescent="0.25">
      <c r="A195" s="8" t="str">
        <f t="shared" si="25"/>
        <v>apapr</v>
      </c>
      <c r="B195" s="5" t="s">
        <v>72</v>
      </c>
      <c r="C195" s="5" t="str">
        <f t="shared" si="28"/>
        <v>sim2</v>
      </c>
      <c r="D195" s="59">
        <v>-4</v>
      </c>
      <c r="E195" s="59">
        <v>0.8</v>
      </c>
      <c r="F195" s="59">
        <v>0.1</v>
      </c>
      <c r="G195" s="168">
        <v>0.2</v>
      </c>
      <c r="H195" s="169">
        <v>0.4</v>
      </c>
      <c r="I195" s="169">
        <v>0.5</v>
      </c>
      <c r="J195" s="169">
        <v>0.70000000000000007</v>
      </c>
      <c r="K195" s="169">
        <v>0.30000000000000004</v>
      </c>
      <c r="L195" s="169">
        <v>-0.1</v>
      </c>
      <c r="M195" s="169">
        <v>-0.15</v>
      </c>
      <c r="N195" s="169">
        <v>-0.2</v>
      </c>
      <c r="P195" s="57"/>
      <c r="Q195" s="57"/>
      <c r="R195" s="57"/>
      <c r="S195" s="57"/>
      <c r="T195" s="57"/>
      <c r="U195" s="57"/>
      <c r="V195" s="57"/>
      <c r="W195" s="57"/>
      <c r="X195" s="57"/>
      <c r="Y195" s="142">
        <f t="shared" si="27"/>
        <v>-5.5</v>
      </c>
      <c r="Z195" s="126">
        <v>-11</v>
      </c>
      <c r="AA195" s="144"/>
      <c r="AB195" s="144"/>
      <c r="AC195" s="137">
        <v>-0.1</v>
      </c>
      <c r="AD195" s="137">
        <v>-0.05</v>
      </c>
      <c r="AE195" s="137">
        <v>0.05</v>
      </c>
      <c r="AF195" s="137">
        <v>0.05</v>
      </c>
      <c r="AG195" s="137">
        <v>0.05</v>
      </c>
      <c r="AH195" s="137">
        <v>0.05</v>
      </c>
      <c r="AI195" s="137">
        <v>0.2</v>
      </c>
      <c r="AJ195" s="137">
        <v>0.1</v>
      </c>
      <c r="AK195" s="137">
        <v>0.15</v>
      </c>
      <c r="AL195" s="137">
        <v>0.2</v>
      </c>
      <c r="AM195" s="144"/>
      <c r="AN195" s="144"/>
      <c r="AO195" s="144"/>
      <c r="AP195" s="144"/>
      <c r="AQ195" s="144"/>
      <c r="AR195" s="144"/>
      <c r="AS195" s="144"/>
      <c r="AT195" s="144"/>
      <c r="AU195" s="144"/>
      <c r="AV195" s="144"/>
      <c r="AW195" s="144"/>
      <c r="AX195" s="144"/>
      <c r="AY195" s="144"/>
      <c r="AZ195" s="144"/>
      <c r="BA195" s="144"/>
      <c r="BB195" s="144"/>
      <c r="BC195" s="144"/>
      <c r="BD195" s="144"/>
      <c r="BE195" s="144"/>
      <c r="BF195" s="144"/>
      <c r="BG195" s="144"/>
      <c r="BH195" s="144"/>
      <c r="BI195" s="144"/>
      <c r="BJ195" s="144"/>
      <c r="BK195" s="144"/>
      <c r="BL195" s="144"/>
      <c r="BM195" s="144"/>
      <c r="BN195" s="144"/>
      <c r="BO195" s="144"/>
      <c r="BP195" s="144"/>
      <c r="BQ195" s="144"/>
      <c r="BR195" s="144"/>
      <c r="BS195" s="144"/>
      <c r="BT195" s="144"/>
      <c r="BU195" s="144"/>
      <c r="BV195" s="144"/>
      <c r="BW195" s="144"/>
      <c r="BX195" s="144"/>
      <c r="BY195" s="144"/>
      <c r="BZ195" s="57"/>
      <c r="CA195" s="57"/>
    </row>
    <row r="196" spans="1:79" x14ac:dyDescent="0.25">
      <c r="A196" s="8" t="str">
        <f t="shared" si="25"/>
        <v>aprnt</v>
      </c>
      <c r="B196" s="5" t="s">
        <v>72</v>
      </c>
      <c r="C196" s="5" t="str">
        <f t="shared" si="28"/>
        <v>sim2</v>
      </c>
      <c r="D196" s="172">
        <v>-4</v>
      </c>
      <c r="E196" s="172">
        <v>0.8</v>
      </c>
      <c r="F196" s="172">
        <v>0.1</v>
      </c>
      <c r="G196" s="173">
        <v>0.2</v>
      </c>
      <c r="H196" s="174">
        <v>0.4</v>
      </c>
      <c r="I196" s="174">
        <v>0.5</v>
      </c>
      <c r="J196" s="174">
        <v>0.70000000000000007</v>
      </c>
      <c r="K196" s="174">
        <v>0.30000000000000004</v>
      </c>
      <c r="L196" s="174">
        <v>-0.1</v>
      </c>
      <c r="M196" s="174">
        <v>-0.15</v>
      </c>
      <c r="N196" s="174">
        <v>-0.2</v>
      </c>
      <c r="P196" s="57"/>
      <c r="Q196" s="57"/>
      <c r="R196" s="57"/>
      <c r="S196" s="57"/>
      <c r="T196" s="57"/>
      <c r="U196" s="57"/>
      <c r="V196" s="57"/>
      <c r="W196" s="57"/>
      <c r="X196" s="57"/>
      <c r="Y196" s="142">
        <f t="shared" si="27"/>
        <v>-5.5</v>
      </c>
      <c r="Z196" s="129">
        <f>Z195</f>
        <v>-11</v>
      </c>
      <c r="AA196" s="147"/>
      <c r="AB196" s="147"/>
      <c r="AC196" s="138"/>
      <c r="AD196" s="138"/>
      <c r="AE196" s="138"/>
      <c r="AF196" s="138"/>
      <c r="AG196" s="138"/>
      <c r="AH196" s="138"/>
      <c r="AI196" s="138"/>
      <c r="AJ196" s="138"/>
      <c r="AK196" s="138"/>
      <c r="AL196" s="138"/>
      <c r="AM196" s="147"/>
      <c r="AN196" s="147"/>
      <c r="AO196" s="147"/>
      <c r="AP196" s="147"/>
      <c r="AQ196" s="147"/>
      <c r="AR196" s="147"/>
      <c r="AS196" s="147"/>
      <c r="AT196" s="147"/>
      <c r="AU196" s="147"/>
      <c r="AV196" s="147"/>
      <c r="AW196" s="147"/>
      <c r="AX196" s="147"/>
      <c r="AY196" s="147"/>
      <c r="AZ196" s="147"/>
      <c r="BA196" s="147"/>
      <c r="BB196" s="147"/>
      <c r="BC196" s="147"/>
      <c r="BD196" s="147"/>
      <c r="BE196" s="147"/>
      <c r="BF196" s="147"/>
      <c r="BG196" s="147"/>
      <c r="BH196" s="147"/>
      <c r="BI196" s="147"/>
      <c r="BJ196" s="147"/>
      <c r="BK196" s="147"/>
      <c r="BL196" s="147"/>
      <c r="BM196" s="147"/>
      <c r="BN196" s="147"/>
      <c r="BO196" s="147"/>
      <c r="BP196" s="147"/>
      <c r="BQ196" s="147"/>
      <c r="BR196" s="147"/>
      <c r="BS196" s="147"/>
      <c r="BT196" s="147"/>
      <c r="BU196" s="147"/>
      <c r="BV196" s="147"/>
      <c r="BW196" s="147"/>
      <c r="BX196" s="147"/>
      <c r="BY196" s="147"/>
      <c r="BZ196" s="57"/>
      <c r="CA196" s="57"/>
    </row>
    <row r="197" spans="1:79" x14ac:dyDescent="0.25">
      <c r="A197" s="8" t="str">
        <f t="shared" si="25"/>
        <v>apetr</v>
      </c>
      <c r="B197" s="5" t="s">
        <v>72</v>
      </c>
      <c r="C197" s="5" t="str">
        <f t="shared" si="28"/>
        <v>sim2</v>
      </c>
      <c r="D197" s="172" t="s">
        <v>75</v>
      </c>
      <c r="E197" s="172" t="s">
        <v>75</v>
      </c>
      <c r="F197" s="172" t="s">
        <v>75</v>
      </c>
      <c r="G197" s="173" t="s">
        <v>75</v>
      </c>
      <c r="H197" s="174" t="s">
        <v>75</v>
      </c>
      <c r="I197" s="174" t="s">
        <v>75</v>
      </c>
      <c r="J197" s="174" t="s">
        <v>75</v>
      </c>
      <c r="K197" s="174" t="s">
        <v>75</v>
      </c>
      <c r="L197" s="174" t="s">
        <v>75</v>
      </c>
      <c r="M197" s="174" t="s">
        <v>75</v>
      </c>
      <c r="N197" s="174" t="s">
        <v>75</v>
      </c>
      <c r="P197" s="57"/>
      <c r="Q197" s="57"/>
      <c r="R197" s="57"/>
      <c r="S197" s="57"/>
      <c r="T197" s="57"/>
      <c r="U197" s="57"/>
      <c r="V197" s="57"/>
      <c r="W197" s="57"/>
      <c r="X197" s="57"/>
      <c r="Y197" s="142">
        <f t="shared" si="27"/>
        <v>-4.5</v>
      </c>
      <c r="Z197" s="129">
        <f>Z198</f>
        <v>-9</v>
      </c>
      <c r="AA197" s="147"/>
      <c r="AB197" s="147"/>
      <c r="AC197" s="138"/>
      <c r="AD197" s="138"/>
      <c r="AE197" s="138"/>
      <c r="AF197" s="138"/>
      <c r="AG197" s="138"/>
      <c r="AH197" s="138"/>
      <c r="AI197" s="138"/>
      <c r="AJ197" s="138"/>
      <c r="AK197" s="138"/>
      <c r="AL197" s="138"/>
      <c r="AM197" s="147"/>
      <c r="AN197" s="147"/>
      <c r="AO197" s="147"/>
      <c r="AP197" s="147"/>
      <c r="AQ197" s="147"/>
      <c r="AR197" s="147"/>
      <c r="AS197" s="147"/>
      <c r="AT197" s="147"/>
      <c r="AU197" s="147"/>
      <c r="AV197" s="147"/>
      <c r="AW197" s="147"/>
      <c r="AX197" s="147"/>
      <c r="AY197" s="147"/>
      <c r="AZ197" s="147"/>
      <c r="BA197" s="147"/>
      <c r="BB197" s="147"/>
      <c r="BC197" s="147"/>
      <c r="BD197" s="147"/>
      <c r="BE197" s="147"/>
      <c r="BF197" s="147"/>
      <c r="BG197" s="147"/>
      <c r="BH197" s="147"/>
      <c r="BI197" s="147"/>
      <c r="BJ197" s="147"/>
      <c r="BK197" s="147"/>
      <c r="BL197" s="147"/>
      <c r="BM197" s="147"/>
      <c r="BN197" s="147"/>
      <c r="BO197" s="147"/>
      <c r="BP197" s="147"/>
      <c r="BQ197" s="147"/>
      <c r="BR197" s="147"/>
      <c r="BS197" s="147"/>
      <c r="BT197" s="147"/>
      <c r="BU197" s="147"/>
      <c r="BV197" s="147"/>
      <c r="BW197" s="147"/>
      <c r="BX197" s="147"/>
      <c r="BY197" s="147"/>
      <c r="BZ197" s="57"/>
      <c r="CA197" s="57"/>
    </row>
    <row r="198" spans="1:79" x14ac:dyDescent="0.25">
      <c r="A198" s="8" t="str">
        <f t="shared" si="25"/>
        <v>ahydr</v>
      </c>
      <c r="B198" s="5" t="s">
        <v>72</v>
      </c>
      <c r="C198" s="5" t="str">
        <f t="shared" si="28"/>
        <v>sim2</v>
      </c>
      <c r="D198" s="59" t="s">
        <v>75</v>
      </c>
      <c r="E198" s="59" t="s">
        <v>75</v>
      </c>
      <c r="F198" s="59" t="s">
        <v>75</v>
      </c>
      <c r="G198" s="168" t="s">
        <v>75</v>
      </c>
      <c r="H198" s="169" t="s">
        <v>75</v>
      </c>
      <c r="I198" s="169" t="s">
        <v>75</v>
      </c>
      <c r="J198" s="169" t="s">
        <v>75</v>
      </c>
      <c r="K198" s="169" t="s">
        <v>75</v>
      </c>
      <c r="L198" s="169" t="s">
        <v>75</v>
      </c>
      <c r="M198" s="169" t="s">
        <v>75</v>
      </c>
      <c r="N198" s="169" t="s">
        <v>75</v>
      </c>
      <c r="P198" s="57"/>
      <c r="Q198" s="57"/>
      <c r="R198" s="57"/>
      <c r="S198" s="57"/>
      <c r="T198" s="57"/>
      <c r="U198" s="57"/>
      <c r="V198" s="57"/>
      <c r="W198" s="57"/>
      <c r="X198" s="57"/>
      <c r="Y198" s="142">
        <f t="shared" si="27"/>
        <v>-4.5</v>
      </c>
      <c r="Z198" s="126">
        <v>-9</v>
      </c>
      <c r="AA198" s="144"/>
      <c r="AB198" s="144"/>
      <c r="AC198" s="137">
        <v>-0.1</v>
      </c>
      <c r="AD198" s="137">
        <v>-0.05</v>
      </c>
      <c r="AE198" s="137">
        <v>0.05</v>
      </c>
      <c r="AF198" s="137">
        <v>0.05</v>
      </c>
      <c r="AG198" s="137">
        <v>0.05</v>
      </c>
      <c r="AH198" s="137">
        <v>0.05</v>
      </c>
      <c r="AI198" s="137">
        <v>0.2</v>
      </c>
      <c r="AJ198" s="137">
        <v>0.1</v>
      </c>
      <c r="AK198" s="137">
        <v>0.15</v>
      </c>
      <c r="AL198" s="137">
        <v>0.2</v>
      </c>
      <c r="AM198" s="144"/>
      <c r="AN198" s="144"/>
      <c r="AO198" s="144"/>
      <c r="AP198" s="144"/>
      <c r="AQ198" s="144"/>
      <c r="AR198" s="144"/>
      <c r="AS198" s="144"/>
      <c r="AT198" s="144"/>
      <c r="AU198" s="144"/>
      <c r="AV198" s="144"/>
      <c r="AW198" s="144"/>
      <c r="AX198" s="144"/>
      <c r="AY198" s="144"/>
      <c r="AZ198" s="144"/>
      <c r="BA198" s="144"/>
      <c r="BB198" s="144"/>
      <c r="BC198" s="144"/>
      <c r="BD198" s="144"/>
      <c r="BE198" s="144"/>
      <c r="BF198" s="144"/>
      <c r="BG198" s="144"/>
      <c r="BH198" s="144"/>
      <c r="BI198" s="144"/>
      <c r="BJ198" s="144"/>
      <c r="BK198" s="144"/>
      <c r="BL198" s="144"/>
      <c r="BM198" s="144"/>
      <c r="BN198" s="144"/>
      <c r="BO198" s="144"/>
      <c r="BP198" s="144"/>
      <c r="BQ198" s="144"/>
      <c r="BR198" s="144"/>
      <c r="BS198" s="144"/>
      <c r="BT198" s="144"/>
      <c r="BU198" s="144"/>
      <c r="BV198" s="144"/>
      <c r="BW198" s="144"/>
      <c r="BX198" s="144"/>
      <c r="BY198" s="144"/>
      <c r="BZ198" s="57"/>
      <c r="CA198" s="57"/>
    </row>
    <row r="199" spans="1:79" x14ac:dyDescent="0.25">
      <c r="A199" s="8" t="str">
        <f t="shared" si="25"/>
        <v>abchm</v>
      </c>
      <c r="B199" s="5" t="s">
        <v>72</v>
      </c>
      <c r="C199" s="5" t="str">
        <f t="shared" si="28"/>
        <v>sim2</v>
      </c>
      <c r="D199" s="172">
        <v>-1.25</v>
      </c>
      <c r="E199" s="172">
        <v>0.8</v>
      </c>
      <c r="F199" s="172">
        <v>0.1</v>
      </c>
      <c r="G199" s="173">
        <v>0.2</v>
      </c>
      <c r="H199" s="174">
        <v>0.4</v>
      </c>
      <c r="I199" s="174">
        <v>0.5</v>
      </c>
      <c r="J199" s="174">
        <v>0.70000000000000007</v>
      </c>
      <c r="K199" s="174">
        <v>0.30000000000000004</v>
      </c>
      <c r="L199" s="174">
        <v>-0.1</v>
      </c>
      <c r="M199" s="174">
        <v>-0.15</v>
      </c>
      <c r="N199" s="174">
        <v>-0.2</v>
      </c>
      <c r="P199" s="57"/>
      <c r="Q199" s="57"/>
      <c r="R199" s="57"/>
      <c r="S199" s="57"/>
      <c r="T199" s="57"/>
      <c r="U199" s="57"/>
      <c r="V199" s="57"/>
      <c r="W199" s="57"/>
      <c r="X199" s="57"/>
      <c r="Y199" s="142">
        <f t="shared" si="27"/>
        <v>-4.5</v>
      </c>
      <c r="Z199" s="126">
        <f>Z198</f>
        <v>-9</v>
      </c>
      <c r="AA199" s="144"/>
      <c r="AB199" s="144"/>
      <c r="AC199" s="138"/>
      <c r="AD199" s="138"/>
      <c r="AE199" s="138"/>
      <c r="AF199" s="138"/>
      <c r="AG199" s="138"/>
      <c r="AH199" s="138"/>
      <c r="AI199" s="138"/>
      <c r="AJ199" s="138"/>
      <c r="AK199" s="138"/>
      <c r="AL199" s="138"/>
      <c r="AM199" s="144"/>
      <c r="AN199" s="144"/>
      <c r="AO199" s="144"/>
      <c r="AP199" s="144"/>
      <c r="AQ199" s="144"/>
      <c r="AR199" s="144"/>
      <c r="AS199" s="144"/>
      <c r="AT199" s="144"/>
      <c r="AU199" s="144"/>
      <c r="AV199" s="144"/>
      <c r="AW199" s="144"/>
      <c r="AX199" s="144"/>
      <c r="AY199" s="144"/>
      <c r="AZ199" s="144"/>
      <c r="BA199" s="144"/>
      <c r="BB199" s="144"/>
      <c r="BC199" s="144"/>
      <c r="BD199" s="144"/>
      <c r="BE199" s="144"/>
      <c r="BF199" s="144"/>
      <c r="BG199" s="144"/>
      <c r="BH199" s="144"/>
      <c r="BI199" s="144"/>
      <c r="BJ199" s="144"/>
      <c r="BK199" s="144"/>
      <c r="BL199" s="144"/>
      <c r="BM199" s="144"/>
      <c r="BN199" s="144"/>
      <c r="BO199" s="144"/>
      <c r="BP199" s="144"/>
      <c r="BQ199" s="144"/>
      <c r="BR199" s="144"/>
      <c r="BS199" s="144"/>
      <c r="BT199" s="144"/>
      <c r="BU199" s="144"/>
      <c r="BV199" s="144"/>
      <c r="BW199" s="144"/>
      <c r="BX199" s="144"/>
      <c r="BY199" s="144"/>
      <c r="BZ199" s="57"/>
      <c r="CA199" s="57"/>
    </row>
    <row r="200" spans="1:79" x14ac:dyDescent="0.25">
      <c r="A200" s="8" t="str">
        <f t="shared" si="25"/>
        <v>aochm</v>
      </c>
      <c r="B200" s="5" t="s">
        <v>72</v>
      </c>
      <c r="C200" s="5" t="str">
        <f t="shared" si="28"/>
        <v>sim2</v>
      </c>
      <c r="D200" s="172">
        <v>-1.25</v>
      </c>
      <c r="E200" s="172">
        <v>0.8</v>
      </c>
      <c r="F200" s="172">
        <v>0.1</v>
      </c>
      <c r="G200" s="173">
        <v>0.2</v>
      </c>
      <c r="H200" s="174">
        <v>0.4</v>
      </c>
      <c r="I200" s="174">
        <v>0.5</v>
      </c>
      <c r="J200" s="174">
        <v>0.70000000000000007</v>
      </c>
      <c r="K200" s="174">
        <v>0.30000000000000004</v>
      </c>
      <c r="L200" s="174">
        <v>-0.1</v>
      </c>
      <c r="M200" s="174">
        <v>-0.15</v>
      </c>
      <c r="N200" s="174">
        <v>-0.2</v>
      </c>
      <c r="P200" s="57"/>
      <c r="Q200" s="57"/>
      <c r="R200" s="57"/>
      <c r="S200" s="57"/>
      <c r="T200" s="57"/>
      <c r="U200" s="57"/>
      <c r="V200" s="57"/>
      <c r="W200" s="57"/>
      <c r="X200" s="57"/>
      <c r="Y200" s="142">
        <f t="shared" si="27"/>
        <v>-4.5</v>
      </c>
      <c r="Z200" s="126">
        <f>Z199</f>
        <v>-9</v>
      </c>
      <c r="AA200" s="144"/>
      <c r="AB200" s="144"/>
      <c r="AC200" s="138"/>
      <c r="AD200" s="138"/>
      <c r="AE200" s="138"/>
      <c r="AF200" s="138"/>
      <c r="AG200" s="138"/>
      <c r="AH200" s="138"/>
      <c r="AI200" s="138"/>
      <c r="AJ200" s="138"/>
      <c r="AK200" s="138"/>
      <c r="AL200" s="138"/>
      <c r="AM200" s="144"/>
      <c r="AN200" s="144"/>
      <c r="AO200" s="144"/>
      <c r="AP200" s="144"/>
      <c r="AQ200" s="144"/>
      <c r="AR200" s="144"/>
      <c r="AS200" s="144"/>
      <c r="AT200" s="144"/>
      <c r="AU200" s="144"/>
      <c r="AV200" s="144"/>
      <c r="AW200" s="144"/>
      <c r="AX200" s="144"/>
      <c r="AY200" s="144"/>
      <c r="AZ200" s="144"/>
      <c r="BA200" s="144"/>
      <c r="BB200" s="144"/>
      <c r="BC200" s="144"/>
      <c r="BD200" s="144"/>
      <c r="BE200" s="144"/>
      <c r="BF200" s="144"/>
      <c r="BG200" s="144"/>
      <c r="BH200" s="144"/>
      <c r="BI200" s="144"/>
      <c r="BJ200" s="144"/>
      <c r="BK200" s="144"/>
      <c r="BL200" s="144"/>
      <c r="BM200" s="144"/>
      <c r="BN200" s="144"/>
      <c r="BO200" s="144"/>
      <c r="BP200" s="144"/>
      <c r="BQ200" s="144"/>
      <c r="BR200" s="144"/>
      <c r="BS200" s="144"/>
      <c r="BT200" s="144"/>
      <c r="BU200" s="144"/>
      <c r="BV200" s="144"/>
      <c r="BW200" s="144"/>
      <c r="BX200" s="144"/>
      <c r="BY200" s="144"/>
      <c r="BZ200" s="57"/>
      <c r="CA200" s="57"/>
    </row>
    <row r="201" spans="1:79" x14ac:dyDescent="0.25">
      <c r="A201" s="8" t="str">
        <f t="shared" si="25"/>
        <v>arubb</v>
      </c>
      <c r="B201" s="5" t="s">
        <v>72</v>
      </c>
      <c r="C201" s="5" t="str">
        <f t="shared" si="28"/>
        <v>sim2</v>
      </c>
      <c r="D201" s="172">
        <v>-1.25</v>
      </c>
      <c r="E201" s="172">
        <v>0.8</v>
      </c>
      <c r="F201" s="172">
        <v>0.1</v>
      </c>
      <c r="G201" s="173">
        <v>0.2</v>
      </c>
      <c r="H201" s="174">
        <v>0.4</v>
      </c>
      <c r="I201" s="174">
        <v>0.5</v>
      </c>
      <c r="J201" s="174">
        <v>0.70000000000000007</v>
      </c>
      <c r="K201" s="174">
        <v>0.30000000000000004</v>
      </c>
      <c r="L201" s="174">
        <v>-0.1</v>
      </c>
      <c r="M201" s="174">
        <v>-0.15</v>
      </c>
      <c r="N201" s="174">
        <v>-0.2</v>
      </c>
      <c r="P201" s="57"/>
      <c r="Q201" s="57"/>
      <c r="R201" s="57"/>
      <c r="S201" s="57"/>
      <c r="T201" s="57"/>
      <c r="U201" s="57"/>
      <c r="V201" s="57"/>
      <c r="W201" s="57"/>
      <c r="X201" s="57"/>
      <c r="Y201" s="142">
        <f t="shared" si="27"/>
        <v>-4.5</v>
      </c>
      <c r="Z201" s="126">
        <f>Z200</f>
        <v>-9</v>
      </c>
      <c r="AA201" s="144"/>
      <c r="AB201" s="144"/>
      <c r="AC201" s="138"/>
      <c r="AD201" s="138"/>
      <c r="AE201" s="138"/>
      <c r="AF201" s="138"/>
      <c r="AG201" s="138"/>
      <c r="AH201" s="138"/>
      <c r="AI201" s="138"/>
      <c r="AJ201" s="138"/>
      <c r="AK201" s="138"/>
      <c r="AL201" s="138"/>
      <c r="AM201" s="144"/>
      <c r="AN201" s="144"/>
      <c r="AO201" s="144"/>
      <c r="AP201" s="144"/>
      <c r="AQ201" s="144"/>
      <c r="AR201" s="144"/>
      <c r="AS201" s="144"/>
      <c r="AT201" s="144"/>
      <c r="AU201" s="144"/>
      <c r="AV201" s="144"/>
      <c r="AW201" s="144"/>
      <c r="AX201" s="144"/>
      <c r="AY201" s="144"/>
      <c r="AZ201" s="144"/>
      <c r="BA201" s="144"/>
      <c r="BB201" s="144"/>
      <c r="BC201" s="144"/>
      <c r="BD201" s="144"/>
      <c r="BE201" s="144"/>
      <c r="BF201" s="144"/>
      <c r="BG201" s="144"/>
      <c r="BH201" s="144"/>
      <c r="BI201" s="144"/>
      <c r="BJ201" s="144"/>
      <c r="BK201" s="144"/>
      <c r="BL201" s="144"/>
      <c r="BM201" s="144"/>
      <c r="BN201" s="144"/>
      <c r="BO201" s="144"/>
      <c r="BP201" s="144"/>
      <c r="BQ201" s="144"/>
      <c r="BR201" s="144"/>
      <c r="BS201" s="144"/>
      <c r="BT201" s="144"/>
      <c r="BU201" s="144"/>
      <c r="BV201" s="144"/>
      <c r="BW201" s="144"/>
      <c r="BX201" s="144"/>
      <c r="BY201" s="144"/>
      <c r="BZ201" s="57"/>
      <c r="CA201" s="57"/>
    </row>
    <row r="202" spans="1:79" x14ac:dyDescent="0.25">
      <c r="A202" s="8" t="str">
        <f t="shared" si="25"/>
        <v>aplas</v>
      </c>
      <c r="B202" s="5" t="s">
        <v>72</v>
      </c>
      <c r="C202" s="5" t="str">
        <f t="shared" si="28"/>
        <v>sim2</v>
      </c>
      <c r="D202" s="59">
        <v>-1.25</v>
      </c>
      <c r="E202" s="59">
        <v>0.8</v>
      </c>
      <c r="F202" s="59">
        <v>0.1</v>
      </c>
      <c r="G202" s="168">
        <v>0.2</v>
      </c>
      <c r="H202" s="169">
        <v>0.4</v>
      </c>
      <c r="I202" s="169">
        <v>0.5</v>
      </c>
      <c r="J202" s="169">
        <v>0.70000000000000007</v>
      </c>
      <c r="K202" s="169">
        <v>0.30000000000000004</v>
      </c>
      <c r="L202" s="169">
        <v>-0.1</v>
      </c>
      <c r="M202" s="169">
        <v>-0.15</v>
      </c>
      <c r="N202" s="169">
        <v>-0.2</v>
      </c>
      <c r="P202" s="57"/>
      <c r="Q202" s="57"/>
      <c r="R202" s="57"/>
      <c r="S202" s="57"/>
      <c r="T202" s="57"/>
      <c r="U202" s="57"/>
      <c r="V202" s="57"/>
      <c r="W202" s="57"/>
      <c r="X202" s="57"/>
      <c r="Y202" s="142">
        <f t="shared" si="27"/>
        <v>-0.75</v>
      </c>
      <c r="Z202" s="126">
        <v>-1.5</v>
      </c>
      <c r="AA202" s="144"/>
      <c r="AB202" s="144"/>
      <c r="AC202" s="137">
        <v>-0.1</v>
      </c>
      <c r="AD202" s="137">
        <v>-0.05</v>
      </c>
      <c r="AE202" s="137">
        <v>0.05</v>
      </c>
      <c r="AF202" s="137">
        <v>0.05</v>
      </c>
      <c r="AG202" s="137">
        <v>0.05</v>
      </c>
      <c r="AH202" s="137">
        <v>0.05</v>
      </c>
      <c r="AI202" s="137">
        <v>0.2</v>
      </c>
      <c r="AJ202" s="137">
        <v>0.1</v>
      </c>
      <c r="AK202" s="137">
        <v>0.15</v>
      </c>
      <c r="AL202" s="137">
        <v>0.2</v>
      </c>
      <c r="AM202" s="144"/>
      <c r="AN202" s="144"/>
      <c r="AO202" s="144"/>
      <c r="AP202" s="144"/>
      <c r="AQ202" s="144"/>
      <c r="AR202" s="144"/>
      <c r="AS202" s="144"/>
      <c r="AT202" s="144"/>
      <c r="AU202" s="144"/>
      <c r="AV202" s="144"/>
      <c r="AW202" s="144"/>
      <c r="AX202" s="144"/>
      <c r="AY202" s="144"/>
      <c r="AZ202" s="144"/>
      <c r="BA202" s="144"/>
      <c r="BB202" s="144"/>
      <c r="BC202" s="144"/>
      <c r="BD202" s="144"/>
      <c r="BE202" s="144"/>
      <c r="BF202" s="144"/>
      <c r="BG202" s="144"/>
      <c r="BH202" s="144"/>
      <c r="BI202" s="144"/>
      <c r="BJ202" s="144"/>
      <c r="BK202" s="144"/>
      <c r="BL202" s="144"/>
      <c r="BM202" s="144"/>
      <c r="BN202" s="144"/>
      <c r="BO202" s="144"/>
      <c r="BP202" s="144"/>
      <c r="BQ202" s="144"/>
      <c r="BR202" s="144"/>
      <c r="BS202" s="144"/>
      <c r="BT202" s="144"/>
      <c r="BU202" s="144"/>
      <c r="BV202" s="144"/>
      <c r="BW202" s="144"/>
      <c r="BX202" s="144"/>
      <c r="BY202" s="144"/>
      <c r="BZ202" s="57"/>
      <c r="CA202" s="57"/>
    </row>
    <row r="203" spans="1:79" x14ac:dyDescent="0.25">
      <c r="A203" s="8" t="str">
        <f t="shared" si="25"/>
        <v>anmet</v>
      </c>
      <c r="B203" s="5" t="s">
        <v>72</v>
      </c>
      <c r="C203" s="5" t="str">
        <f t="shared" si="28"/>
        <v>sim2</v>
      </c>
      <c r="D203" s="59">
        <v>-5.5</v>
      </c>
      <c r="E203" s="59">
        <v>0.8</v>
      </c>
      <c r="F203" s="59">
        <v>0.1</v>
      </c>
      <c r="G203" s="168">
        <v>0.2</v>
      </c>
      <c r="H203" s="169">
        <v>0.4</v>
      </c>
      <c r="I203" s="169">
        <v>0.5</v>
      </c>
      <c r="J203" s="169">
        <v>0.70000000000000007</v>
      </c>
      <c r="K203" s="169">
        <v>0.30000000000000004</v>
      </c>
      <c r="L203" s="169">
        <v>-0.1</v>
      </c>
      <c r="M203" s="169">
        <v>-0.15</v>
      </c>
      <c r="N203" s="169">
        <v>-0.2</v>
      </c>
      <c r="P203" s="57"/>
      <c r="Q203" s="57"/>
      <c r="R203" s="57"/>
      <c r="S203" s="57"/>
      <c r="T203" s="57"/>
      <c r="U203" s="57"/>
      <c r="V203" s="57"/>
      <c r="W203" s="57"/>
      <c r="X203" s="57"/>
      <c r="Y203" s="142">
        <f t="shared" si="27"/>
        <v>-0.125</v>
      </c>
      <c r="Z203" s="126">
        <v>-0.25</v>
      </c>
      <c r="AA203" s="144"/>
      <c r="AB203" s="144"/>
      <c r="AC203" s="137">
        <v>-0.1</v>
      </c>
      <c r="AD203" s="137">
        <v>-0.05</v>
      </c>
      <c r="AE203" s="137">
        <v>0.05</v>
      </c>
      <c r="AF203" s="137">
        <v>0.05</v>
      </c>
      <c r="AG203" s="137">
        <v>0.05</v>
      </c>
      <c r="AH203" s="137">
        <v>0.05</v>
      </c>
      <c r="AI203" s="137">
        <v>0.2</v>
      </c>
      <c r="AJ203" s="137">
        <v>0.1</v>
      </c>
      <c r="AK203" s="137">
        <v>0.15</v>
      </c>
      <c r="AL203" s="137">
        <v>0.2</v>
      </c>
      <c r="AM203" s="144"/>
      <c r="AN203" s="144"/>
      <c r="AO203" s="144"/>
      <c r="AP203" s="144"/>
      <c r="AQ203" s="144"/>
      <c r="AR203" s="144"/>
      <c r="AS203" s="144"/>
      <c r="AT203" s="144"/>
      <c r="AU203" s="144"/>
      <c r="AV203" s="144"/>
      <c r="AW203" s="144"/>
      <c r="AX203" s="144"/>
      <c r="AY203" s="144"/>
      <c r="AZ203" s="144"/>
      <c r="BA203" s="144"/>
      <c r="BB203" s="144"/>
      <c r="BC203" s="144"/>
      <c r="BD203" s="144"/>
      <c r="BE203" s="144"/>
      <c r="BF203" s="144"/>
      <c r="BG203" s="144"/>
      <c r="BH203" s="144"/>
      <c r="BI203" s="144"/>
      <c r="BJ203" s="144"/>
      <c r="BK203" s="144"/>
      <c r="BL203" s="144"/>
      <c r="BM203" s="144"/>
      <c r="BN203" s="144"/>
      <c r="BO203" s="144"/>
      <c r="BP203" s="144"/>
      <c r="BQ203" s="144"/>
      <c r="BR203" s="144"/>
      <c r="BS203" s="144"/>
      <c r="BT203" s="144"/>
      <c r="BU203" s="144"/>
      <c r="BV203" s="144"/>
      <c r="BW203" s="144"/>
      <c r="BX203" s="144"/>
      <c r="BY203" s="144"/>
      <c r="BZ203" s="57"/>
      <c r="CA203" s="57"/>
    </row>
    <row r="204" spans="1:79" x14ac:dyDescent="0.25">
      <c r="A204" s="8" t="str">
        <f t="shared" si="25"/>
        <v>airon</v>
      </c>
      <c r="B204" s="5" t="s">
        <v>72</v>
      </c>
      <c r="C204" s="5" t="str">
        <f t="shared" si="28"/>
        <v>sim2</v>
      </c>
      <c r="D204" s="172">
        <v>-10</v>
      </c>
      <c r="E204" s="172">
        <v>0.8</v>
      </c>
      <c r="F204" s="172">
        <v>0.1</v>
      </c>
      <c r="G204" s="173">
        <v>0.2</v>
      </c>
      <c r="H204" s="174">
        <v>0.4</v>
      </c>
      <c r="I204" s="174">
        <v>0.5</v>
      </c>
      <c r="J204" s="174">
        <v>0.70000000000000007</v>
      </c>
      <c r="K204" s="174">
        <v>0.30000000000000004</v>
      </c>
      <c r="L204" s="174">
        <v>-0.1</v>
      </c>
      <c r="M204" s="174">
        <v>-0.15</v>
      </c>
      <c r="N204" s="174">
        <v>-0.2</v>
      </c>
      <c r="P204" s="57"/>
      <c r="Q204" s="57"/>
      <c r="R204" s="57"/>
      <c r="S204" s="57"/>
      <c r="T204" s="57"/>
      <c r="U204" s="57"/>
      <c r="V204" s="57"/>
      <c r="W204" s="57"/>
      <c r="X204" s="57"/>
      <c r="Y204" s="142">
        <f t="shared" si="27"/>
        <v>-0.125</v>
      </c>
      <c r="Z204" s="126">
        <f>Z203</f>
        <v>-0.25</v>
      </c>
      <c r="AA204" s="144"/>
      <c r="AB204" s="144"/>
      <c r="AC204" s="138"/>
      <c r="AD204" s="138"/>
      <c r="AE204" s="138"/>
      <c r="AF204" s="138"/>
      <c r="AG204" s="138"/>
      <c r="AH204" s="138"/>
      <c r="AI204" s="138"/>
      <c r="AJ204" s="138"/>
      <c r="AK204" s="138"/>
      <c r="AL204" s="138"/>
      <c r="AM204" s="144"/>
      <c r="AN204" s="144"/>
      <c r="AO204" s="144"/>
      <c r="AP204" s="144"/>
      <c r="AQ204" s="144"/>
      <c r="AR204" s="144"/>
      <c r="AS204" s="144"/>
      <c r="AT204" s="144"/>
      <c r="AU204" s="144"/>
      <c r="AV204" s="144"/>
      <c r="AW204" s="144"/>
      <c r="AX204" s="144"/>
      <c r="AY204" s="144"/>
      <c r="AZ204" s="144"/>
      <c r="BA204" s="144"/>
      <c r="BB204" s="144"/>
      <c r="BC204" s="144"/>
      <c r="BD204" s="144"/>
      <c r="BE204" s="144"/>
      <c r="BF204" s="144"/>
      <c r="BG204" s="144"/>
      <c r="BH204" s="144"/>
      <c r="BI204" s="144"/>
      <c r="BJ204" s="144"/>
      <c r="BK204" s="144"/>
      <c r="BL204" s="144"/>
      <c r="BM204" s="144"/>
      <c r="BN204" s="144"/>
      <c r="BO204" s="144"/>
      <c r="BP204" s="144"/>
      <c r="BQ204" s="144"/>
      <c r="BR204" s="144"/>
      <c r="BS204" s="144"/>
      <c r="BT204" s="144"/>
      <c r="BU204" s="144"/>
      <c r="BV204" s="144"/>
      <c r="BW204" s="144"/>
      <c r="BX204" s="144"/>
      <c r="BY204" s="144"/>
      <c r="BZ204" s="57"/>
      <c r="CA204" s="57"/>
    </row>
    <row r="205" spans="1:79" x14ac:dyDescent="0.25">
      <c r="A205" s="8" t="str">
        <f t="shared" si="25"/>
        <v>anfrm</v>
      </c>
      <c r="B205" s="5" t="s">
        <v>72</v>
      </c>
      <c r="C205" s="5" t="str">
        <f t="shared" si="28"/>
        <v>sim2</v>
      </c>
      <c r="D205" s="59">
        <v>-10</v>
      </c>
      <c r="E205" s="59">
        <v>0.8</v>
      </c>
      <c r="F205" s="59">
        <v>0.1</v>
      </c>
      <c r="G205" s="168">
        <v>0.2</v>
      </c>
      <c r="H205" s="169">
        <v>0.4</v>
      </c>
      <c r="I205" s="169">
        <v>0.5</v>
      </c>
      <c r="J205" s="169">
        <v>0.70000000000000007</v>
      </c>
      <c r="K205" s="169">
        <v>0.30000000000000004</v>
      </c>
      <c r="L205" s="169">
        <v>-0.1</v>
      </c>
      <c r="M205" s="169">
        <v>-0.15</v>
      </c>
      <c r="N205" s="169">
        <v>-0.2</v>
      </c>
      <c r="P205" s="57"/>
      <c r="Q205" s="57"/>
      <c r="R205" s="57"/>
      <c r="S205" s="57"/>
      <c r="T205" s="57"/>
      <c r="U205" s="57"/>
      <c r="V205" s="57"/>
      <c r="W205" s="57"/>
      <c r="X205" s="57"/>
      <c r="Y205" s="142">
        <f t="shared" si="27"/>
        <v>0.25</v>
      </c>
      <c r="Z205" s="126">
        <v>0.5</v>
      </c>
      <c r="AA205" s="144"/>
      <c r="AB205" s="144"/>
      <c r="AC205" s="137">
        <v>-0.1</v>
      </c>
      <c r="AD205" s="137">
        <v>-0.05</v>
      </c>
      <c r="AE205" s="137">
        <v>0.05</v>
      </c>
      <c r="AF205" s="137">
        <v>0.05</v>
      </c>
      <c r="AG205" s="137">
        <v>0.05</v>
      </c>
      <c r="AH205" s="137">
        <v>0.05</v>
      </c>
      <c r="AI205" s="137">
        <v>0.2</v>
      </c>
      <c r="AJ205" s="137">
        <v>0.1</v>
      </c>
      <c r="AK205" s="137">
        <v>0.15</v>
      </c>
      <c r="AL205" s="137">
        <v>0.2</v>
      </c>
      <c r="AM205" s="144"/>
      <c r="AN205" s="144"/>
      <c r="AO205" s="144"/>
      <c r="AP205" s="144"/>
      <c r="AQ205" s="144"/>
      <c r="AR205" s="144"/>
      <c r="AS205" s="144"/>
      <c r="AT205" s="144"/>
      <c r="AU205" s="144"/>
      <c r="AV205" s="144"/>
      <c r="AW205" s="144"/>
      <c r="AX205" s="144"/>
      <c r="AY205" s="144"/>
      <c r="AZ205" s="144"/>
      <c r="BA205" s="144"/>
      <c r="BB205" s="144"/>
      <c r="BC205" s="144"/>
      <c r="BD205" s="144"/>
      <c r="BE205" s="144"/>
      <c r="BF205" s="144"/>
      <c r="BG205" s="144"/>
      <c r="BH205" s="144"/>
      <c r="BI205" s="144"/>
      <c r="BJ205" s="144"/>
      <c r="BK205" s="144"/>
      <c r="BL205" s="144"/>
      <c r="BM205" s="144"/>
      <c r="BN205" s="144"/>
      <c r="BO205" s="144"/>
      <c r="BP205" s="144"/>
      <c r="BQ205" s="144"/>
      <c r="BR205" s="144"/>
      <c r="BS205" s="144"/>
      <c r="BT205" s="144"/>
      <c r="BU205" s="144"/>
      <c r="BV205" s="144"/>
      <c r="BW205" s="144"/>
      <c r="BX205" s="144"/>
      <c r="BY205" s="144"/>
      <c r="BZ205" s="57"/>
      <c r="CA205" s="57"/>
    </row>
    <row r="206" spans="1:79" x14ac:dyDescent="0.25">
      <c r="A206" s="8" t="str">
        <f t="shared" si="25"/>
        <v>ametp</v>
      </c>
      <c r="B206" s="5" t="s">
        <v>72</v>
      </c>
      <c r="C206" s="5" t="str">
        <f t="shared" si="28"/>
        <v>sim2</v>
      </c>
      <c r="D206" s="59">
        <v>-10</v>
      </c>
      <c r="E206" s="59">
        <v>0.8</v>
      </c>
      <c r="F206" s="59">
        <v>0.1</v>
      </c>
      <c r="G206" s="168">
        <v>0.2</v>
      </c>
      <c r="H206" s="169">
        <v>0.4</v>
      </c>
      <c r="I206" s="169">
        <v>0.5</v>
      </c>
      <c r="J206" s="169">
        <v>0.70000000000000007</v>
      </c>
      <c r="K206" s="169">
        <v>0.30000000000000004</v>
      </c>
      <c r="L206" s="169">
        <v>-0.1</v>
      </c>
      <c r="M206" s="169">
        <v>-0.15</v>
      </c>
      <c r="N206" s="169">
        <v>-0.2</v>
      </c>
      <c r="P206" s="57"/>
      <c r="Q206" s="57"/>
      <c r="R206" s="57"/>
      <c r="S206" s="57"/>
      <c r="T206" s="57"/>
      <c r="U206" s="57"/>
      <c r="V206" s="57"/>
      <c r="W206" s="57"/>
      <c r="X206" s="57"/>
      <c r="Y206" s="142">
        <f t="shared" si="27"/>
        <v>-9.5</v>
      </c>
      <c r="Z206" s="126">
        <v>-19</v>
      </c>
      <c r="AA206" s="144"/>
      <c r="AB206" s="144"/>
      <c r="AC206" s="137">
        <v>-0.1</v>
      </c>
      <c r="AD206" s="137">
        <v>-0.05</v>
      </c>
      <c r="AE206" s="137">
        <v>0.05</v>
      </c>
      <c r="AF206" s="137">
        <v>0.05</v>
      </c>
      <c r="AG206" s="137">
        <v>0.05</v>
      </c>
      <c r="AH206" s="137">
        <v>0.05</v>
      </c>
      <c r="AI206" s="137">
        <v>0.2</v>
      </c>
      <c r="AJ206" s="137">
        <v>0.1</v>
      </c>
      <c r="AK206" s="137">
        <v>0.15</v>
      </c>
      <c r="AL206" s="137">
        <v>0.2</v>
      </c>
      <c r="AM206" s="144"/>
      <c r="AN206" s="144"/>
      <c r="AO206" s="144"/>
      <c r="AP206" s="144"/>
      <c r="AQ206" s="144"/>
      <c r="AR206" s="144"/>
      <c r="AS206" s="144"/>
      <c r="AT206" s="144"/>
      <c r="AU206" s="144"/>
      <c r="AV206" s="144"/>
      <c r="AW206" s="144"/>
      <c r="AX206" s="144"/>
      <c r="AY206" s="144"/>
      <c r="AZ206" s="144"/>
      <c r="BA206" s="144"/>
      <c r="BB206" s="144"/>
      <c r="BC206" s="144"/>
      <c r="BD206" s="144"/>
      <c r="BE206" s="144"/>
      <c r="BF206" s="144"/>
      <c r="BG206" s="144"/>
      <c r="BH206" s="144"/>
      <c r="BI206" s="144"/>
      <c r="BJ206" s="144"/>
      <c r="BK206" s="144"/>
      <c r="BL206" s="144"/>
      <c r="BM206" s="144"/>
      <c r="BN206" s="144"/>
      <c r="BO206" s="144"/>
      <c r="BP206" s="144"/>
      <c r="BQ206" s="144"/>
      <c r="BR206" s="144"/>
      <c r="BS206" s="144"/>
      <c r="BT206" s="144"/>
      <c r="BU206" s="144"/>
      <c r="BV206" s="144"/>
      <c r="BW206" s="144"/>
      <c r="BX206" s="144"/>
      <c r="BY206" s="144"/>
      <c r="BZ206" s="57"/>
      <c r="CA206" s="57"/>
    </row>
    <row r="207" spans="1:79" x14ac:dyDescent="0.25">
      <c r="A207" s="8" t="str">
        <f t="shared" si="25"/>
        <v>amach</v>
      </c>
      <c r="B207" s="5" t="str">
        <f>B206</f>
        <v>nat</v>
      </c>
      <c r="C207" s="5" t="str">
        <f>C206</f>
        <v>sim2</v>
      </c>
      <c r="D207" s="59">
        <v>-10</v>
      </c>
      <c r="E207" s="59">
        <v>0.8</v>
      </c>
      <c r="F207" s="59">
        <v>0.1</v>
      </c>
      <c r="G207" s="168">
        <v>0.2</v>
      </c>
      <c r="H207" s="169">
        <v>0.4</v>
      </c>
      <c r="I207" s="169">
        <v>0.5</v>
      </c>
      <c r="J207" s="169">
        <v>0.70000000000000007</v>
      </c>
      <c r="K207" s="169">
        <v>0.30000000000000004</v>
      </c>
      <c r="L207" s="169">
        <v>-0.1</v>
      </c>
      <c r="M207" s="169">
        <v>-0.15</v>
      </c>
      <c r="N207" s="169">
        <v>-0.2</v>
      </c>
      <c r="P207" s="57"/>
      <c r="Q207" s="57"/>
      <c r="R207" s="57"/>
      <c r="S207" s="57"/>
      <c r="T207" s="57"/>
      <c r="U207" s="57"/>
      <c r="V207" s="57"/>
      <c r="W207" s="57"/>
      <c r="X207" s="57"/>
      <c r="Y207" s="142" t="str">
        <f t="shared" si="27"/>
        <v>eps</v>
      </c>
      <c r="Z207" s="130" t="s">
        <v>75</v>
      </c>
      <c r="AA207" s="148"/>
      <c r="AB207" s="148"/>
      <c r="AC207" s="141"/>
      <c r="AD207" s="141"/>
      <c r="AE207" s="141"/>
      <c r="AF207" s="141"/>
      <c r="AG207" s="141"/>
      <c r="AH207" s="141"/>
      <c r="AI207" s="141"/>
      <c r="AJ207" s="141"/>
      <c r="AK207" s="141"/>
      <c r="AL207" s="141"/>
      <c r="AM207" s="148"/>
      <c r="AN207" s="148"/>
      <c r="AO207" s="148"/>
      <c r="AP207" s="148"/>
      <c r="AQ207" s="148"/>
      <c r="AR207" s="148"/>
      <c r="AS207" s="148"/>
      <c r="AT207" s="148"/>
      <c r="AU207" s="148"/>
      <c r="AV207" s="148"/>
      <c r="AW207" s="148"/>
      <c r="AX207" s="148"/>
      <c r="AY207" s="148"/>
      <c r="AZ207" s="148"/>
      <c r="BA207" s="148"/>
      <c r="BB207" s="148"/>
      <c r="BC207" s="148"/>
      <c r="BD207" s="148"/>
      <c r="BE207" s="148"/>
      <c r="BF207" s="148"/>
      <c r="BG207" s="148"/>
      <c r="BH207" s="148"/>
      <c r="BI207" s="148"/>
      <c r="BJ207" s="148"/>
      <c r="BK207" s="148"/>
      <c r="BL207" s="148"/>
      <c r="BM207" s="148"/>
      <c r="BN207" s="148"/>
      <c r="BO207" s="148"/>
      <c r="BP207" s="148"/>
      <c r="BQ207" s="148"/>
      <c r="BR207" s="148"/>
      <c r="BS207" s="148"/>
      <c r="BT207" s="148"/>
      <c r="BU207" s="148"/>
      <c r="BV207" s="148"/>
      <c r="BW207" s="148"/>
      <c r="BX207" s="148"/>
      <c r="BY207" s="148"/>
      <c r="BZ207" s="57"/>
      <c r="CA207" s="57"/>
    </row>
    <row r="208" spans="1:79" x14ac:dyDescent="0.25">
      <c r="A208" s="8" t="str">
        <f t="shared" si="25"/>
        <v>aemch</v>
      </c>
      <c r="B208" s="5" t="str">
        <f t="shared" ref="B208:B229" si="29">B207</f>
        <v>nat</v>
      </c>
      <c r="C208" s="5" t="str">
        <f t="shared" ref="C208:C229" si="30">C207</f>
        <v>sim2</v>
      </c>
      <c r="D208" s="175">
        <v>-10</v>
      </c>
      <c r="E208" s="175">
        <v>0.8</v>
      </c>
      <c r="F208" s="175">
        <v>0.1</v>
      </c>
      <c r="G208" s="175">
        <v>0.2</v>
      </c>
      <c r="H208" s="176">
        <v>0.4</v>
      </c>
      <c r="I208" s="176">
        <v>0.5</v>
      </c>
      <c r="J208" s="176">
        <v>0.70000000000000007</v>
      </c>
      <c r="K208" s="176">
        <v>0.30000000000000004</v>
      </c>
      <c r="L208" s="176">
        <v>-0.1</v>
      </c>
      <c r="M208" s="176">
        <v>-0.15</v>
      </c>
      <c r="N208" s="176">
        <v>-0.2</v>
      </c>
    </row>
    <row r="209" spans="1:14" x14ac:dyDescent="0.25">
      <c r="A209" s="8" t="str">
        <f t="shared" si="25"/>
        <v>asequ</v>
      </c>
      <c r="B209" s="5" t="str">
        <f t="shared" si="29"/>
        <v>nat</v>
      </c>
      <c r="C209" s="5" t="str">
        <f t="shared" si="30"/>
        <v>sim2</v>
      </c>
      <c r="D209" s="175">
        <v>-10</v>
      </c>
      <c r="E209" s="175">
        <v>0.8</v>
      </c>
      <c r="F209" s="175">
        <v>0.1</v>
      </c>
      <c r="G209" s="175">
        <v>0.2</v>
      </c>
      <c r="H209" s="176">
        <v>0.4</v>
      </c>
      <c r="I209" s="176">
        <v>0.5</v>
      </c>
      <c r="J209" s="176">
        <v>0.70000000000000007</v>
      </c>
      <c r="K209" s="176">
        <v>0.30000000000000004</v>
      </c>
      <c r="L209" s="176">
        <v>-0.1</v>
      </c>
      <c r="M209" s="176">
        <v>-0.15</v>
      </c>
      <c r="N209" s="176">
        <v>-0.2</v>
      </c>
    </row>
    <row r="210" spans="1:14" x14ac:dyDescent="0.25">
      <c r="A210" s="8" t="str">
        <f t="shared" ref="A210:A241" si="31">A136</f>
        <v>avehi</v>
      </c>
      <c r="B210" s="5" t="str">
        <f t="shared" si="29"/>
        <v>nat</v>
      </c>
      <c r="C210" s="5" t="str">
        <f t="shared" si="30"/>
        <v>sim2</v>
      </c>
      <c r="D210" s="175">
        <v>-10</v>
      </c>
      <c r="E210" s="175">
        <v>0.8</v>
      </c>
      <c r="F210" s="175">
        <v>0.1</v>
      </c>
      <c r="G210" s="175">
        <v>0.2</v>
      </c>
      <c r="H210" s="176">
        <v>0.4</v>
      </c>
      <c r="I210" s="176">
        <v>0.5</v>
      </c>
      <c r="J210" s="176">
        <v>0.70000000000000007</v>
      </c>
      <c r="K210" s="176">
        <v>0.30000000000000004</v>
      </c>
      <c r="L210" s="176">
        <v>-0.1</v>
      </c>
      <c r="M210" s="176">
        <v>-0.15</v>
      </c>
      <c r="N210" s="176">
        <v>-0.2</v>
      </c>
    </row>
    <row r="211" spans="1:14" x14ac:dyDescent="0.25">
      <c r="A211" s="8" t="str">
        <f t="shared" si="31"/>
        <v>atequ</v>
      </c>
      <c r="B211" s="5" t="str">
        <f t="shared" si="29"/>
        <v>nat</v>
      </c>
      <c r="C211" s="5" t="str">
        <f t="shared" si="30"/>
        <v>sim2</v>
      </c>
      <c r="D211" s="175">
        <v>-10</v>
      </c>
      <c r="E211" s="175">
        <v>0.8</v>
      </c>
      <c r="F211" s="175">
        <v>0.1</v>
      </c>
      <c r="G211" s="175">
        <v>0.2</v>
      </c>
      <c r="H211" s="176">
        <v>0.4</v>
      </c>
      <c r="I211" s="176">
        <v>0.5</v>
      </c>
      <c r="J211" s="176">
        <v>0.70000000000000007</v>
      </c>
      <c r="K211" s="176">
        <v>0.30000000000000004</v>
      </c>
      <c r="L211" s="176">
        <v>-0.1</v>
      </c>
      <c r="M211" s="176">
        <v>-0.15</v>
      </c>
      <c r="N211" s="176">
        <v>-0.2</v>
      </c>
    </row>
    <row r="212" spans="1:14" x14ac:dyDescent="0.25">
      <c r="A212" s="8" t="str">
        <f t="shared" si="31"/>
        <v>afurn</v>
      </c>
      <c r="B212" s="5" t="str">
        <f t="shared" si="29"/>
        <v>nat</v>
      </c>
      <c r="C212" s="5" t="str">
        <f t="shared" si="30"/>
        <v>sim2</v>
      </c>
      <c r="D212" s="175">
        <v>-10</v>
      </c>
      <c r="E212" s="175">
        <v>0.8</v>
      </c>
      <c r="F212" s="175">
        <v>0.1</v>
      </c>
      <c r="G212" s="175">
        <v>0.2</v>
      </c>
      <c r="H212" s="176">
        <v>0.4</v>
      </c>
      <c r="I212" s="176">
        <v>0.5</v>
      </c>
      <c r="J212" s="176">
        <v>0.70000000000000007</v>
      </c>
      <c r="K212" s="176">
        <v>0.30000000000000004</v>
      </c>
      <c r="L212" s="176">
        <v>-0.1</v>
      </c>
      <c r="M212" s="176">
        <v>-0.15</v>
      </c>
      <c r="N212" s="176">
        <v>-0.2</v>
      </c>
    </row>
    <row r="213" spans="1:14" x14ac:dyDescent="0.25">
      <c r="A213" s="8" t="str">
        <f t="shared" si="31"/>
        <v>aoman</v>
      </c>
      <c r="B213" s="5" t="str">
        <f t="shared" si="29"/>
        <v>nat</v>
      </c>
      <c r="C213" s="5" t="str">
        <f t="shared" si="30"/>
        <v>sim2</v>
      </c>
      <c r="D213" s="175">
        <v>-10</v>
      </c>
      <c r="E213" s="175">
        <v>0.8</v>
      </c>
      <c r="F213" s="175">
        <v>0.1</v>
      </c>
      <c r="G213" s="175">
        <v>0.2</v>
      </c>
      <c r="H213" s="176">
        <v>0.4</v>
      </c>
      <c r="I213" s="176">
        <v>0.5</v>
      </c>
      <c r="J213" s="176">
        <v>0.70000000000000007</v>
      </c>
      <c r="K213" s="176">
        <v>0.30000000000000004</v>
      </c>
      <c r="L213" s="176">
        <v>-0.1</v>
      </c>
      <c r="M213" s="176">
        <v>-0.15</v>
      </c>
      <c r="N213" s="176">
        <v>-0.2</v>
      </c>
    </row>
    <row r="214" spans="1:14" x14ac:dyDescent="0.25">
      <c r="A214" s="8" t="str">
        <f t="shared" si="31"/>
        <v>aelec</v>
      </c>
      <c r="B214" s="5" t="str">
        <f t="shared" si="29"/>
        <v>nat</v>
      </c>
      <c r="C214" s="5" t="str">
        <f t="shared" si="30"/>
        <v>sim2</v>
      </c>
      <c r="D214" s="175" t="s">
        <v>75</v>
      </c>
      <c r="E214" s="175" t="s">
        <v>75</v>
      </c>
      <c r="F214" s="175" t="s">
        <v>75</v>
      </c>
      <c r="G214" s="175" t="s">
        <v>75</v>
      </c>
      <c r="H214" s="176" t="s">
        <v>75</v>
      </c>
      <c r="I214" s="176" t="s">
        <v>75</v>
      </c>
      <c r="J214" s="176" t="s">
        <v>75</v>
      </c>
      <c r="K214" s="176" t="s">
        <v>75</v>
      </c>
      <c r="L214" s="176" t="s">
        <v>75</v>
      </c>
      <c r="M214" s="176" t="s">
        <v>75</v>
      </c>
      <c r="N214" s="176" t="s">
        <v>75</v>
      </c>
    </row>
    <row r="215" spans="1:14" x14ac:dyDescent="0.25">
      <c r="A215" s="8" t="str">
        <f t="shared" si="31"/>
        <v>awatr</v>
      </c>
      <c r="B215" s="5" t="str">
        <f t="shared" si="29"/>
        <v>nat</v>
      </c>
      <c r="C215" s="5" t="str">
        <f t="shared" si="30"/>
        <v>sim2</v>
      </c>
      <c r="D215" s="175">
        <v>0.1</v>
      </c>
      <c r="E215" s="175">
        <v>0.8</v>
      </c>
      <c r="F215" s="175">
        <v>0.1</v>
      </c>
      <c r="G215" s="175">
        <v>0.2</v>
      </c>
      <c r="H215" s="176">
        <v>0.4</v>
      </c>
      <c r="I215" s="176">
        <v>0.5</v>
      </c>
      <c r="J215" s="176">
        <v>0.70000000000000007</v>
      </c>
      <c r="K215" s="176">
        <v>0.30000000000000004</v>
      </c>
      <c r="L215" s="176">
        <v>-0.1</v>
      </c>
      <c r="M215" s="176">
        <v>-0.15</v>
      </c>
      <c r="N215" s="176">
        <v>-0.2</v>
      </c>
    </row>
    <row r="216" spans="1:14" x14ac:dyDescent="0.25">
      <c r="A216" s="8" t="str">
        <f t="shared" si="31"/>
        <v>acons</v>
      </c>
      <c r="B216" s="5" t="str">
        <f t="shared" si="29"/>
        <v>nat</v>
      </c>
      <c r="C216" s="5" t="str">
        <f t="shared" si="30"/>
        <v>sim2</v>
      </c>
      <c r="D216" s="175">
        <v>-9.5</v>
      </c>
      <c r="E216" s="175">
        <v>0.8</v>
      </c>
      <c r="F216" s="175">
        <v>0.1</v>
      </c>
      <c r="G216" s="175">
        <v>0.2</v>
      </c>
      <c r="H216" s="176">
        <v>0.4</v>
      </c>
      <c r="I216" s="176">
        <v>0.5</v>
      </c>
      <c r="J216" s="176">
        <v>0.70000000000000007</v>
      </c>
      <c r="K216" s="176">
        <v>0.30000000000000004</v>
      </c>
      <c r="L216" s="176">
        <v>-0.1</v>
      </c>
      <c r="M216" s="176">
        <v>-0.15</v>
      </c>
      <c r="N216" s="176">
        <v>-0.2</v>
      </c>
    </row>
    <row r="217" spans="1:14" x14ac:dyDescent="0.25">
      <c r="A217" s="8" t="str">
        <f t="shared" si="31"/>
        <v>atrad</v>
      </c>
      <c r="B217" s="5" t="str">
        <f t="shared" si="29"/>
        <v>nat</v>
      </c>
      <c r="C217" s="5" t="str">
        <f t="shared" si="30"/>
        <v>sim2</v>
      </c>
      <c r="D217" s="175">
        <v>-5</v>
      </c>
      <c r="E217" s="175">
        <v>0.8</v>
      </c>
      <c r="F217" s="175">
        <v>0.1</v>
      </c>
      <c r="G217" s="175">
        <v>0.2</v>
      </c>
      <c r="H217" s="176">
        <v>0.4</v>
      </c>
      <c r="I217" s="176">
        <v>0.5</v>
      </c>
      <c r="J217" s="176">
        <v>0.70000000000000007</v>
      </c>
      <c r="K217" s="176">
        <v>0.30000000000000004</v>
      </c>
      <c r="L217" s="176">
        <v>-0.1</v>
      </c>
      <c r="M217" s="176">
        <v>-0.15</v>
      </c>
      <c r="N217" s="176">
        <v>-0.2</v>
      </c>
    </row>
    <row r="218" spans="1:14" x14ac:dyDescent="0.25">
      <c r="A218" s="8" t="str">
        <f t="shared" si="31"/>
        <v>ahotl</v>
      </c>
      <c r="B218" s="5" t="str">
        <f t="shared" si="29"/>
        <v>nat</v>
      </c>
      <c r="C218" s="5" t="str">
        <f t="shared" si="30"/>
        <v>sim2</v>
      </c>
      <c r="D218" s="175">
        <v>-5</v>
      </c>
      <c r="E218" s="175">
        <v>0.8</v>
      </c>
      <c r="F218" s="175">
        <v>0.1</v>
      </c>
      <c r="G218" s="175">
        <v>0.2</v>
      </c>
      <c r="H218" s="176">
        <v>0.4</v>
      </c>
      <c r="I218" s="176">
        <v>0.5</v>
      </c>
      <c r="J218" s="176">
        <v>0.70000000000000007</v>
      </c>
      <c r="K218" s="176">
        <v>0.30000000000000004</v>
      </c>
      <c r="L218" s="176">
        <v>-0.1</v>
      </c>
      <c r="M218" s="176">
        <v>-0.15</v>
      </c>
      <c r="N218" s="176">
        <v>-0.2</v>
      </c>
    </row>
    <row r="219" spans="1:14" x14ac:dyDescent="0.25">
      <c r="A219" s="8" t="str">
        <f t="shared" si="31"/>
        <v>altrp-p</v>
      </c>
      <c r="B219" s="5" t="str">
        <f t="shared" si="29"/>
        <v>nat</v>
      </c>
      <c r="C219" s="5" t="str">
        <f t="shared" si="30"/>
        <v>sim2</v>
      </c>
      <c r="D219" s="175">
        <v>-4.5</v>
      </c>
      <c r="E219" s="175">
        <v>1.2000000000000002</v>
      </c>
      <c r="F219" s="175">
        <v>0.15000000000000002</v>
      </c>
      <c r="G219" s="175">
        <v>0.30000000000000004</v>
      </c>
      <c r="H219" s="176">
        <v>0.60000000000000009</v>
      </c>
      <c r="I219" s="176">
        <v>0.75</v>
      </c>
      <c r="J219" s="176">
        <v>1.05</v>
      </c>
      <c r="K219" s="176">
        <v>0.45000000000000007</v>
      </c>
      <c r="L219" s="176">
        <v>-0.15000000000000002</v>
      </c>
      <c r="M219" s="176">
        <v>-0.15</v>
      </c>
      <c r="N219" s="176">
        <v>-0.2</v>
      </c>
    </row>
    <row r="220" spans="1:14" x14ac:dyDescent="0.25">
      <c r="A220" s="8" t="str">
        <f t="shared" si="31"/>
        <v>altrp-f</v>
      </c>
      <c r="B220" s="5" t="str">
        <f t="shared" si="29"/>
        <v>nat</v>
      </c>
      <c r="C220" s="5" t="str">
        <f t="shared" si="30"/>
        <v>sim2</v>
      </c>
      <c r="D220" s="175">
        <v>-4.5</v>
      </c>
      <c r="E220" s="175">
        <v>1.2000000000000002</v>
      </c>
      <c r="F220" s="175">
        <v>0.15000000000000002</v>
      </c>
      <c r="G220" s="175">
        <v>0.30000000000000004</v>
      </c>
      <c r="H220" s="176">
        <v>0.60000000000000009</v>
      </c>
      <c r="I220" s="176">
        <v>0.75</v>
      </c>
      <c r="J220" s="176">
        <v>1.05</v>
      </c>
      <c r="K220" s="176">
        <v>0.45000000000000007</v>
      </c>
      <c r="L220" s="176">
        <v>-0.15000000000000002</v>
      </c>
      <c r="M220" s="176">
        <v>-0.15</v>
      </c>
      <c r="N220" s="176">
        <v>-0.2</v>
      </c>
    </row>
    <row r="221" spans="1:14" x14ac:dyDescent="0.25">
      <c r="A221" s="8" t="str">
        <f t="shared" ref="A221:A225" si="32">A147</f>
        <v>aotrp-p</v>
      </c>
      <c r="B221" s="5" t="str">
        <f t="shared" si="29"/>
        <v>nat</v>
      </c>
      <c r="C221" s="5" t="str">
        <f t="shared" si="30"/>
        <v>sim2</v>
      </c>
      <c r="D221" s="175">
        <v>-4.5</v>
      </c>
      <c r="E221" s="175">
        <v>1.2000000000000002</v>
      </c>
      <c r="F221" s="175">
        <v>0.15000000000000002</v>
      </c>
      <c r="G221" s="175">
        <v>0.30000000000000004</v>
      </c>
      <c r="H221" s="176">
        <v>0.60000000000000009</v>
      </c>
      <c r="I221" s="176">
        <v>0.75</v>
      </c>
      <c r="J221" s="176">
        <v>1.05</v>
      </c>
      <c r="K221" s="176">
        <v>0.45000000000000007</v>
      </c>
      <c r="L221" s="176">
        <v>-0.15000000000000002</v>
      </c>
      <c r="M221" s="176">
        <v>-0.15</v>
      </c>
      <c r="N221" s="176">
        <v>-0.2</v>
      </c>
    </row>
    <row r="222" spans="1:14" x14ac:dyDescent="0.25">
      <c r="A222" s="8" t="str">
        <f t="shared" si="32"/>
        <v>aotrp-f</v>
      </c>
      <c r="B222" s="5" t="str">
        <f t="shared" si="29"/>
        <v>nat</v>
      </c>
      <c r="C222" s="5" t="str">
        <f t="shared" si="30"/>
        <v>sim2</v>
      </c>
      <c r="D222" s="175">
        <v>-4.5</v>
      </c>
      <c r="E222" s="175">
        <v>1.2000000000000002</v>
      </c>
      <c r="F222" s="175">
        <v>0.15000000000000002</v>
      </c>
      <c r="G222" s="175">
        <v>0.30000000000000004</v>
      </c>
      <c r="H222" s="176">
        <v>0.60000000000000009</v>
      </c>
      <c r="I222" s="176">
        <v>0.75</v>
      </c>
      <c r="J222" s="176">
        <v>1.05</v>
      </c>
      <c r="K222" s="176">
        <v>0.45000000000000007</v>
      </c>
      <c r="L222" s="176">
        <v>-0.15000000000000002</v>
      </c>
      <c r="M222" s="176">
        <v>-0.15</v>
      </c>
      <c r="N222" s="176">
        <v>-0.2</v>
      </c>
    </row>
    <row r="223" spans="1:14" x14ac:dyDescent="0.25">
      <c r="A223" s="8" t="str">
        <f t="shared" si="32"/>
        <v>aprtr</v>
      </c>
      <c r="B223" s="5" t="str">
        <f t="shared" si="29"/>
        <v>nat</v>
      </c>
      <c r="C223" s="5" t="str">
        <f t="shared" si="30"/>
        <v>sim2</v>
      </c>
      <c r="D223" s="175" t="s">
        <v>75</v>
      </c>
      <c r="E223" s="175" t="s">
        <v>75</v>
      </c>
      <c r="F223" s="175" t="s">
        <v>75</v>
      </c>
      <c r="G223" s="175" t="s">
        <v>75</v>
      </c>
      <c r="H223" s="176" t="s">
        <v>75</v>
      </c>
      <c r="I223" s="176" t="s">
        <v>75</v>
      </c>
      <c r="J223" s="176" t="s">
        <v>75</v>
      </c>
      <c r="K223" s="176" t="s">
        <v>75</v>
      </c>
      <c r="L223" s="176" t="s">
        <v>75</v>
      </c>
      <c r="M223" s="176" t="s">
        <v>75</v>
      </c>
      <c r="N223" s="176" t="s">
        <v>75</v>
      </c>
    </row>
    <row r="224" spans="1:14" x14ac:dyDescent="0.25">
      <c r="A224" s="8" t="str">
        <f t="shared" si="32"/>
        <v>atrps</v>
      </c>
      <c r="B224" s="5" t="str">
        <f t="shared" si="29"/>
        <v>nat</v>
      </c>
      <c r="C224" s="5" t="str">
        <f t="shared" si="30"/>
        <v>sim2</v>
      </c>
      <c r="D224" s="175">
        <v>-4.5</v>
      </c>
      <c r="E224" s="175">
        <v>0.8</v>
      </c>
      <c r="F224" s="175">
        <v>0.1</v>
      </c>
      <c r="G224" s="175">
        <v>0.2</v>
      </c>
      <c r="H224" s="176">
        <v>0.4</v>
      </c>
      <c r="I224" s="176">
        <v>0.5</v>
      </c>
      <c r="J224" s="176">
        <v>0.70000000000000007</v>
      </c>
      <c r="K224" s="176">
        <v>0.30000000000000004</v>
      </c>
      <c r="L224" s="176">
        <v>-0.1</v>
      </c>
      <c r="M224" s="176">
        <v>-0.15</v>
      </c>
      <c r="N224" s="176">
        <v>-0.2</v>
      </c>
    </row>
    <row r="225" spans="1:14" x14ac:dyDescent="0.25">
      <c r="A225" s="8" t="str">
        <f t="shared" si="32"/>
        <v>acomm</v>
      </c>
      <c r="B225" s="5" t="str">
        <f t="shared" si="29"/>
        <v>nat</v>
      </c>
      <c r="C225" s="5" t="str">
        <f t="shared" si="30"/>
        <v>sim2</v>
      </c>
      <c r="D225" s="175">
        <v>-0.75</v>
      </c>
      <c r="E225" s="175">
        <v>1.2000000000000002</v>
      </c>
      <c r="F225" s="175">
        <v>0.15000000000000002</v>
      </c>
      <c r="G225" s="175">
        <v>0.30000000000000004</v>
      </c>
      <c r="H225" s="176">
        <v>0.60000000000000009</v>
      </c>
      <c r="I225" s="176">
        <v>0.75</v>
      </c>
      <c r="J225" s="176">
        <v>1.05</v>
      </c>
      <c r="K225" s="176">
        <v>0.45000000000000007</v>
      </c>
      <c r="L225" s="176">
        <v>-0.15000000000000002</v>
      </c>
      <c r="M225" s="176">
        <v>-0.15</v>
      </c>
      <c r="N225" s="176">
        <v>-0.2</v>
      </c>
    </row>
    <row r="226" spans="1:14" x14ac:dyDescent="0.25">
      <c r="A226" s="8" t="str">
        <f>A152</f>
        <v>afsrv</v>
      </c>
      <c r="B226" s="5" t="str">
        <f t="shared" si="29"/>
        <v>nat</v>
      </c>
      <c r="C226" s="5" t="str">
        <f t="shared" si="30"/>
        <v>sim2</v>
      </c>
      <c r="D226" s="175">
        <v>0.05</v>
      </c>
      <c r="E226" s="175">
        <v>0.8</v>
      </c>
      <c r="F226" s="175">
        <v>0.1</v>
      </c>
      <c r="G226" s="175">
        <v>0.2</v>
      </c>
      <c r="H226" s="176">
        <v>0.4</v>
      </c>
      <c r="I226" s="176">
        <v>0.5</v>
      </c>
      <c r="J226" s="176">
        <v>0.70000000000000007</v>
      </c>
      <c r="K226" s="176">
        <v>0.30000000000000004</v>
      </c>
      <c r="L226" s="176">
        <v>-0.1</v>
      </c>
      <c r="M226" s="176">
        <v>-0.15</v>
      </c>
      <c r="N226" s="176">
        <v>-0.2</v>
      </c>
    </row>
    <row r="227" spans="1:14" x14ac:dyDescent="0.25">
      <c r="A227" s="8" t="str">
        <f t="shared" ref="A227:A229" si="33">A153</f>
        <v>absrv</v>
      </c>
      <c r="B227" s="5" t="str">
        <f t="shared" si="29"/>
        <v>nat</v>
      </c>
      <c r="C227" s="5" t="str">
        <f t="shared" si="30"/>
        <v>sim2</v>
      </c>
      <c r="D227" s="175">
        <v>0.05</v>
      </c>
      <c r="E227" s="175">
        <v>0.8</v>
      </c>
      <c r="F227" s="175">
        <v>0.1</v>
      </c>
      <c r="G227" s="175">
        <v>0.2</v>
      </c>
      <c r="H227" s="176">
        <v>0.4</v>
      </c>
      <c r="I227" s="176">
        <v>0.5</v>
      </c>
      <c r="J227" s="176">
        <v>0.70000000000000007</v>
      </c>
      <c r="K227" s="176">
        <v>0.30000000000000004</v>
      </c>
      <c r="L227" s="176">
        <v>-0.1</v>
      </c>
      <c r="M227" s="176">
        <v>-0.15</v>
      </c>
      <c r="N227" s="176">
        <v>-0.2</v>
      </c>
    </row>
    <row r="228" spans="1:14" x14ac:dyDescent="0.25">
      <c r="A228" s="8" t="str">
        <f t="shared" si="33"/>
        <v>agsrv</v>
      </c>
      <c r="B228" s="5" t="str">
        <f t="shared" si="29"/>
        <v>nat</v>
      </c>
      <c r="C228" s="5" t="str">
        <f t="shared" si="30"/>
        <v>sim2</v>
      </c>
      <c r="D228" s="175">
        <v>0.9</v>
      </c>
      <c r="E228" s="175">
        <v>0.8</v>
      </c>
      <c r="F228" s="175">
        <v>0.1</v>
      </c>
      <c r="G228" s="175">
        <v>0.2</v>
      </c>
      <c r="H228" s="176">
        <v>0.4</v>
      </c>
      <c r="I228" s="176">
        <v>0.5</v>
      </c>
      <c r="J228" s="176">
        <v>0.70000000000000007</v>
      </c>
      <c r="K228" s="176">
        <v>0.30000000000000004</v>
      </c>
      <c r="L228" s="176">
        <v>-0.1</v>
      </c>
      <c r="M228" s="176">
        <v>-0.15</v>
      </c>
      <c r="N228" s="176">
        <v>-0.2</v>
      </c>
    </row>
    <row r="229" spans="1:14" x14ac:dyDescent="0.25">
      <c r="A229" s="8" t="str">
        <f t="shared" si="33"/>
        <v>aosrv</v>
      </c>
      <c r="B229" s="5" t="str">
        <f t="shared" si="29"/>
        <v>nat</v>
      </c>
      <c r="C229" s="5" t="str">
        <f t="shared" si="30"/>
        <v>sim2</v>
      </c>
      <c r="D229" s="175">
        <v>-10</v>
      </c>
      <c r="E229" s="175">
        <v>0.8</v>
      </c>
      <c r="F229" s="175">
        <v>0.1</v>
      </c>
      <c r="G229" s="175">
        <v>0.2</v>
      </c>
      <c r="H229" s="176">
        <v>0.4</v>
      </c>
      <c r="I229" s="176">
        <v>0.5</v>
      </c>
      <c r="J229" s="176">
        <v>0.70000000000000007</v>
      </c>
      <c r="K229" s="176">
        <v>0.30000000000000004</v>
      </c>
      <c r="L229" s="176">
        <v>-0.1</v>
      </c>
      <c r="M229" s="176">
        <v>-0.15</v>
      </c>
      <c r="N229" s="176">
        <v>-0.2</v>
      </c>
    </row>
  </sheetData>
  <mergeCells count="2">
    <mergeCell ref="D6:G6"/>
    <mergeCell ref="H6:N6"/>
  </mergeCells>
  <conditionalFormatting sqref="D7:F7 Y8:Y81">
    <cfRule type="cellIs" dxfId="1196" priority="1773" operator="equal">
      <formula>"eps"</formula>
    </cfRule>
  </conditionalFormatting>
  <conditionalFormatting sqref="Y8:Y81">
    <cfRule type="cellIs" dxfId="1195" priority="1768" operator="equal">
      <formula>"eps"</formula>
    </cfRule>
  </conditionalFormatting>
  <conditionalFormatting sqref="D13">
    <cfRule type="cellIs" dxfId="1194" priority="1576" operator="equal">
      <formula>"eps"</formula>
    </cfRule>
  </conditionalFormatting>
  <conditionalFormatting sqref="D25:D26">
    <cfRule type="cellIs" dxfId="1193" priority="1571" operator="equal">
      <formula>"eps"</formula>
    </cfRule>
  </conditionalFormatting>
  <conditionalFormatting sqref="Y72">
    <cfRule type="cellIs" dxfId="1192" priority="1735" operator="equal">
      <formula>"eps"</formula>
    </cfRule>
  </conditionalFormatting>
  <conditionalFormatting sqref="Y72">
    <cfRule type="cellIs" dxfId="1191" priority="1733" operator="equal">
      <formula>"eps"</formula>
    </cfRule>
  </conditionalFormatting>
  <conditionalFormatting sqref="Z68:AB68 Z73:AB73 Z77:AB77 Z70:AB71 Z8:AB10 Z14:AB17 Z19:AB24 AM19:BY24 AM14:BY17 AM8:BY10 AM70:BY71 AM77:BY77 AM73:BY73 AM68:BY68">
    <cfRule type="cellIs" dxfId="1190" priority="1608" operator="equal">
      <formula>"eps"</formula>
    </cfRule>
  </conditionalFormatting>
  <conditionalFormatting sqref="Z81:AB81 AM81:BY81">
    <cfRule type="cellIs" dxfId="1189" priority="1607" operator="equal">
      <formula>"eps"</formula>
    </cfRule>
  </conditionalFormatting>
  <conditionalFormatting sqref="Z18:AB18 AM18:BY18">
    <cfRule type="cellIs" dxfId="1188" priority="1606" operator="equal">
      <formula>"eps"</formula>
    </cfRule>
  </conditionalFormatting>
  <conditionalFormatting sqref="Z66:AB66 AM66:BY66">
    <cfRule type="cellIs" dxfId="1187" priority="1605" operator="equal">
      <formula>"eps"</formula>
    </cfRule>
  </conditionalFormatting>
  <conditionalFormatting sqref="Z67:AB67 AM67:BY67">
    <cfRule type="cellIs" dxfId="1186" priority="1604" operator="equal">
      <formula>"eps"</formula>
    </cfRule>
  </conditionalFormatting>
  <conditionalFormatting sqref="Z72:AB72 AM72:BY72">
    <cfRule type="cellIs" dxfId="1185" priority="1603" operator="equal">
      <formula>"eps"</formula>
    </cfRule>
  </conditionalFormatting>
  <conditionalFormatting sqref="Z11:AB11 AM11:BY11">
    <cfRule type="cellIs" dxfId="1184" priority="1602" operator="equal">
      <formula>"eps"</formula>
    </cfRule>
  </conditionalFormatting>
  <conditionalFormatting sqref="Z27:AB27 AM27:BY27">
    <cfRule type="cellIs" dxfId="1183" priority="1601" operator="equal">
      <formula>"eps"</formula>
    </cfRule>
  </conditionalFormatting>
  <conditionalFormatting sqref="Z13:AB13 AM13:BY13">
    <cfRule type="cellIs" dxfId="1182" priority="1600" operator="equal">
      <formula>"eps"</formula>
    </cfRule>
  </conditionalFormatting>
  <conditionalFormatting sqref="Z13:AB13 AM13:BY13">
    <cfRule type="cellIs" dxfId="1181" priority="1599" operator="equal">
      <formula>"eps"</formula>
    </cfRule>
  </conditionalFormatting>
  <conditionalFormatting sqref="Z69:AB75 AM69:BY75">
    <cfRule type="cellIs" dxfId="1180" priority="1598" operator="equal">
      <formula>"eps"</formula>
    </cfRule>
  </conditionalFormatting>
  <conditionalFormatting sqref="Z74:AB74 AM74:BY74">
    <cfRule type="cellIs" dxfId="1179" priority="1597" operator="equal">
      <formula>"eps"</formula>
    </cfRule>
  </conditionalFormatting>
  <conditionalFormatting sqref="Z75:AB75 AM75:BY75">
    <cfRule type="cellIs" dxfId="1178" priority="1596" operator="equal">
      <formula>"eps"</formula>
    </cfRule>
  </conditionalFormatting>
  <conditionalFormatting sqref="Z25:AB26 AM25:BY26">
    <cfRule type="cellIs" dxfId="1177" priority="1595" operator="equal">
      <formula>"eps"</formula>
    </cfRule>
  </conditionalFormatting>
  <conditionalFormatting sqref="Z28:AB29 AM28:BY29">
    <cfRule type="cellIs" dxfId="1176" priority="1594" operator="equal">
      <formula>"eps"</formula>
    </cfRule>
  </conditionalFormatting>
  <conditionalFormatting sqref="Z30:AB31 AM30:BY31">
    <cfRule type="cellIs" dxfId="1175" priority="1593" operator="equal">
      <formula>"eps"</formula>
    </cfRule>
  </conditionalFormatting>
  <conditionalFormatting sqref="Z32:AB33 AM32:BY33">
    <cfRule type="cellIs" dxfId="1174" priority="1592" operator="equal">
      <formula>"eps"</formula>
    </cfRule>
  </conditionalFormatting>
  <conditionalFormatting sqref="Z34:AB35 AM34:BY35">
    <cfRule type="cellIs" dxfId="1173" priority="1591" operator="equal">
      <formula>"eps"</formula>
    </cfRule>
  </conditionalFormatting>
  <conditionalFormatting sqref="Z36:AB65 AM36:BY65">
    <cfRule type="cellIs" dxfId="1172" priority="1590" operator="equal">
      <formula>"eps"</formula>
    </cfRule>
  </conditionalFormatting>
  <conditionalFormatting sqref="Z76:AB76 AM76:BY76">
    <cfRule type="cellIs" dxfId="1171" priority="1589" operator="equal">
      <formula>"eps"</formula>
    </cfRule>
  </conditionalFormatting>
  <conditionalFormatting sqref="Z76:AB76 AM76:BY76">
    <cfRule type="cellIs" dxfId="1170" priority="1588" operator="equal">
      <formula>"eps"</formula>
    </cfRule>
  </conditionalFormatting>
  <conditionalFormatting sqref="Z75:AB75 AM75:BY75">
    <cfRule type="cellIs" dxfId="1169" priority="1587" operator="equal">
      <formula>"eps"</formula>
    </cfRule>
  </conditionalFormatting>
  <conditionalFormatting sqref="Z78:AB80 AM78:BY80">
    <cfRule type="cellIs" dxfId="1168" priority="1586" operator="equal">
      <formula>"eps"</formula>
    </cfRule>
  </conditionalFormatting>
  <conditionalFormatting sqref="Z12:AB12 AM12:BY12">
    <cfRule type="cellIs" dxfId="1167" priority="1585" operator="equal">
      <formula>"eps"</formula>
    </cfRule>
  </conditionalFormatting>
  <conditionalFormatting sqref="D68 D73 D77 D70:D71 D8:D10 D14:D17 D19:D24">
    <cfRule type="cellIs" dxfId="1166" priority="1584" operator="equal">
      <formula>"eps"</formula>
    </cfRule>
  </conditionalFormatting>
  <conditionalFormatting sqref="D81">
    <cfRule type="cellIs" dxfId="1165" priority="1583" operator="equal">
      <formula>"eps"</formula>
    </cfRule>
  </conditionalFormatting>
  <conditionalFormatting sqref="D18">
    <cfRule type="cellIs" dxfId="1164" priority="1582" operator="equal">
      <formula>"eps"</formula>
    </cfRule>
  </conditionalFormatting>
  <conditionalFormatting sqref="D66">
    <cfRule type="cellIs" dxfId="1163" priority="1581" operator="equal">
      <formula>"eps"</formula>
    </cfRule>
  </conditionalFormatting>
  <conditionalFormatting sqref="D67">
    <cfRule type="cellIs" dxfId="1162" priority="1580" operator="equal">
      <formula>"eps"</formula>
    </cfRule>
  </conditionalFormatting>
  <conditionalFormatting sqref="D72">
    <cfRule type="cellIs" dxfId="1161" priority="1579" operator="equal">
      <formula>"eps"</formula>
    </cfRule>
  </conditionalFormatting>
  <conditionalFormatting sqref="D11">
    <cfRule type="cellIs" dxfId="1160" priority="1578" operator="equal">
      <formula>"eps"</formula>
    </cfRule>
  </conditionalFormatting>
  <conditionalFormatting sqref="D27">
    <cfRule type="cellIs" dxfId="1159" priority="1577" operator="equal">
      <formula>"eps"</formula>
    </cfRule>
  </conditionalFormatting>
  <conditionalFormatting sqref="D13">
    <cfRule type="cellIs" dxfId="1158" priority="1575" operator="equal">
      <formula>"eps"</formula>
    </cfRule>
  </conditionalFormatting>
  <conditionalFormatting sqref="D69:D75">
    <cfRule type="cellIs" dxfId="1157" priority="1574" operator="equal">
      <formula>"eps"</formula>
    </cfRule>
  </conditionalFormatting>
  <conditionalFormatting sqref="D74">
    <cfRule type="cellIs" dxfId="1156" priority="1573" operator="equal">
      <formula>"eps"</formula>
    </cfRule>
  </conditionalFormatting>
  <conditionalFormatting sqref="D75">
    <cfRule type="cellIs" dxfId="1155" priority="1572" operator="equal">
      <formula>"eps"</formula>
    </cfRule>
  </conditionalFormatting>
  <conditionalFormatting sqref="D28:D29">
    <cfRule type="cellIs" dxfId="1154" priority="1570" operator="equal">
      <formula>"eps"</formula>
    </cfRule>
  </conditionalFormatting>
  <conditionalFormatting sqref="D30:D31">
    <cfRule type="cellIs" dxfId="1153" priority="1569" operator="equal">
      <formula>"eps"</formula>
    </cfRule>
  </conditionalFormatting>
  <conditionalFormatting sqref="D32:D33">
    <cfRule type="cellIs" dxfId="1152" priority="1568" operator="equal">
      <formula>"eps"</formula>
    </cfRule>
  </conditionalFormatting>
  <conditionalFormatting sqref="D34:D35">
    <cfRule type="cellIs" dxfId="1151" priority="1567" operator="equal">
      <formula>"eps"</formula>
    </cfRule>
  </conditionalFormatting>
  <conditionalFormatting sqref="D36:D65">
    <cfRule type="cellIs" dxfId="1150" priority="1566" operator="equal">
      <formula>"eps"</formula>
    </cfRule>
  </conditionalFormatting>
  <conditionalFormatting sqref="D76">
    <cfRule type="cellIs" dxfId="1149" priority="1565" operator="equal">
      <formula>"eps"</formula>
    </cfRule>
  </conditionalFormatting>
  <conditionalFormatting sqref="D76">
    <cfRule type="cellIs" dxfId="1148" priority="1564" operator="equal">
      <formula>"eps"</formula>
    </cfRule>
  </conditionalFormatting>
  <conditionalFormatting sqref="D75">
    <cfRule type="cellIs" dxfId="1147" priority="1563" operator="equal">
      <formula>"eps"</formula>
    </cfRule>
  </conditionalFormatting>
  <conditionalFormatting sqref="D78:D80">
    <cfRule type="cellIs" dxfId="1146" priority="1562" operator="equal">
      <formula>"eps"</formula>
    </cfRule>
  </conditionalFormatting>
  <conditionalFormatting sqref="D12">
    <cfRule type="cellIs" dxfId="1145" priority="1561" operator="equal">
      <formula>"eps"</formula>
    </cfRule>
  </conditionalFormatting>
  <conditionalFormatting sqref="D92">
    <cfRule type="cellIs" dxfId="1144" priority="1208" operator="equal">
      <formula>"eps"</formula>
    </cfRule>
  </conditionalFormatting>
  <conditionalFormatting sqref="D87">
    <cfRule type="cellIs" dxfId="1143" priority="1202" operator="equal">
      <formula>"eps"</formula>
    </cfRule>
  </conditionalFormatting>
  <conditionalFormatting sqref="D121:D127">
    <cfRule type="cellIs" dxfId="1142" priority="1200" operator="equal">
      <formula>"eps"</formula>
    </cfRule>
  </conditionalFormatting>
  <conditionalFormatting sqref="D126">
    <cfRule type="cellIs" dxfId="1141" priority="1199" operator="equal">
      <formula>"eps"</formula>
    </cfRule>
  </conditionalFormatting>
  <conditionalFormatting sqref="D127">
    <cfRule type="cellIs" dxfId="1140" priority="1198" operator="equal">
      <formula>"eps"</formula>
    </cfRule>
  </conditionalFormatting>
  <conditionalFormatting sqref="D99:D100">
    <cfRule type="cellIs" dxfId="1139" priority="1197" operator="equal">
      <formula>"eps"</formula>
    </cfRule>
  </conditionalFormatting>
  <conditionalFormatting sqref="D102:D103">
    <cfRule type="cellIs" dxfId="1138" priority="1196" operator="equal">
      <formula>"eps"</formula>
    </cfRule>
  </conditionalFormatting>
  <conditionalFormatting sqref="D104:D105">
    <cfRule type="cellIs" dxfId="1137" priority="1195" operator="equal">
      <formula>"eps"</formula>
    </cfRule>
  </conditionalFormatting>
  <conditionalFormatting sqref="D106:D107">
    <cfRule type="cellIs" dxfId="1136" priority="1194" operator="equal">
      <formula>"eps"</formula>
    </cfRule>
  </conditionalFormatting>
  <conditionalFormatting sqref="D108:D109">
    <cfRule type="cellIs" dxfId="1135" priority="1193" operator="equal">
      <formula>"eps"</formula>
    </cfRule>
  </conditionalFormatting>
  <conditionalFormatting sqref="D110:D117">
    <cfRule type="cellIs" dxfId="1134" priority="1192" operator="equal">
      <formula>"eps"</formula>
    </cfRule>
  </conditionalFormatting>
  <conditionalFormatting sqref="E126:E127">
    <cfRule type="cellIs" dxfId="1133" priority="1145" operator="equal">
      <formula>"eps"</formula>
    </cfRule>
  </conditionalFormatting>
  <conditionalFormatting sqref="E87">
    <cfRule type="cellIs" dxfId="1132" priority="1143" operator="equal">
      <formula>"eps"</formula>
    </cfRule>
  </conditionalFormatting>
  <conditionalFormatting sqref="E121">
    <cfRule type="cellIs" dxfId="1131" priority="1113" operator="equal">
      <formula>"eps"</formula>
    </cfRule>
  </conditionalFormatting>
  <conditionalFormatting sqref="E124">
    <cfRule type="cellIs" dxfId="1130" priority="1108" operator="equal">
      <formula>"eps"</formula>
    </cfRule>
  </conditionalFormatting>
  <conditionalFormatting sqref="E129">
    <cfRule type="cellIs" dxfId="1129" priority="1103" operator="equal">
      <formula>"eps"</formula>
    </cfRule>
  </conditionalFormatting>
  <conditionalFormatting sqref="E131:E132">
    <cfRule type="cellIs" dxfId="1128" priority="1098" operator="equal">
      <formula>"eps"</formula>
    </cfRule>
  </conditionalFormatting>
  <conditionalFormatting sqref="E128">
    <cfRule type="cellIs" dxfId="1127" priority="1093" operator="equal">
      <formula>"eps"</formula>
    </cfRule>
  </conditionalFormatting>
  <conditionalFormatting sqref="E82">
    <cfRule type="cellIs" dxfId="1126" priority="1088" operator="equal">
      <formula>"eps"</formula>
    </cfRule>
  </conditionalFormatting>
  <conditionalFormatting sqref="E86 E93 E130 E100 E83:E84 E88:E91 E95:E98 E103:E105 E107 E110:E117 E122:E123 E125">
    <cfRule type="cellIs" dxfId="1125" priority="1269" operator="equal">
      <formula>"eps"</formula>
    </cfRule>
  </conditionalFormatting>
  <conditionalFormatting sqref="E133:E155">
    <cfRule type="cellIs" dxfId="1124" priority="1267" operator="equal">
      <formula>"eps"</formula>
    </cfRule>
  </conditionalFormatting>
  <conditionalFormatting sqref="E86">
    <cfRule type="cellIs" dxfId="1123" priority="1265" operator="equal">
      <formula>"eps"</formula>
    </cfRule>
  </conditionalFormatting>
  <conditionalFormatting sqref="E109:E117">
    <cfRule type="cellIs" dxfId="1122" priority="1264" operator="equal">
      <formula>"eps"</formula>
    </cfRule>
  </conditionalFormatting>
  <conditionalFormatting sqref="E118">
    <cfRule type="cellIs" dxfId="1121" priority="1263" operator="equal">
      <formula>"eps"</formula>
    </cfRule>
  </conditionalFormatting>
  <conditionalFormatting sqref="E85">
    <cfRule type="cellIs" dxfId="1120" priority="1259" operator="equal">
      <formula>"eps"</formula>
    </cfRule>
  </conditionalFormatting>
  <conditionalFormatting sqref="E101">
    <cfRule type="cellIs" dxfId="1119" priority="1257" operator="equal">
      <formula>"eps"</formula>
    </cfRule>
  </conditionalFormatting>
  <conditionalFormatting sqref="D120 D125 D129 D122:D123 D82:D84 D88:D91 D93:D98">
    <cfRule type="cellIs" dxfId="1118" priority="1210" operator="equal">
      <formula>"eps"</formula>
    </cfRule>
  </conditionalFormatting>
  <conditionalFormatting sqref="D133:D155">
    <cfRule type="cellIs" dxfId="1117" priority="1209" operator="equal">
      <formula>"eps"</formula>
    </cfRule>
  </conditionalFormatting>
  <conditionalFormatting sqref="D118">
    <cfRule type="cellIs" dxfId="1116" priority="1207" operator="equal">
      <formula>"eps"</formula>
    </cfRule>
  </conditionalFormatting>
  <conditionalFormatting sqref="D119">
    <cfRule type="cellIs" dxfId="1115" priority="1206" operator="equal">
      <formula>"eps"</formula>
    </cfRule>
  </conditionalFormatting>
  <conditionalFormatting sqref="D124">
    <cfRule type="cellIs" dxfId="1114" priority="1205" operator="equal">
      <formula>"eps"</formula>
    </cfRule>
  </conditionalFormatting>
  <conditionalFormatting sqref="D85">
    <cfRule type="cellIs" dxfId="1113" priority="1204" operator="equal">
      <formula>"eps"</formula>
    </cfRule>
  </conditionalFormatting>
  <conditionalFormatting sqref="D101">
    <cfRule type="cellIs" dxfId="1112" priority="1203" operator="equal">
      <formula>"eps"</formula>
    </cfRule>
  </conditionalFormatting>
  <conditionalFormatting sqref="D87">
    <cfRule type="cellIs" dxfId="1111" priority="1201" operator="equal">
      <formula>"eps"</formula>
    </cfRule>
  </conditionalFormatting>
  <conditionalFormatting sqref="D128">
    <cfRule type="cellIs" dxfId="1110" priority="1191" operator="equal">
      <formula>"eps"</formula>
    </cfRule>
  </conditionalFormatting>
  <conditionalFormatting sqref="D128">
    <cfRule type="cellIs" dxfId="1109" priority="1190" operator="equal">
      <formula>"eps"</formula>
    </cfRule>
  </conditionalFormatting>
  <conditionalFormatting sqref="D127">
    <cfRule type="cellIs" dxfId="1108" priority="1189" operator="equal">
      <formula>"eps"</formula>
    </cfRule>
  </conditionalFormatting>
  <conditionalFormatting sqref="D130:D132">
    <cfRule type="cellIs" dxfId="1107" priority="1188" operator="equal">
      <formula>"eps"</formula>
    </cfRule>
  </conditionalFormatting>
  <conditionalFormatting sqref="D86">
    <cfRule type="cellIs" dxfId="1106" priority="1187" operator="equal">
      <formula>"eps"</formula>
    </cfRule>
  </conditionalFormatting>
  <conditionalFormatting sqref="AC86 AC93 AC130 AC100 AC83:AC84 AE91 AE86 AC88:AC91 AC95:AL98 AC103:AL105 AC107:AL107 AC110:AL117 AC122:AL123 AC125:AL125">
    <cfRule type="cellIs" dxfId="1105" priority="1078" operator="equal">
      <formula>"eps"</formula>
    </cfRule>
  </conditionalFormatting>
  <conditionalFormatting sqref="AC133:AC155 AE133:AE155">
    <cfRule type="cellIs" dxfId="1104" priority="1077" operator="equal">
      <formula>"eps"</formula>
    </cfRule>
  </conditionalFormatting>
  <conditionalFormatting sqref="AC86 AE86">
    <cfRule type="cellIs" dxfId="1103" priority="1076" operator="equal">
      <formula>"eps"</formula>
    </cfRule>
  </conditionalFormatting>
  <conditionalFormatting sqref="AC109:AL117">
    <cfRule type="cellIs" dxfId="1102" priority="1075" operator="equal">
      <formula>"eps"</formula>
    </cfRule>
  </conditionalFormatting>
  <conditionalFormatting sqref="AC118 AE118">
    <cfRule type="cellIs" dxfId="1101" priority="1074" operator="equal">
      <formula>"eps"</formula>
    </cfRule>
  </conditionalFormatting>
  <conditionalFormatting sqref="AC85 AE85">
    <cfRule type="cellIs" dxfId="1100" priority="1073" operator="equal">
      <formula>"eps"</formula>
    </cfRule>
  </conditionalFormatting>
  <conditionalFormatting sqref="AC101 AE101">
    <cfRule type="cellIs" dxfId="1099" priority="1072" operator="equal">
      <formula>"eps"</formula>
    </cfRule>
  </conditionalFormatting>
  <conditionalFormatting sqref="AE126">
    <cfRule type="cellIs" dxfId="1098" priority="1071" operator="equal">
      <formula>"eps"</formula>
    </cfRule>
  </conditionalFormatting>
  <conditionalFormatting sqref="AE127">
    <cfRule type="cellIs" dxfId="1097" priority="1070" operator="equal">
      <formula>"eps"</formula>
    </cfRule>
  </conditionalFormatting>
  <conditionalFormatting sqref="AF107:AJ107 AF110:AJ117 AF125:AJ125 AF86:AJ86 AF122:AJ123 AF91:AJ91 AF103:AJ105 AF95:AJ98">
    <cfRule type="cellIs" dxfId="1096" priority="1069" operator="equal">
      <formula>"eps"</formula>
    </cfRule>
  </conditionalFormatting>
  <conditionalFormatting sqref="AF133:AJ155">
    <cfRule type="cellIs" dxfId="1095" priority="1068" operator="equal">
      <formula>"eps"</formula>
    </cfRule>
  </conditionalFormatting>
  <conditionalFormatting sqref="AF86:AJ86">
    <cfRule type="cellIs" dxfId="1094" priority="1067" operator="equal">
      <formula>"eps"</formula>
    </cfRule>
  </conditionalFormatting>
  <conditionalFormatting sqref="AF109:AJ109">
    <cfRule type="cellIs" dxfId="1093" priority="1066" operator="equal">
      <formula>"eps"</formula>
    </cfRule>
  </conditionalFormatting>
  <conditionalFormatting sqref="AF118:AJ118">
    <cfRule type="cellIs" dxfId="1092" priority="1065" operator="equal">
      <formula>"eps"</formula>
    </cfRule>
  </conditionalFormatting>
  <conditionalFormatting sqref="AF85:AJ85">
    <cfRule type="cellIs" dxfId="1091" priority="1064" operator="equal">
      <formula>"eps"</formula>
    </cfRule>
  </conditionalFormatting>
  <conditionalFormatting sqref="AF101:AJ101">
    <cfRule type="cellIs" dxfId="1090" priority="1063" operator="equal">
      <formula>"eps"</formula>
    </cfRule>
  </conditionalFormatting>
  <conditionalFormatting sqref="AF126:AJ126">
    <cfRule type="cellIs" dxfId="1089" priority="1062" operator="equal">
      <formula>"eps"</formula>
    </cfRule>
  </conditionalFormatting>
  <conditionalFormatting sqref="AF127:AJ127">
    <cfRule type="cellIs" dxfId="1088" priority="1061" operator="equal">
      <formula>"eps"</formula>
    </cfRule>
  </conditionalFormatting>
  <conditionalFormatting sqref="AD107 AD110:AD117 AD125 AD86 AD122:AD123 AD91 AD103:AD105 AD95:AD98">
    <cfRule type="cellIs" dxfId="1087" priority="1060" operator="equal">
      <formula>"eps"</formula>
    </cfRule>
  </conditionalFormatting>
  <conditionalFormatting sqref="AD133:AD155">
    <cfRule type="cellIs" dxfId="1086" priority="1059" operator="equal">
      <formula>"eps"</formula>
    </cfRule>
  </conditionalFormatting>
  <conditionalFormatting sqref="AD86">
    <cfRule type="cellIs" dxfId="1085" priority="1058" operator="equal">
      <formula>"eps"</formula>
    </cfRule>
  </conditionalFormatting>
  <conditionalFormatting sqref="AD109">
    <cfRule type="cellIs" dxfId="1084" priority="1057" operator="equal">
      <formula>"eps"</formula>
    </cfRule>
  </conditionalFormatting>
  <conditionalFormatting sqref="AD118">
    <cfRule type="cellIs" dxfId="1083" priority="1056" operator="equal">
      <formula>"eps"</formula>
    </cfRule>
  </conditionalFormatting>
  <conditionalFormatting sqref="AD85">
    <cfRule type="cellIs" dxfId="1082" priority="1055" operator="equal">
      <formula>"eps"</formula>
    </cfRule>
  </conditionalFormatting>
  <conditionalFormatting sqref="AD101">
    <cfRule type="cellIs" dxfId="1081" priority="1054" operator="equal">
      <formula>"eps"</formula>
    </cfRule>
  </conditionalFormatting>
  <conditionalFormatting sqref="AD126">
    <cfRule type="cellIs" dxfId="1080" priority="1053" operator="equal">
      <formula>"eps"</formula>
    </cfRule>
  </conditionalFormatting>
  <conditionalFormatting sqref="AD127">
    <cfRule type="cellIs" dxfId="1079" priority="1052" operator="equal">
      <formula>"eps"</formula>
    </cfRule>
  </conditionalFormatting>
  <conditionalFormatting sqref="AD92">
    <cfRule type="cellIs" dxfId="1078" priority="1015" operator="equal">
      <formula>"eps"</formula>
    </cfRule>
  </conditionalFormatting>
  <conditionalFormatting sqref="AF92:AJ92">
    <cfRule type="cellIs" dxfId="1077" priority="1016" operator="equal">
      <formula>"eps"</formula>
    </cfRule>
  </conditionalFormatting>
  <conditionalFormatting sqref="AL87">
    <cfRule type="cellIs" dxfId="1076" priority="1018" operator="equal">
      <formula>"eps"</formula>
    </cfRule>
  </conditionalFormatting>
  <conditionalFormatting sqref="AE92">
    <cfRule type="cellIs" dxfId="1075" priority="1017" operator="equal">
      <formula>"eps"</formula>
    </cfRule>
  </conditionalFormatting>
  <conditionalFormatting sqref="AC87">
    <cfRule type="cellIs" dxfId="1074" priority="1020" operator="equal">
      <formula>"eps"</formula>
    </cfRule>
  </conditionalFormatting>
  <conditionalFormatting sqref="AK87">
    <cfRule type="cellIs" dxfId="1073" priority="1019" operator="equal">
      <formula>"eps"</formula>
    </cfRule>
  </conditionalFormatting>
  <conditionalFormatting sqref="AK107 AK110:AK117 AK125 AK122:AK123 AK91 AK103:AK105 AK95:AK98">
    <cfRule type="cellIs" dxfId="1072" priority="1051" operator="equal">
      <formula>"eps"</formula>
    </cfRule>
  </conditionalFormatting>
  <conditionalFormatting sqref="AK109">
    <cfRule type="cellIs" dxfId="1071" priority="1050" operator="equal">
      <formula>"eps"</formula>
    </cfRule>
  </conditionalFormatting>
  <conditionalFormatting sqref="AK118">
    <cfRule type="cellIs" dxfId="1070" priority="1049" operator="equal">
      <formula>"eps"</formula>
    </cfRule>
  </conditionalFormatting>
  <conditionalFormatting sqref="AK85">
    <cfRule type="cellIs" dxfId="1069" priority="1048" operator="equal">
      <formula>"eps"</formula>
    </cfRule>
  </conditionalFormatting>
  <conditionalFormatting sqref="AK101">
    <cfRule type="cellIs" dxfId="1068" priority="1047" operator="equal">
      <formula>"eps"</formula>
    </cfRule>
  </conditionalFormatting>
  <conditionalFormatting sqref="AK126">
    <cfRule type="cellIs" dxfId="1067" priority="1046" operator="equal">
      <formula>"eps"</formula>
    </cfRule>
  </conditionalFormatting>
  <conditionalFormatting sqref="AK127">
    <cfRule type="cellIs" dxfId="1066" priority="1045" operator="equal">
      <formula>"eps"</formula>
    </cfRule>
  </conditionalFormatting>
  <conditionalFormatting sqref="AE119">
    <cfRule type="cellIs" dxfId="1065" priority="981" operator="equal">
      <formula>"eps"</formula>
    </cfRule>
  </conditionalFormatting>
  <conditionalFormatting sqref="AD119">
    <cfRule type="cellIs" dxfId="1064" priority="974" operator="equal">
      <formula>"eps"</formula>
    </cfRule>
  </conditionalFormatting>
  <conditionalFormatting sqref="AL108">
    <cfRule type="cellIs" dxfId="1063" priority="982" operator="equal">
      <formula>"eps"</formula>
    </cfRule>
  </conditionalFormatting>
  <conditionalFormatting sqref="AK108">
    <cfRule type="cellIs" dxfId="1062" priority="983" operator="equal">
      <formula>"eps"</formula>
    </cfRule>
  </conditionalFormatting>
  <conditionalFormatting sqref="AC108">
    <cfRule type="cellIs" dxfId="1061" priority="984" operator="equal">
      <formula>"eps"</formula>
    </cfRule>
  </conditionalFormatting>
  <conditionalFormatting sqref="AD108">
    <cfRule type="cellIs" dxfId="1060" priority="985" operator="equal">
      <formula>"eps"</formula>
    </cfRule>
  </conditionalFormatting>
  <conditionalFormatting sqref="AF108:AJ108">
    <cfRule type="cellIs" dxfId="1059" priority="986" operator="equal">
      <formula>"eps"</formula>
    </cfRule>
  </conditionalFormatting>
  <conditionalFormatting sqref="AE108">
    <cfRule type="cellIs" dxfId="1058" priority="987" operator="equal">
      <formula>"eps"</formula>
    </cfRule>
  </conditionalFormatting>
  <conditionalFormatting sqref="AL106">
    <cfRule type="cellIs" dxfId="1057" priority="988" operator="equal">
      <formula>"eps"</formula>
    </cfRule>
  </conditionalFormatting>
  <conditionalFormatting sqref="AK106">
    <cfRule type="cellIs" dxfId="1056" priority="989" operator="equal">
      <formula>"eps"</formula>
    </cfRule>
  </conditionalFormatting>
  <conditionalFormatting sqref="AC106">
    <cfRule type="cellIs" dxfId="1055" priority="990" operator="equal">
      <formula>"eps"</formula>
    </cfRule>
  </conditionalFormatting>
  <conditionalFormatting sqref="AD106">
    <cfRule type="cellIs" dxfId="1054" priority="991" operator="equal">
      <formula>"eps"</formula>
    </cfRule>
  </conditionalFormatting>
  <conditionalFormatting sqref="AF106:AJ106">
    <cfRule type="cellIs" dxfId="1053" priority="992" operator="equal">
      <formula>"eps"</formula>
    </cfRule>
  </conditionalFormatting>
  <conditionalFormatting sqref="AE106">
    <cfRule type="cellIs" dxfId="1052" priority="993" operator="equal">
      <formula>"eps"</formula>
    </cfRule>
  </conditionalFormatting>
  <conditionalFormatting sqref="AL102">
    <cfRule type="cellIs" dxfId="1051" priority="994" operator="equal">
      <formula>"eps"</formula>
    </cfRule>
  </conditionalFormatting>
  <conditionalFormatting sqref="AK86">
    <cfRule type="cellIs" dxfId="1050" priority="1044" operator="equal">
      <formula>"eps"</formula>
    </cfRule>
  </conditionalFormatting>
  <conditionalFormatting sqref="AL107 AL110:AL117 AL125 AL122:AL123 AL91 AL103:AL105 AL95:AL98">
    <cfRule type="cellIs" dxfId="1049" priority="1043" operator="equal">
      <formula>"eps"</formula>
    </cfRule>
  </conditionalFormatting>
  <conditionalFormatting sqref="AL109">
    <cfRule type="cellIs" dxfId="1048" priority="1042" operator="equal">
      <formula>"eps"</formula>
    </cfRule>
  </conditionalFormatting>
  <conditionalFormatting sqref="AL118">
    <cfRule type="cellIs" dxfId="1047" priority="1041" operator="equal">
      <formula>"eps"</formula>
    </cfRule>
  </conditionalFormatting>
  <conditionalFormatting sqref="AL85">
    <cfRule type="cellIs" dxfId="1046" priority="1040" operator="equal">
      <formula>"eps"</formula>
    </cfRule>
  </conditionalFormatting>
  <conditionalFormatting sqref="AL101">
    <cfRule type="cellIs" dxfId="1045" priority="1039" operator="equal">
      <formula>"eps"</formula>
    </cfRule>
  </conditionalFormatting>
  <conditionalFormatting sqref="AL126">
    <cfRule type="cellIs" dxfId="1044" priority="1038" operator="equal">
      <formula>"eps"</formula>
    </cfRule>
  </conditionalFormatting>
  <conditionalFormatting sqref="AL127">
    <cfRule type="cellIs" dxfId="1043" priority="1037" operator="equal">
      <formula>"eps"</formula>
    </cfRule>
  </conditionalFormatting>
  <conditionalFormatting sqref="AE129">
    <cfRule type="cellIs" dxfId="1042" priority="955" operator="equal">
      <formula>"eps"</formula>
    </cfRule>
  </conditionalFormatting>
  <conditionalFormatting sqref="AK129">
    <cfRule type="cellIs" dxfId="1041" priority="948" operator="equal">
      <formula>"eps"</formula>
    </cfRule>
  </conditionalFormatting>
  <conditionalFormatting sqref="AF128:AJ128">
    <cfRule type="cellIs" dxfId="1040" priority="956" operator="equal">
      <formula>"eps"</formula>
    </cfRule>
  </conditionalFormatting>
  <conditionalFormatting sqref="AE128">
    <cfRule type="cellIs" dxfId="1039" priority="957" operator="equal">
      <formula>"eps"</formula>
    </cfRule>
  </conditionalFormatting>
  <conditionalFormatting sqref="AL124">
    <cfRule type="cellIs" dxfId="1038" priority="958" operator="equal">
      <formula>"eps"</formula>
    </cfRule>
  </conditionalFormatting>
  <conditionalFormatting sqref="AK124">
    <cfRule type="cellIs" dxfId="1037" priority="959" operator="equal">
      <formula>"eps"</formula>
    </cfRule>
  </conditionalFormatting>
  <conditionalFormatting sqref="AC124">
    <cfRule type="cellIs" dxfId="1036" priority="960" operator="equal">
      <formula>"eps"</formula>
    </cfRule>
  </conditionalFormatting>
  <conditionalFormatting sqref="AD124">
    <cfRule type="cellIs" dxfId="1035" priority="961" operator="equal">
      <formula>"eps"</formula>
    </cfRule>
  </conditionalFormatting>
  <conditionalFormatting sqref="AF124:AJ124">
    <cfRule type="cellIs" dxfId="1034" priority="962" operator="equal">
      <formula>"eps"</formula>
    </cfRule>
  </conditionalFormatting>
  <conditionalFormatting sqref="AE124">
    <cfRule type="cellIs" dxfId="1033" priority="963" operator="equal">
      <formula>"eps"</formula>
    </cfRule>
  </conditionalFormatting>
  <conditionalFormatting sqref="AL121">
    <cfRule type="cellIs" dxfId="1032" priority="964" operator="equal">
      <formula>"eps"</formula>
    </cfRule>
  </conditionalFormatting>
  <conditionalFormatting sqref="AL120">
    <cfRule type="cellIs" dxfId="1031" priority="965" operator="equal">
      <formula>"eps"</formula>
    </cfRule>
  </conditionalFormatting>
  <conditionalFormatting sqref="AL119">
    <cfRule type="cellIs" dxfId="1030" priority="966" operator="equal">
      <formula>"eps"</formula>
    </cfRule>
  </conditionalFormatting>
  <conditionalFormatting sqref="AK121">
    <cfRule type="cellIs" dxfId="1029" priority="967" operator="equal">
      <formula>"eps"</formula>
    </cfRule>
  </conditionalFormatting>
  <conditionalFormatting sqref="AK120">
    <cfRule type="cellIs" dxfId="1028" priority="968" operator="equal">
      <formula>"eps"</formula>
    </cfRule>
  </conditionalFormatting>
  <conditionalFormatting sqref="AL86">
    <cfRule type="cellIs" dxfId="1027" priority="1036" operator="equal">
      <formula>"eps"</formula>
    </cfRule>
  </conditionalFormatting>
  <conditionalFormatting sqref="AK133:AL155">
    <cfRule type="cellIs" dxfId="1026" priority="1035" operator="equal">
      <formula>"eps"</formula>
    </cfRule>
  </conditionalFormatting>
  <conditionalFormatting sqref="AD83:AL84">
    <cfRule type="cellIs" dxfId="1025" priority="1034" operator="equal">
      <formula>"eps"</formula>
    </cfRule>
  </conditionalFormatting>
  <conditionalFormatting sqref="AD88:AL90">
    <cfRule type="cellIs" dxfId="1024" priority="1033" operator="equal">
      <formula>"eps"</formula>
    </cfRule>
  </conditionalFormatting>
  <conditionalFormatting sqref="AD93:AL93">
    <cfRule type="cellIs" dxfId="1023" priority="1032" operator="equal">
      <formula>"eps"</formula>
    </cfRule>
  </conditionalFormatting>
  <conditionalFormatting sqref="AD100:AL100">
    <cfRule type="cellIs" dxfId="1022" priority="1031" operator="equal">
      <formula>"eps"</formula>
    </cfRule>
  </conditionalFormatting>
  <conditionalFormatting sqref="AC126:AL127">
    <cfRule type="cellIs" dxfId="1021" priority="1030" operator="equal">
      <formula>"eps"</formula>
    </cfRule>
  </conditionalFormatting>
  <conditionalFormatting sqref="AD130:AL130">
    <cfRule type="cellIs" dxfId="1020" priority="1029" operator="equal">
      <formula>"eps"</formula>
    </cfRule>
  </conditionalFormatting>
  <conditionalFormatting sqref="AK119">
    <cfRule type="cellIs" dxfId="1019" priority="969" operator="equal">
      <formula>"eps"</formula>
    </cfRule>
  </conditionalFormatting>
  <conditionalFormatting sqref="AD120">
    <cfRule type="cellIs" dxfId="1018" priority="973" operator="equal">
      <formula>"eps"</formula>
    </cfRule>
  </conditionalFormatting>
  <conditionalFormatting sqref="AC120">
    <cfRule type="cellIs" dxfId="1017" priority="972" operator="equal">
      <formula>"eps"</formula>
    </cfRule>
  </conditionalFormatting>
  <conditionalFormatting sqref="AE121">
    <cfRule type="cellIs" dxfId="1016" priority="977" operator="equal">
      <formula>"eps"</formula>
    </cfRule>
  </conditionalFormatting>
  <conditionalFormatting sqref="AF121:AJ121">
    <cfRule type="cellIs" dxfId="1015" priority="976" operator="equal">
      <formula>"eps"</formula>
    </cfRule>
  </conditionalFormatting>
  <conditionalFormatting sqref="AF119:AJ119">
    <cfRule type="cellIs" dxfId="1014" priority="980" operator="equal">
      <formula>"eps"</formula>
    </cfRule>
  </conditionalFormatting>
  <conditionalFormatting sqref="AE99">
    <cfRule type="cellIs" dxfId="1013" priority="1005" operator="equal">
      <formula>"eps"</formula>
    </cfRule>
  </conditionalFormatting>
  <conditionalFormatting sqref="AF99:AJ99">
    <cfRule type="cellIs" dxfId="1012" priority="1004" operator="equal">
      <formula>"eps"</formula>
    </cfRule>
  </conditionalFormatting>
  <conditionalFormatting sqref="AD94">
    <cfRule type="cellIs" dxfId="1011" priority="1009" operator="equal">
      <formula>"eps"</formula>
    </cfRule>
  </conditionalFormatting>
  <conditionalFormatting sqref="AC94">
    <cfRule type="cellIs" dxfId="1010" priority="1008" operator="equal">
      <formula>"eps"</formula>
    </cfRule>
  </conditionalFormatting>
  <conditionalFormatting sqref="AK94">
    <cfRule type="cellIs" dxfId="1009" priority="1007" operator="equal">
      <formula>"eps"</formula>
    </cfRule>
  </conditionalFormatting>
  <conditionalFormatting sqref="AL94">
    <cfRule type="cellIs" dxfId="1008" priority="1006" operator="equal">
      <formula>"eps"</formula>
    </cfRule>
  </conditionalFormatting>
  <conditionalFormatting sqref="AC92">
    <cfRule type="cellIs" dxfId="1007" priority="1014" operator="equal">
      <formula>"eps"</formula>
    </cfRule>
  </conditionalFormatting>
  <conditionalFormatting sqref="AC82">
    <cfRule type="cellIs" dxfId="1006" priority="1028" operator="equal">
      <formula>"eps"</formula>
    </cfRule>
  </conditionalFormatting>
  <conditionalFormatting sqref="AE82:AJ82">
    <cfRule type="cellIs" dxfId="1005" priority="1027" operator="equal">
      <formula>"eps"</formula>
    </cfRule>
  </conditionalFormatting>
  <conditionalFormatting sqref="AD82">
    <cfRule type="cellIs" dxfId="1004" priority="1026" operator="equal">
      <formula>"eps"</formula>
    </cfRule>
  </conditionalFormatting>
  <conditionalFormatting sqref="AK82">
    <cfRule type="cellIs" dxfId="1003" priority="1025" operator="equal">
      <formula>"eps"</formula>
    </cfRule>
  </conditionalFormatting>
  <conditionalFormatting sqref="AL82">
    <cfRule type="cellIs" dxfId="1002" priority="1024" operator="equal">
      <formula>"eps"</formula>
    </cfRule>
  </conditionalFormatting>
  <conditionalFormatting sqref="AE87">
    <cfRule type="cellIs" dxfId="1001" priority="1023" operator="equal">
      <formula>"eps"</formula>
    </cfRule>
  </conditionalFormatting>
  <conditionalFormatting sqref="AF87:AJ87">
    <cfRule type="cellIs" dxfId="1000" priority="1022" operator="equal">
      <formula>"eps"</formula>
    </cfRule>
  </conditionalFormatting>
  <conditionalFormatting sqref="AD87">
    <cfRule type="cellIs" dxfId="999" priority="1021" operator="equal">
      <formula>"eps"</formula>
    </cfRule>
  </conditionalFormatting>
  <conditionalFormatting sqref="AK92">
    <cfRule type="cellIs" dxfId="998" priority="1013" operator="equal">
      <formula>"eps"</formula>
    </cfRule>
  </conditionalFormatting>
  <conditionalFormatting sqref="AL92">
    <cfRule type="cellIs" dxfId="997" priority="1012" operator="equal">
      <formula>"eps"</formula>
    </cfRule>
  </conditionalFormatting>
  <conditionalFormatting sqref="AE94">
    <cfRule type="cellIs" dxfId="996" priority="1011" operator="equal">
      <formula>"eps"</formula>
    </cfRule>
  </conditionalFormatting>
  <conditionalFormatting sqref="AF94:AJ94">
    <cfRule type="cellIs" dxfId="995" priority="1010" operator="equal">
      <formula>"eps"</formula>
    </cfRule>
  </conditionalFormatting>
  <conditionalFormatting sqref="AD99">
    <cfRule type="cellIs" dxfId="994" priority="1003" operator="equal">
      <formula>"eps"</formula>
    </cfRule>
  </conditionalFormatting>
  <conditionalFormatting sqref="AC99">
    <cfRule type="cellIs" dxfId="993" priority="1002" operator="equal">
      <formula>"eps"</formula>
    </cfRule>
  </conditionalFormatting>
  <conditionalFormatting sqref="AK99">
    <cfRule type="cellIs" dxfId="992" priority="1001" operator="equal">
      <formula>"eps"</formula>
    </cfRule>
  </conditionalFormatting>
  <conditionalFormatting sqref="AL99">
    <cfRule type="cellIs" dxfId="991" priority="1000" operator="equal">
      <formula>"eps"</formula>
    </cfRule>
  </conditionalFormatting>
  <conditionalFormatting sqref="AE102">
    <cfRule type="cellIs" dxfId="990" priority="999" operator="equal">
      <formula>"eps"</formula>
    </cfRule>
  </conditionalFormatting>
  <conditionalFormatting sqref="AF102:AJ102">
    <cfRule type="cellIs" dxfId="989" priority="998" operator="equal">
      <formula>"eps"</formula>
    </cfRule>
  </conditionalFormatting>
  <conditionalFormatting sqref="AD102">
    <cfRule type="cellIs" dxfId="988" priority="997" operator="equal">
      <formula>"eps"</formula>
    </cfRule>
  </conditionalFormatting>
  <conditionalFormatting sqref="AC102">
    <cfRule type="cellIs" dxfId="987" priority="996" operator="equal">
      <formula>"eps"</formula>
    </cfRule>
  </conditionalFormatting>
  <conditionalFormatting sqref="AK102">
    <cfRule type="cellIs" dxfId="986" priority="995" operator="equal">
      <formula>"eps"</formula>
    </cfRule>
  </conditionalFormatting>
  <conditionalFormatting sqref="AE120">
    <cfRule type="cellIs" dxfId="985" priority="979" operator="equal">
      <formula>"eps"</formula>
    </cfRule>
  </conditionalFormatting>
  <conditionalFormatting sqref="AF120:AJ120">
    <cfRule type="cellIs" dxfId="984" priority="978" operator="equal">
      <formula>"eps"</formula>
    </cfRule>
  </conditionalFormatting>
  <conditionalFormatting sqref="AC119">
    <cfRule type="cellIs" dxfId="983" priority="975" operator="equal">
      <formula>"eps"</formula>
    </cfRule>
  </conditionalFormatting>
  <conditionalFormatting sqref="AD121">
    <cfRule type="cellIs" dxfId="982" priority="971" operator="equal">
      <formula>"eps"</formula>
    </cfRule>
  </conditionalFormatting>
  <conditionalFormatting sqref="AC121">
    <cfRule type="cellIs" dxfId="981" priority="970" operator="equal">
      <formula>"eps"</formula>
    </cfRule>
  </conditionalFormatting>
  <conditionalFormatting sqref="AF129:AJ129">
    <cfRule type="cellIs" dxfId="980" priority="954" operator="equal">
      <formula>"eps"</formula>
    </cfRule>
  </conditionalFormatting>
  <conditionalFormatting sqref="AC129">
    <cfRule type="cellIs" dxfId="979" priority="953" operator="equal">
      <formula>"eps"</formula>
    </cfRule>
  </conditionalFormatting>
  <conditionalFormatting sqref="AD129">
    <cfRule type="cellIs" dxfId="978" priority="952" operator="equal">
      <formula>"eps"</formula>
    </cfRule>
  </conditionalFormatting>
  <conditionalFormatting sqref="AD128">
    <cfRule type="cellIs" dxfId="977" priority="951" operator="equal">
      <formula>"eps"</formula>
    </cfRule>
  </conditionalFormatting>
  <conditionalFormatting sqref="AC128">
    <cfRule type="cellIs" dxfId="976" priority="950" operator="equal">
      <formula>"eps"</formula>
    </cfRule>
  </conditionalFormatting>
  <conditionalFormatting sqref="AK128">
    <cfRule type="cellIs" dxfId="975" priority="949" operator="equal">
      <formula>"eps"</formula>
    </cfRule>
  </conditionalFormatting>
  <conditionalFormatting sqref="AL128">
    <cfRule type="cellIs" dxfId="974" priority="947" operator="equal">
      <formula>"eps"</formula>
    </cfRule>
  </conditionalFormatting>
  <conditionalFormatting sqref="AL129">
    <cfRule type="cellIs" dxfId="973" priority="946" operator="equal">
      <formula>"eps"</formula>
    </cfRule>
  </conditionalFormatting>
  <conditionalFormatting sqref="AE131">
    <cfRule type="cellIs" dxfId="972" priority="945" operator="equal">
      <formula>"eps"</formula>
    </cfRule>
  </conditionalFormatting>
  <conditionalFormatting sqref="AF131:AJ131">
    <cfRule type="cellIs" dxfId="971" priority="944" operator="equal">
      <formula>"eps"</formula>
    </cfRule>
  </conditionalFormatting>
  <conditionalFormatting sqref="AE132">
    <cfRule type="cellIs" dxfId="970" priority="943" operator="equal">
      <formula>"eps"</formula>
    </cfRule>
  </conditionalFormatting>
  <conditionalFormatting sqref="AF132:AJ132">
    <cfRule type="cellIs" dxfId="969" priority="942" operator="equal">
      <formula>"eps"</formula>
    </cfRule>
  </conditionalFormatting>
  <conditionalFormatting sqref="AE131:AJ131">
    <cfRule type="cellIs" dxfId="968" priority="941" operator="equal">
      <formula>"eps"</formula>
    </cfRule>
  </conditionalFormatting>
  <conditionalFormatting sqref="AD131">
    <cfRule type="cellIs" dxfId="967" priority="940" operator="equal">
      <formula>"eps"</formula>
    </cfRule>
  </conditionalFormatting>
  <conditionalFormatting sqref="AC131">
    <cfRule type="cellIs" dxfId="966" priority="939" operator="equal">
      <formula>"eps"</formula>
    </cfRule>
  </conditionalFormatting>
  <conditionalFormatting sqref="AD132">
    <cfRule type="cellIs" dxfId="965" priority="938" operator="equal">
      <formula>"eps"</formula>
    </cfRule>
  </conditionalFormatting>
  <conditionalFormatting sqref="AC132">
    <cfRule type="cellIs" dxfId="964" priority="937" operator="equal">
      <formula>"eps"</formula>
    </cfRule>
  </conditionalFormatting>
  <conditionalFormatting sqref="AK131">
    <cfRule type="cellIs" dxfId="963" priority="936" operator="equal">
      <formula>"eps"</formula>
    </cfRule>
  </conditionalFormatting>
  <conditionalFormatting sqref="AK132">
    <cfRule type="cellIs" dxfId="962" priority="935" operator="equal">
      <formula>"eps"</formula>
    </cfRule>
  </conditionalFormatting>
  <conditionalFormatting sqref="AK131">
    <cfRule type="cellIs" dxfId="961" priority="934" operator="equal">
      <formula>"eps"</formula>
    </cfRule>
  </conditionalFormatting>
  <conditionalFormatting sqref="AL131">
    <cfRule type="cellIs" dxfId="960" priority="933" operator="equal">
      <formula>"eps"</formula>
    </cfRule>
  </conditionalFormatting>
  <conditionalFormatting sqref="AL132">
    <cfRule type="cellIs" dxfId="959" priority="932" operator="equal">
      <formula>"eps"</formula>
    </cfRule>
  </conditionalFormatting>
  <conditionalFormatting sqref="AL131">
    <cfRule type="cellIs" dxfId="958" priority="931" operator="equal">
      <formula>"eps"</formula>
    </cfRule>
  </conditionalFormatting>
  <conditionalFormatting sqref="Z86:BY86">
    <cfRule type="cellIs" dxfId="957" priority="903" operator="equal">
      <formula>"eps"</formula>
    </cfRule>
  </conditionalFormatting>
  <conditionalFormatting sqref="Y82:Y155">
    <cfRule type="cellIs" dxfId="956" priority="930" operator="equal">
      <formula>"eps"</formula>
    </cfRule>
  </conditionalFormatting>
  <conditionalFormatting sqref="Y82:Y155">
    <cfRule type="cellIs" dxfId="955" priority="929" operator="equal">
      <formula>"eps"</formula>
    </cfRule>
  </conditionalFormatting>
  <conditionalFormatting sqref="Y124">
    <cfRule type="cellIs" dxfId="954" priority="928" operator="equal">
      <formula>"eps"</formula>
    </cfRule>
  </conditionalFormatting>
  <conditionalFormatting sqref="Y124">
    <cfRule type="cellIs" dxfId="953" priority="927" operator="equal">
      <formula>"eps"</formula>
    </cfRule>
  </conditionalFormatting>
  <conditionalFormatting sqref="Z120:BY120 Z125:BY125 Z129:BY129 Z122:BY123 Z82:BY84 Z88:BY91 Z93:BY98">
    <cfRule type="cellIs" dxfId="952" priority="926" operator="equal">
      <formula>"eps"</formula>
    </cfRule>
  </conditionalFormatting>
  <conditionalFormatting sqref="Z133:BY155">
    <cfRule type="cellIs" dxfId="951" priority="925" operator="equal">
      <formula>"eps"</formula>
    </cfRule>
  </conditionalFormatting>
  <conditionalFormatting sqref="Z92:BY92">
    <cfRule type="cellIs" dxfId="950" priority="924" operator="equal">
      <formula>"eps"</formula>
    </cfRule>
  </conditionalFormatting>
  <conditionalFormatting sqref="Z118:BY118">
    <cfRule type="cellIs" dxfId="949" priority="923" operator="equal">
      <formula>"eps"</formula>
    </cfRule>
  </conditionalFormatting>
  <conditionalFormatting sqref="Z119:BY119">
    <cfRule type="cellIs" dxfId="948" priority="922" operator="equal">
      <formula>"eps"</formula>
    </cfRule>
  </conditionalFormatting>
  <conditionalFormatting sqref="Z124:BY124">
    <cfRule type="cellIs" dxfId="947" priority="921" operator="equal">
      <formula>"eps"</formula>
    </cfRule>
  </conditionalFormatting>
  <conditionalFormatting sqref="Z85:BY85">
    <cfRule type="cellIs" dxfId="946" priority="920" operator="equal">
      <formula>"eps"</formula>
    </cfRule>
  </conditionalFormatting>
  <conditionalFormatting sqref="Z101:BY101">
    <cfRule type="cellIs" dxfId="945" priority="919" operator="equal">
      <formula>"eps"</formula>
    </cfRule>
  </conditionalFormatting>
  <conditionalFormatting sqref="Z87:BY87">
    <cfRule type="cellIs" dxfId="944" priority="918" operator="equal">
      <formula>"eps"</formula>
    </cfRule>
  </conditionalFormatting>
  <conditionalFormatting sqref="Z87:BY87">
    <cfRule type="cellIs" dxfId="943" priority="917" operator="equal">
      <formula>"eps"</formula>
    </cfRule>
  </conditionalFormatting>
  <conditionalFormatting sqref="Z121:BY127">
    <cfRule type="cellIs" dxfId="942" priority="916" operator="equal">
      <formula>"eps"</formula>
    </cfRule>
  </conditionalFormatting>
  <conditionalFormatting sqref="Z126:BY126">
    <cfRule type="cellIs" dxfId="941" priority="915" operator="equal">
      <formula>"eps"</formula>
    </cfRule>
  </conditionalFormatting>
  <conditionalFormatting sqref="Z127:BY127">
    <cfRule type="cellIs" dxfId="940" priority="914" operator="equal">
      <formula>"eps"</formula>
    </cfRule>
  </conditionalFormatting>
  <conditionalFormatting sqref="Z99:BY100">
    <cfRule type="cellIs" dxfId="939" priority="913" operator="equal">
      <formula>"eps"</formula>
    </cfRule>
  </conditionalFormatting>
  <conditionalFormatting sqref="Z102:BY103">
    <cfRule type="cellIs" dxfId="938" priority="912" operator="equal">
      <formula>"eps"</formula>
    </cfRule>
  </conditionalFormatting>
  <conditionalFormatting sqref="Z104:BY105">
    <cfRule type="cellIs" dxfId="937" priority="911" operator="equal">
      <formula>"eps"</formula>
    </cfRule>
  </conditionalFormatting>
  <conditionalFormatting sqref="Z106:BY107">
    <cfRule type="cellIs" dxfId="936" priority="910" operator="equal">
      <formula>"eps"</formula>
    </cfRule>
  </conditionalFormatting>
  <conditionalFormatting sqref="Z108:BY109">
    <cfRule type="cellIs" dxfId="935" priority="909" operator="equal">
      <formula>"eps"</formula>
    </cfRule>
  </conditionalFormatting>
  <conditionalFormatting sqref="Z110:BY117">
    <cfRule type="cellIs" dxfId="934" priority="908" operator="equal">
      <formula>"eps"</formula>
    </cfRule>
  </conditionalFormatting>
  <conditionalFormatting sqref="Z128:BY128">
    <cfRule type="cellIs" dxfId="933" priority="907" operator="equal">
      <formula>"eps"</formula>
    </cfRule>
  </conditionalFormatting>
  <conditionalFormatting sqref="Z128:BY128">
    <cfRule type="cellIs" dxfId="932" priority="906" operator="equal">
      <formula>"eps"</formula>
    </cfRule>
  </conditionalFormatting>
  <conditionalFormatting sqref="Z127:BY127">
    <cfRule type="cellIs" dxfId="931" priority="905" operator="equal">
      <formula>"eps"</formula>
    </cfRule>
  </conditionalFormatting>
  <conditionalFormatting sqref="Z130:BY132">
    <cfRule type="cellIs" dxfId="930" priority="904" operator="equal">
      <formula>"eps"</formula>
    </cfRule>
  </conditionalFormatting>
  <conditionalFormatting sqref="E160 E167 E204 Y156:Y207 E174 E157:E158 G165 G160 E162:E165 E169:N172 E177:N179 E181:N181 E184:N191 E196:N197 E199:N199">
    <cfRule type="cellIs" dxfId="929" priority="902" operator="equal">
      <formula>"eps"</formula>
    </cfRule>
  </conditionalFormatting>
  <conditionalFormatting sqref="Y156:Y207">
    <cfRule type="cellIs" dxfId="928" priority="900" operator="equal">
      <formula>"eps"</formula>
    </cfRule>
  </conditionalFormatting>
  <conditionalFormatting sqref="E207 G207">
    <cfRule type="cellIs" dxfId="927" priority="899" operator="equal">
      <formula>"eps"</formula>
    </cfRule>
  </conditionalFormatting>
  <conditionalFormatting sqref="E160 G160">
    <cfRule type="cellIs" dxfId="926" priority="897" operator="equal">
      <formula>"eps"</formula>
    </cfRule>
  </conditionalFormatting>
  <conditionalFormatting sqref="E183:N191">
    <cfRule type="cellIs" dxfId="925" priority="896" operator="equal">
      <formula>"eps"</formula>
    </cfRule>
  </conditionalFormatting>
  <conditionalFormatting sqref="E192 G192">
    <cfRule type="cellIs" dxfId="924" priority="895" operator="equal">
      <formula>"eps"</formula>
    </cfRule>
  </conditionalFormatting>
  <conditionalFormatting sqref="Y198">
    <cfRule type="cellIs" dxfId="923" priority="894" operator="equal">
      <formula>"eps"</formula>
    </cfRule>
  </conditionalFormatting>
  <conditionalFormatting sqref="Y198">
    <cfRule type="cellIs" dxfId="922" priority="893" operator="equal">
      <formula>"eps"</formula>
    </cfRule>
  </conditionalFormatting>
  <conditionalFormatting sqref="E159 G159">
    <cfRule type="cellIs" dxfId="921" priority="889" operator="equal">
      <formula>"eps"</formula>
    </cfRule>
  </conditionalFormatting>
  <conditionalFormatting sqref="E175 G175">
    <cfRule type="cellIs" dxfId="920" priority="887" operator="equal">
      <formula>"eps"</formula>
    </cfRule>
  </conditionalFormatting>
  <conditionalFormatting sqref="G200">
    <cfRule type="cellIs" dxfId="919" priority="886" operator="equal">
      <formula>"eps"</formula>
    </cfRule>
  </conditionalFormatting>
  <conditionalFormatting sqref="G201">
    <cfRule type="cellIs" dxfId="918" priority="885" operator="equal">
      <formula>"eps"</formula>
    </cfRule>
  </conditionalFormatting>
  <conditionalFormatting sqref="Z194:BY194 Z199:BY199 Z203:BY203 Z196:BY197 Z156:BY158 Z162:BY165 Z167:BY172">
    <cfRule type="cellIs" dxfId="917" priority="840" operator="equal">
      <formula>"eps"</formula>
    </cfRule>
  </conditionalFormatting>
  <conditionalFormatting sqref="Z207:BY207">
    <cfRule type="cellIs" dxfId="916" priority="839" operator="equal">
      <formula>"eps"</formula>
    </cfRule>
  </conditionalFormatting>
  <conditionalFormatting sqref="Z166:BY166">
    <cfRule type="cellIs" dxfId="915" priority="838" operator="equal">
      <formula>"eps"</formula>
    </cfRule>
  </conditionalFormatting>
  <conditionalFormatting sqref="Z192:BY192">
    <cfRule type="cellIs" dxfId="914" priority="837" operator="equal">
      <formula>"eps"</formula>
    </cfRule>
  </conditionalFormatting>
  <conditionalFormatting sqref="Z193:BY193">
    <cfRule type="cellIs" dxfId="913" priority="836" operator="equal">
      <formula>"eps"</formula>
    </cfRule>
  </conditionalFormatting>
  <conditionalFormatting sqref="Z198:BY198">
    <cfRule type="cellIs" dxfId="912" priority="835" operator="equal">
      <formula>"eps"</formula>
    </cfRule>
  </conditionalFormatting>
  <conditionalFormatting sqref="Z159:BY159">
    <cfRule type="cellIs" dxfId="911" priority="834" operator="equal">
      <formula>"eps"</formula>
    </cfRule>
  </conditionalFormatting>
  <conditionalFormatting sqref="Z175:BY175">
    <cfRule type="cellIs" dxfId="910" priority="833" operator="equal">
      <formula>"eps"</formula>
    </cfRule>
  </conditionalFormatting>
  <conditionalFormatting sqref="Z161:BY161">
    <cfRule type="cellIs" dxfId="909" priority="832" operator="equal">
      <formula>"eps"</formula>
    </cfRule>
  </conditionalFormatting>
  <conditionalFormatting sqref="Z161:BY161">
    <cfRule type="cellIs" dxfId="908" priority="831" operator="equal">
      <formula>"eps"</formula>
    </cfRule>
  </conditionalFormatting>
  <conditionalFormatting sqref="Z195:BY201">
    <cfRule type="cellIs" dxfId="907" priority="830" operator="equal">
      <formula>"eps"</formula>
    </cfRule>
  </conditionalFormatting>
  <conditionalFormatting sqref="Z200:BY200">
    <cfRule type="cellIs" dxfId="906" priority="829" operator="equal">
      <formula>"eps"</formula>
    </cfRule>
  </conditionalFormatting>
  <conditionalFormatting sqref="Z201:BY201">
    <cfRule type="cellIs" dxfId="905" priority="828" operator="equal">
      <formula>"eps"</formula>
    </cfRule>
  </conditionalFormatting>
  <conditionalFormatting sqref="Z173:BY174">
    <cfRule type="cellIs" dxfId="904" priority="827" operator="equal">
      <formula>"eps"</formula>
    </cfRule>
  </conditionalFormatting>
  <conditionalFormatting sqref="Z176:BY177">
    <cfRule type="cellIs" dxfId="903" priority="826" operator="equal">
      <formula>"eps"</formula>
    </cfRule>
  </conditionalFormatting>
  <conditionalFormatting sqref="Z178:BY179">
    <cfRule type="cellIs" dxfId="902" priority="825" operator="equal">
      <formula>"eps"</formula>
    </cfRule>
  </conditionalFormatting>
  <conditionalFormatting sqref="Z180:BY181">
    <cfRule type="cellIs" dxfId="901" priority="824" operator="equal">
      <formula>"eps"</formula>
    </cfRule>
  </conditionalFormatting>
  <conditionalFormatting sqref="Z182:BY183">
    <cfRule type="cellIs" dxfId="900" priority="823" operator="equal">
      <formula>"eps"</formula>
    </cfRule>
  </conditionalFormatting>
  <conditionalFormatting sqref="Z184:BY191">
    <cfRule type="cellIs" dxfId="899" priority="822" operator="equal">
      <formula>"eps"</formula>
    </cfRule>
  </conditionalFormatting>
  <conditionalFormatting sqref="Z202:BY202">
    <cfRule type="cellIs" dxfId="898" priority="821" operator="equal">
      <formula>"eps"</formula>
    </cfRule>
  </conditionalFormatting>
  <conditionalFormatting sqref="Z202:BY202">
    <cfRule type="cellIs" dxfId="897" priority="820" operator="equal">
      <formula>"eps"</formula>
    </cfRule>
  </conditionalFormatting>
  <conditionalFormatting sqref="Z201:BY201">
    <cfRule type="cellIs" dxfId="896" priority="819" operator="equal">
      <formula>"eps"</formula>
    </cfRule>
  </conditionalFormatting>
  <conditionalFormatting sqref="Z204:BY206">
    <cfRule type="cellIs" dxfId="895" priority="818" operator="equal">
      <formula>"eps"</formula>
    </cfRule>
  </conditionalFormatting>
  <conditionalFormatting sqref="Z160:BY160">
    <cfRule type="cellIs" dxfId="894" priority="817" operator="equal">
      <formula>"eps"</formula>
    </cfRule>
  </conditionalFormatting>
  <conditionalFormatting sqref="D194 D199 D203 D196:D197 D156:D158 D162:D165 D167:D172">
    <cfRule type="cellIs" dxfId="893" priority="816" operator="equal">
      <formula>"eps"</formula>
    </cfRule>
  </conditionalFormatting>
  <conditionalFormatting sqref="D207">
    <cfRule type="cellIs" dxfId="892" priority="815" operator="equal">
      <formula>"eps"</formula>
    </cfRule>
  </conditionalFormatting>
  <conditionalFormatting sqref="D166">
    <cfRule type="cellIs" dxfId="891" priority="814" operator="equal">
      <formula>"eps"</formula>
    </cfRule>
  </conditionalFormatting>
  <conditionalFormatting sqref="D192">
    <cfRule type="cellIs" dxfId="890" priority="813" operator="equal">
      <formula>"eps"</formula>
    </cfRule>
  </conditionalFormatting>
  <conditionalFormatting sqref="D193">
    <cfRule type="cellIs" dxfId="889" priority="812" operator="equal">
      <formula>"eps"</formula>
    </cfRule>
  </conditionalFormatting>
  <conditionalFormatting sqref="D198">
    <cfRule type="cellIs" dxfId="888" priority="811" operator="equal">
      <formula>"eps"</formula>
    </cfRule>
  </conditionalFormatting>
  <conditionalFormatting sqref="D159">
    <cfRule type="cellIs" dxfId="887" priority="810" operator="equal">
      <formula>"eps"</formula>
    </cfRule>
  </conditionalFormatting>
  <conditionalFormatting sqref="D175">
    <cfRule type="cellIs" dxfId="886" priority="809" operator="equal">
      <formula>"eps"</formula>
    </cfRule>
  </conditionalFormatting>
  <conditionalFormatting sqref="D161">
    <cfRule type="cellIs" dxfId="885" priority="808" operator="equal">
      <formula>"eps"</formula>
    </cfRule>
  </conditionalFormatting>
  <conditionalFormatting sqref="D161">
    <cfRule type="cellIs" dxfId="884" priority="807" operator="equal">
      <formula>"eps"</formula>
    </cfRule>
  </conditionalFormatting>
  <conditionalFormatting sqref="D195:D201">
    <cfRule type="cellIs" dxfId="883" priority="806" operator="equal">
      <formula>"eps"</formula>
    </cfRule>
  </conditionalFormatting>
  <conditionalFormatting sqref="D200">
    <cfRule type="cellIs" dxfId="882" priority="805" operator="equal">
      <formula>"eps"</formula>
    </cfRule>
  </conditionalFormatting>
  <conditionalFormatting sqref="D201">
    <cfRule type="cellIs" dxfId="881" priority="804" operator="equal">
      <formula>"eps"</formula>
    </cfRule>
  </conditionalFormatting>
  <conditionalFormatting sqref="D173:D174">
    <cfRule type="cellIs" dxfId="880" priority="803" operator="equal">
      <formula>"eps"</formula>
    </cfRule>
  </conditionalFormatting>
  <conditionalFormatting sqref="D176:D177">
    <cfRule type="cellIs" dxfId="879" priority="802" operator="equal">
      <formula>"eps"</formula>
    </cfRule>
  </conditionalFormatting>
  <conditionalFormatting sqref="D178:D179">
    <cfRule type="cellIs" dxfId="878" priority="801" operator="equal">
      <formula>"eps"</formula>
    </cfRule>
  </conditionalFormatting>
  <conditionalFormatting sqref="D180:D181">
    <cfRule type="cellIs" dxfId="877" priority="800" operator="equal">
      <formula>"eps"</formula>
    </cfRule>
  </conditionalFormatting>
  <conditionalFormatting sqref="D182:D183">
    <cfRule type="cellIs" dxfId="876" priority="799" operator="equal">
      <formula>"eps"</formula>
    </cfRule>
  </conditionalFormatting>
  <conditionalFormatting sqref="D184:D191">
    <cfRule type="cellIs" dxfId="875" priority="798" operator="equal">
      <formula>"eps"</formula>
    </cfRule>
  </conditionalFormatting>
  <conditionalFormatting sqref="D202">
    <cfRule type="cellIs" dxfId="874" priority="797" operator="equal">
      <formula>"eps"</formula>
    </cfRule>
  </conditionalFormatting>
  <conditionalFormatting sqref="D202">
    <cfRule type="cellIs" dxfId="873" priority="796" operator="equal">
      <formula>"eps"</formula>
    </cfRule>
  </conditionalFormatting>
  <conditionalFormatting sqref="D201">
    <cfRule type="cellIs" dxfId="872" priority="795" operator="equal">
      <formula>"eps"</formula>
    </cfRule>
  </conditionalFormatting>
  <conditionalFormatting sqref="D204:D206">
    <cfRule type="cellIs" dxfId="871" priority="794" operator="equal">
      <formula>"eps"</formula>
    </cfRule>
  </conditionalFormatting>
  <conditionalFormatting sqref="D160">
    <cfRule type="cellIs" dxfId="870" priority="793" operator="equal">
      <formula>"eps"</formula>
    </cfRule>
  </conditionalFormatting>
  <conditionalFormatting sqref="H181:L181 H184:L191 H199:L199 H160:L160 H196:L197 H165:L165 H177:L179 H169:L172">
    <cfRule type="cellIs" dxfId="869" priority="790" operator="equal">
      <formula>"eps"</formula>
    </cfRule>
  </conditionalFormatting>
  <conditionalFormatting sqref="H207:L207">
    <cfRule type="cellIs" dxfId="868" priority="789" operator="equal">
      <formula>"eps"</formula>
    </cfRule>
  </conditionalFormatting>
  <conditionalFormatting sqref="H160:L160">
    <cfRule type="cellIs" dxfId="867" priority="788" operator="equal">
      <formula>"eps"</formula>
    </cfRule>
  </conditionalFormatting>
  <conditionalFormatting sqref="H183:L183">
    <cfRule type="cellIs" dxfId="866" priority="787" operator="equal">
      <formula>"eps"</formula>
    </cfRule>
  </conditionalFormatting>
  <conditionalFormatting sqref="H192:L192">
    <cfRule type="cellIs" dxfId="865" priority="786" operator="equal">
      <formula>"eps"</formula>
    </cfRule>
  </conditionalFormatting>
  <conditionalFormatting sqref="H159:L159">
    <cfRule type="cellIs" dxfId="864" priority="785" operator="equal">
      <formula>"eps"</formula>
    </cfRule>
  </conditionalFormatting>
  <conditionalFormatting sqref="H175:L175">
    <cfRule type="cellIs" dxfId="863" priority="784" operator="equal">
      <formula>"eps"</formula>
    </cfRule>
  </conditionalFormatting>
  <conditionalFormatting sqref="H200:L200">
    <cfRule type="cellIs" dxfId="862" priority="783" operator="equal">
      <formula>"eps"</formula>
    </cfRule>
  </conditionalFormatting>
  <conditionalFormatting sqref="H201:L201">
    <cfRule type="cellIs" dxfId="861" priority="782" operator="equal">
      <formula>"eps"</formula>
    </cfRule>
  </conditionalFormatting>
  <conditionalFormatting sqref="F181 F184:F191 F199 F160 F196:F197 F165 F177:F179 F169:F172">
    <cfRule type="cellIs" dxfId="860" priority="781" operator="equal">
      <formula>"eps"</formula>
    </cfRule>
  </conditionalFormatting>
  <conditionalFormatting sqref="F207">
    <cfRule type="cellIs" dxfId="859" priority="780" operator="equal">
      <formula>"eps"</formula>
    </cfRule>
  </conditionalFormatting>
  <conditionalFormatting sqref="F160">
    <cfRule type="cellIs" dxfId="858" priority="779" operator="equal">
      <formula>"eps"</formula>
    </cfRule>
  </conditionalFormatting>
  <conditionalFormatting sqref="F183">
    <cfRule type="cellIs" dxfId="857" priority="778" operator="equal">
      <formula>"eps"</formula>
    </cfRule>
  </conditionalFormatting>
  <conditionalFormatting sqref="F192">
    <cfRule type="cellIs" dxfId="856" priority="777" operator="equal">
      <formula>"eps"</formula>
    </cfRule>
  </conditionalFormatting>
  <conditionalFormatting sqref="F159">
    <cfRule type="cellIs" dxfId="855" priority="776" operator="equal">
      <formula>"eps"</formula>
    </cfRule>
  </conditionalFormatting>
  <conditionalFormatting sqref="F175">
    <cfRule type="cellIs" dxfId="854" priority="775" operator="equal">
      <formula>"eps"</formula>
    </cfRule>
  </conditionalFormatting>
  <conditionalFormatting sqref="F200">
    <cfRule type="cellIs" dxfId="853" priority="774" operator="equal">
      <formula>"eps"</formula>
    </cfRule>
  </conditionalFormatting>
  <conditionalFormatting sqref="F201">
    <cfRule type="cellIs" dxfId="852" priority="773" operator="equal">
      <formula>"eps"</formula>
    </cfRule>
  </conditionalFormatting>
  <conditionalFormatting sqref="M181 M184:M191 M199 M196:M197 M165 M177:M179 M169:M172">
    <cfRule type="cellIs" dxfId="851" priority="772" operator="equal">
      <formula>"eps"</formula>
    </cfRule>
  </conditionalFormatting>
  <conditionalFormatting sqref="M183">
    <cfRule type="cellIs" dxfId="850" priority="771" operator="equal">
      <formula>"eps"</formula>
    </cfRule>
  </conditionalFormatting>
  <conditionalFormatting sqref="M192">
    <cfRule type="cellIs" dxfId="849" priority="770" operator="equal">
      <formula>"eps"</formula>
    </cfRule>
  </conditionalFormatting>
  <conditionalFormatting sqref="M159">
    <cfRule type="cellIs" dxfId="848" priority="769" operator="equal">
      <formula>"eps"</formula>
    </cfRule>
  </conditionalFormatting>
  <conditionalFormatting sqref="M175">
    <cfRule type="cellIs" dxfId="847" priority="768" operator="equal">
      <formula>"eps"</formula>
    </cfRule>
  </conditionalFormatting>
  <conditionalFormatting sqref="M200">
    <cfRule type="cellIs" dxfId="846" priority="767" operator="equal">
      <formula>"eps"</formula>
    </cfRule>
  </conditionalFormatting>
  <conditionalFormatting sqref="M201">
    <cfRule type="cellIs" dxfId="845" priority="766" operator="equal">
      <formula>"eps"</formula>
    </cfRule>
  </conditionalFormatting>
  <conditionalFormatting sqref="M160">
    <cfRule type="cellIs" dxfId="844" priority="765" operator="equal">
      <formula>"eps"</formula>
    </cfRule>
  </conditionalFormatting>
  <conditionalFormatting sqref="N181 N184:N191 N199 N196:N197 N165 N177:N179 N169:N172">
    <cfRule type="cellIs" dxfId="843" priority="764" operator="equal">
      <formula>"eps"</formula>
    </cfRule>
  </conditionalFormatting>
  <conditionalFormatting sqref="N183">
    <cfRule type="cellIs" dxfId="842" priority="763" operator="equal">
      <formula>"eps"</formula>
    </cfRule>
  </conditionalFormatting>
  <conditionalFormatting sqref="N192">
    <cfRule type="cellIs" dxfId="841" priority="762" operator="equal">
      <formula>"eps"</formula>
    </cfRule>
  </conditionalFormatting>
  <conditionalFormatting sqref="N159">
    <cfRule type="cellIs" dxfId="840" priority="761" operator="equal">
      <formula>"eps"</formula>
    </cfRule>
  </conditionalFormatting>
  <conditionalFormatting sqref="N175">
    <cfRule type="cellIs" dxfId="839" priority="760" operator="equal">
      <formula>"eps"</formula>
    </cfRule>
  </conditionalFormatting>
  <conditionalFormatting sqref="N200">
    <cfRule type="cellIs" dxfId="838" priority="759" operator="equal">
      <formula>"eps"</formula>
    </cfRule>
  </conditionalFormatting>
  <conditionalFormatting sqref="N201">
    <cfRule type="cellIs" dxfId="837" priority="758" operator="equal">
      <formula>"eps"</formula>
    </cfRule>
  </conditionalFormatting>
  <conditionalFormatting sqref="N160">
    <cfRule type="cellIs" dxfId="836" priority="757" operator="equal">
      <formula>"eps"</formula>
    </cfRule>
  </conditionalFormatting>
  <conditionalFormatting sqref="M207:N207">
    <cfRule type="cellIs" dxfId="835" priority="756" operator="equal">
      <formula>"eps"</formula>
    </cfRule>
  </conditionalFormatting>
  <conditionalFormatting sqref="F157:N158">
    <cfRule type="cellIs" dxfId="834" priority="755" operator="equal">
      <formula>"eps"</formula>
    </cfRule>
  </conditionalFormatting>
  <conditionalFormatting sqref="F162:N164">
    <cfRule type="cellIs" dxfId="833" priority="754" operator="equal">
      <formula>"eps"</formula>
    </cfRule>
  </conditionalFormatting>
  <conditionalFormatting sqref="F167:N167">
    <cfRule type="cellIs" dxfId="832" priority="753" operator="equal">
      <formula>"eps"</formula>
    </cfRule>
  </conditionalFormatting>
  <conditionalFormatting sqref="F174:N174">
    <cfRule type="cellIs" dxfId="831" priority="752" operator="equal">
      <formula>"eps"</formula>
    </cfRule>
  </conditionalFormatting>
  <conditionalFormatting sqref="E200:N201">
    <cfRule type="cellIs" dxfId="830" priority="751" operator="equal">
      <formula>"eps"</formula>
    </cfRule>
  </conditionalFormatting>
  <conditionalFormatting sqref="F204:N204">
    <cfRule type="cellIs" dxfId="829" priority="750" operator="equal">
      <formula>"eps"</formula>
    </cfRule>
  </conditionalFormatting>
  <conditionalFormatting sqref="AC160 AC167 AC204 AC174 AC157:AC158 AE165 AE160 AC162:AC165 AC169:AL172 AC177:AL179 AC181:AL181 AC184:AL191 AC196:AL197 AC199:AL199">
    <cfRule type="cellIs" dxfId="828" priority="749" operator="equal">
      <formula>"eps"</formula>
    </cfRule>
  </conditionalFormatting>
  <conditionalFormatting sqref="AC207 AE207">
    <cfRule type="cellIs" dxfId="827" priority="748" operator="equal">
      <formula>"eps"</formula>
    </cfRule>
  </conditionalFormatting>
  <conditionalFormatting sqref="AC160 AE160">
    <cfRule type="cellIs" dxfId="826" priority="747" operator="equal">
      <formula>"eps"</formula>
    </cfRule>
  </conditionalFormatting>
  <conditionalFormatting sqref="AC183:AL191">
    <cfRule type="cellIs" dxfId="825" priority="746" operator="equal">
      <formula>"eps"</formula>
    </cfRule>
  </conditionalFormatting>
  <conditionalFormatting sqref="AC192 AE192">
    <cfRule type="cellIs" dxfId="824" priority="745" operator="equal">
      <formula>"eps"</formula>
    </cfRule>
  </conditionalFormatting>
  <conditionalFormatting sqref="AC159 AE159">
    <cfRule type="cellIs" dxfId="823" priority="744" operator="equal">
      <formula>"eps"</formula>
    </cfRule>
  </conditionalFormatting>
  <conditionalFormatting sqref="AC175 AE175">
    <cfRule type="cellIs" dxfId="822" priority="743" operator="equal">
      <formula>"eps"</formula>
    </cfRule>
  </conditionalFormatting>
  <conditionalFormatting sqref="AE200">
    <cfRule type="cellIs" dxfId="821" priority="742" operator="equal">
      <formula>"eps"</formula>
    </cfRule>
  </conditionalFormatting>
  <conditionalFormatting sqref="AE201">
    <cfRule type="cellIs" dxfId="820" priority="741" operator="equal">
      <formula>"eps"</formula>
    </cfRule>
  </conditionalFormatting>
  <conditionalFormatting sqref="AF181:AJ181 AF184:AJ191 AF199:AJ199 AF160:AJ160 AF196:AJ197 AF165:AJ165 AF177:AJ179 AF169:AJ172">
    <cfRule type="cellIs" dxfId="819" priority="740" operator="equal">
      <formula>"eps"</formula>
    </cfRule>
  </conditionalFormatting>
  <conditionalFormatting sqref="AF207:AJ207">
    <cfRule type="cellIs" dxfId="818" priority="739" operator="equal">
      <formula>"eps"</formula>
    </cfRule>
  </conditionalFormatting>
  <conditionalFormatting sqref="AF160:AJ160">
    <cfRule type="cellIs" dxfId="817" priority="738" operator="equal">
      <formula>"eps"</formula>
    </cfRule>
  </conditionalFormatting>
  <conditionalFormatting sqref="AF183:AJ183">
    <cfRule type="cellIs" dxfId="816" priority="737" operator="equal">
      <formula>"eps"</formula>
    </cfRule>
  </conditionalFormatting>
  <conditionalFormatting sqref="AF192:AJ192">
    <cfRule type="cellIs" dxfId="815" priority="736" operator="equal">
      <formula>"eps"</formula>
    </cfRule>
  </conditionalFormatting>
  <conditionalFormatting sqref="AF159:AJ159">
    <cfRule type="cellIs" dxfId="814" priority="735" operator="equal">
      <formula>"eps"</formula>
    </cfRule>
  </conditionalFormatting>
  <conditionalFormatting sqref="AF175:AJ175">
    <cfRule type="cellIs" dxfId="813" priority="734" operator="equal">
      <formula>"eps"</formula>
    </cfRule>
  </conditionalFormatting>
  <conditionalFormatting sqref="AF200:AJ200">
    <cfRule type="cellIs" dxfId="812" priority="733" operator="equal">
      <formula>"eps"</formula>
    </cfRule>
  </conditionalFormatting>
  <conditionalFormatting sqref="AF201:AJ201">
    <cfRule type="cellIs" dxfId="811" priority="732" operator="equal">
      <formula>"eps"</formula>
    </cfRule>
  </conditionalFormatting>
  <conditionalFormatting sqref="AD181 AD184:AD191 AD199 AD160 AD196:AD197 AD165 AD177:AD179 AD169:AD172">
    <cfRule type="cellIs" dxfId="810" priority="731" operator="equal">
      <formula>"eps"</formula>
    </cfRule>
  </conditionalFormatting>
  <conditionalFormatting sqref="AD207">
    <cfRule type="cellIs" dxfId="809" priority="730" operator="equal">
      <formula>"eps"</formula>
    </cfRule>
  </conditionalFormatting>
  <conditionalFormatting sqref="AD160">
    <cfRule type="cellIs" dxfId="808" priority="729" operator="equal">
      <formula>"eps"</formula>
    </cfRule>
  </conditionalFormatting>
  <conditionalFormatting sqref="AD183">
    <cfRule type="cellIs" dxfId="807" priority="728" operator="equal">
      <formula>"eps"</formula>
    </cfRule>
  </conditionalFormatting>
  <conditionalFormatting sqref="AD192">
    <cfRule type="cellIs" dxfId="806" priority="727" operator="equal">
      <formula>"eps"</formula>
    </cfRule>
  </conditionalFormatting>
  <conditionalFormatting sqref="AD159">
    <cfRule type="cellIs" dxfId="805" priority="726" operator="equal">
      <formula>"eps"</formula>
    </cfRule>
  </conditionalFormatting>
  <conditionalFormatting sqref="AD175">
    <cfRule type="cellIs" dxfId="804" priority="725" operator="equal">
      <formula>"eps"</formula>
    </cfRule>
  </conditionalFormatting>
  <conditionalFormatting sqref="AD200">
    <cfRule type="cellIs" dxfId="803" priority="724" operator="equal">
      <formula>"eps"</formula>
    </cfRule>
  </conditionalFormatting>
  <conditionalFormatting sqref="AD201">
    <cfRule type="cellIs" dxfId="802" priority="723" operator="equal">
      <formula>"eps"</formula>
    </cfRule>
  </conditionalFormatting>
  <conditionalFormatting sqref="AD166">
    <cfRule type="cellIs" dxfId="801" priority="686" operator="equal">
      <formula>"eps"</formula>
    </cfRule>
  </conditionalFormatting>
  <conditionalFormatting sqref="AF166:AJ166">
    <cfRule type="cellIs" dxfId="800" priority="687" operator="equal">
      <formula>"eps"</formula>
    </cfRule>
  </conditionalFormatting>
  <conditionalFormatting sqref="AL161">
    <cfRule type="cellIs" dxfId="799" priority="689" operator="equal">
      <formula>"eps"</formula>
    </cfRule>
  </conditionalFormatting>
  <conditionalFormatting sqref="AE166">
    <cfRule type="cellIs" dxfId="798" priority="688" operator="equal">
      <formula>"eps"</formula>
    </cfRule>
  </conditionalFormatting>
  <conditionalFormatting sqref="AC161">
    <cfRule type="cellIs" dxfId="797" priority="691" operator="equal">
      <formula>"eps"</formula>
    </cfRule>
  </conditionalFormatting>
  <conditionalFormatting sqref="AK161">
    <cfRule type="cellIs" dxfId="796" priority="690" operator="equal">
      <formula>"eps"</formula>
    </cfRule>
  </conditionalFormatting>
  <conditionalFormatting sqref="AK181 AK184:AK191 AK199 AK196:AK197 AK165 AK177:AK179 AK169:AK172">
    <cfRule type="cellIs" dxfId="795" priority="722" operator="equal">
      <formula>"eps"</formula>
    </cfRule>
  </conditionalFormatting>
  <conditionalFormatting sqref="AK183">
    <cfRule type="cellIs" dxfId="794" priority="721" operator="equal">
      <formula>"eps"</formula>
    </cfRule>
  </conditionalFormatting>
  <conditionalFormatting sqref="AK192">
    <cfRule type="cellIs" dxfId="793" priority="720" operator="equal">
      <formula>"eps"</formula>
    </cfRule>
  </conditionalFormatting>
  <conditionalFormatting sqref="AK159">
    <cfRule type="cellIs" dxfId="792" priority="719" operator="equal">
      <formula>"eps"</formula>
    </cfRule>
  </conditionalFormatting>
  <conditionalFormatting sqref="AK175">
    <cfRule type="cellIs" dxfId="791" priority="718" operator="equal">
      <formula>"eps"</formula>
    </cfRule>
  </conditionalFormatting>
  <conditionalFormatting sqref="AK200">
    <cfRule type="cellIs" dxfId="790" priority="717" operator="equal">
      <formula>"eps"</formula>
    </cfRule>
  </conditionalFormatting>
  <conditionalFormatting sqref="AK201">
    <cfRule type="cellIs" dxfId="789" priority="716" operator="equal">
      <formula>"eps"</formula>
    </cfRule>
  </conditionalFormatting>
  <conditionalFormatting sqref="AE193">
    <cfRule type="cellIs" dxfId="788" priority="652" operator="equal">
      <formula>"eps"</formula>
    </cfRule>
  </conditionalFormatting>
  <conditionalFormatting sqref="AD193">
    <cfRule type="cellIs" dxfId="787" priority="645" operator="equal">
      <formula>"eps"</formula>
    </cfRule>
  </conditionalFormatting>
  <conditionalFormatting sqref="AL182">
    <cfRule type="cellIs" dxfId="786" priority="653" operator="equal">
      <formula>"eps"</formula>
    </cfRule>
  </conditionalFormatting>
  <conditionalFormatting sqref="AK182">
    <cfRule type="cellIs" dxfId="785" priority="654" operator="equal">
      <formula>"eps"</formula>
    </cfRule>
  </conditionalFormatting>
  <conditionalFormatting sqref="AC182">
    <cfRule type="cellIs" dxfId="784" priority="655" operator="equal">
      <formula>"eps"</formula>
    </cfRule>
  </conditionalFormatting>
  <conditionalFormatting sqref="AD182">
    <cfRule type="cellIs" dxfId="783" priority="656" operator="equal">
      <formula>"eps"</formula>
    </cfRule>
  </conditionalFormatting>
  <conditionalFormatting sqref="AF182:AJ182">
    <cfRule type="cellIs" dxfId="782" priority="657" operator="equal">
      <formula>"eps"</formula>
    </cfRule>
  </conditionalFormatting>
  <conditionalFormatting sqref="AE182">
    <cfRule type="cellIs" dxfId="781" priority="658" operator="equal">
      <formula>"eps"</formula>
    </cfRule>
  </conditionalFormatting>
  <conditionalFormatting sqref="AL180">
    <cfRule type="cellIs" dxfId="780" priority="659" operator="equal">
      <formula>"eps"</formula>
    </cfRule>
  </conditionalFormatting>
  <conditionalFormatting sqref="AK180">
    <cfRule type="cellIs" dxfId="779" priority="660" operator="equal">
      <formula>"eps"</formula>
    </cfRule>
  </conditionalFormatting>
  <conditionalFormatting sqref="AC180">
    <cfRule type="cellIs" dxfId="778" priority="661" operator="equal">
      <formula>"eps"</formula>
    </cfRule>
  </conditionalFormatting>
  <conditionalFormatting sqref="AD180">
    <cfRule type="cellIs" dxfId="777" priority="662" operator="equal">
      <formula>"eps"</formula>
    </cfRule>
  </conditionalFormatting>
  <conditionalFormatting sqref="AF180:AJ180">
    <cfRule type="cellIs" dxfId="776" priority="663" operator="equal">
      <formula>"eps"</formula>
    </cfRule>
  </conditionalFormatting>
  <conditionalFormatting sqref="AE180">
    <cfRule type="cellIs" dxfId="775" priority="664" operator="equal">
      <formula>"eps"</formula>
    </cfRule>
  </conditionalFormatting>
  <conditionalFormatting sqref="AL176">
    <cfRule type="cellIs" dxfId="774" priority="665" operator="equal">
      <formula>"eps"</formula>
    </cfRule>
  </conditionalFormatting>
  <conditionalFormatting sqref="AK160">
    <cfRule type="cellIs" dxfId="773" priority="715" operator="equal">
      <formula>"eps"</formula>
    </cfRule>
  </conditionalFormatting>
  <conditionalFormatting sqref="AL181 AL184:AL191 AL199 AL196:AL197 AL165 AL177:AL179 AL169:AL172">
    <cfRule type="cellIs" dxfId="772" priority="714" operator="equal">
      <formula>"eps"</formula>
    </cfRule>
  </conditionalFormatting>
  <conditionalFormatting sqref="AL183">
    <cfRule type="cellIs" dxfId="771" priority="713" operator="equal">
      <formula>"eps"</formula>
    </cfRule>
  </conditionalFormatting>
  <conditionalFormatting sqref="AL192">
    <cfRule type="cellIs" dxfId="770" priority="712" operator="equal">
      <formula>"eps"</formula>
    </cfRule>
  </conditionalFormatting>
  <conditionalFormatting sqref="AL159">
    <cfRule type="cellIs" dxfId="769" priority="711" operator="equal">
      <formula>"eps"</formula>
    </cfRule>
  </conditionalFormatting>
  <conditionalFormatting sqref="AL175">
    <cfRule type="cellIs" dxfId="768" priority="710" operator="equal">
      <formula>"eps"</formula>
    </cfRule>
  </conditionalFormatting>
  <conditionalFormatting sqref="AL200">
    <cfRule type="cellIs" dxfId="767" priority="709" operator="equal">
      <formula>"eps"</formula>
    </cfRule>
  </conditionalFormatting>
  <conditionalFormatting sqref="AL201">
    <cfRule type="cellIs" dxfId="766" priority="708" operator="equal">
      <formula>"eps"</formula>
    </cfRule>
  </conditionalFormatting>
  <conditionalFormatting sqref="AE203">
    <cfRule type="cellIs" dxfId="765" priority="626" operator="equal">
      <formula>"eps"</formula>
    </cfRule>
  </conditionalFormatting>
  <conditionalFormatting sqref="AK203">
    <cfRule type="cellIs" dxfId="764" priority="619" operator="equal">
      <formula>"eps"</formula>
    </cfRule>
  </conditionalFormatting>
  <conditionalFormatting sqref="AF202:AJ202">
    <cfRule type="cellIs" dxfId="763" priority="627" operator="equal">
      <formula>"eps"</formula>
    </cfRule>
  </conditionalFormatting>
  <conditionalFormatting sqref="AE202">
    <cfRule type="cellIs" dxfId="762" priority="628" operator="equal">
      <formula>"eps"</formula>
    </cfRule>
  </conditionalFormatting>
  <conditionalFormatting sqref="AL198">
    <cfRule type="cellIs" dxfId="761" priority="629" operator="equal">
      <formula>"eps"</formula>
    </cfRule>
  </conditionalFormatting>
  <conditionalFormatting sqref="AK198">
    <cfRule type="cellIs" dxfId="760" priority="630" operator="equal">
      <formula>"eps"</formula>
    </cfRule>
  </conditionalFormatting>
  <conditionalFormatting sqref="AC198">
    <cfRule type="cellIs" dxfId="759" priority="631" operator="equal">
      <formula>"eps"</formula>
    </cfRule>
  </conditionalFormatting>
  <conditionalFormatting sqref="AD198">
    <cfRule type="cellIs" dxfId="758" priority="632" operator="equal">
      <formula>"eps"</formula>
    </cfRule>
  </conditionalFormatting>
  <conditionalFormatting sqref="AF198:AJ198">
    <cfRule type="cellIs" dxfId="757" priority="633" operator="equal">
      <formula>"eps"</formula>
    </cfRule>
  </conditionalFormatting>
  <conditionalFormatting sqref="AE198">
    <cfRule type="cellIs" dxfId="756" priority="634" operator="equal">
      <formula>"eps"</formula>
    </cfRule>
  </conditionalFormatting>
  <conditionalFormatting sqref="AL195">
    <cfRule type="cellIs" dxfId="755" priority="635" operator="equal">
      <formula>"eps"</formula>
    </cfRule>
  </conditionalFormatting>
  <conditionalFormatting sqref="AL194">
    <cfRule type="cellIs" dxfId="754" priority="636" operator="equal">
      <formula>"eps"</formula>
    </cfRule>
  </conditionalFormatting>
  <conditionalFormatting sqref="AL193">
    <cfRule type="cellIs" dxfId="753" priority="637" operator="equal">
      <formula>"eps"</formula>
    </cfRule>
  </conditionalFormatting>
  <conditionalFormatting sqref="AK195">
    <cfRule type="cellIs" dxfId="752" priority="638" operator="equal">
      <formula>"eps"</formula>
    </cfRule>
  </conditionalFormatting>
  <conditionalFormatting sqref="AK194">
    <cfRule type="cellIs" dxfId="751" priority="639" operator="equal">
      <formula>"eps"</formula>
    </cfRule>
  </conditionalFormatting>
  <conditionalFormatting sqref="AL160">
    <cfRule type="cellIs" dxfId="750" priority="707" operator="equal">
      <formula>"eps"</formula>
    </cfRule>
  </conditionalFormatting>
  <conditionalFormatting sqref="AK207:AL207">
    <cfRule type="cellIs" dxfId="749" priority="706" operator="equal">
      <formula>"eps"</formula>
    </cfRule>
  </conditionalFormatting>
  <conditionalFormatting sqref="AD157:AL158">
    <cfRule type="cellIs" dxfId="748" priority="705" operator="equal">
      <formula>"eps"</formula>
    </cfRule>
  </conditionalFormatting>
  <conditionalFormatting sqref="AD162:AL164">
    <cfRule type="cellIs" dxfId="747" priority="704" operator="equal">
      <formula>"eps"</formula>
    </cfRule>
  </conditionalFormatting>
  <conditionalFormatting sqref="AD167:AL167">
    <cfRule type="cellIs" dxfId="746" priority="703" operator="equal">
      <formula>"eps"</formula>
    </cfRule>
  </conditionalFormatting>
  <conditionalFormatting sqref="AD174:AL174">
    <cfRule type="cellIs" dxfId="745" priority="702" operator="equal">
      <formula>"eps"</formula>
    </cfRule>
  </conditionalFormatting>
  <conditionalFormatting sqref="AC200:AL201">
    <cfRule type="cellIs" dxfId="744" priority="701" operator="equal">
      <formula>"eps"</formula>
    </cfRule>
  </conditionalFormatting>
  <conditionalFormatting sqref="AD204:AL204">
    <cfRule type="cellIs" dxfId="743" priority="700" operator="equal">
      <formula>"eps"</formula>
    </cfRule>
  </conditionalFormatting>
  <conditionalFormatting sqref="AK193">
    <cfRule type="cellIs" dxfId="742" priority="640" operator="equal">
      <formula>"eps"</formula>
    </cfRule>
  </conditionalFormatting>
  <conditionalFormatting sqref="AD194">
    <cfRule type="cellIs" dxfId="741" priority="644" operator="equal">
      <formula>"eps"</formula>
    </cfRule>
  </conditionalFormatting>
  <conditionalFormatting sqref="AC194">
    <cfRule type="cellIs" dxfId="740" priority="643" operator="equal">
      <formula>"eps"</formula>
    </cfRule>
  </conditionalFormatting>
  <conditionalFormatting sqref="AE195">
    <cfRule type="cellIs" dxfId="739" priority="648" operator="equal">
      <formula>"eps"</formula>
    </cfRule>
  </conditionalFormatting>
  <conditionalFormatting sqref="AF195:AJ195">
    <cfRule type="cellIs" dxfId="738" priority="647" operator="equal">
      <formula>"eps"</formula>
    </cfRule>
  </conditionalFormatting>
  <conditionalFormatting sqref="AF193:AJ193">
    <cfRule type="cellIs" dxfId="737" priority="651" operator="equal">
      <formula>"eps"</formula>
    </cfRule>
  </conditionalFormatting>
  <conditionalFormatting sqref="AE173">
    <cfRule type="cellIs" dxfId="736" priority="676" operator="equal">
      <formula>"eps"</formula>
    </cfRule>
  </conditionalFormatting>
  <conditionalFormatting sqref="AF173:AJ173">
    <cfRule type="cellIs" dxfId="735" priority="675" operator="equal">
      <formula>"eps"</formula>
    </cfRule>
  </conditionalFormatting>
  <conditionalFormatting sqref="AD168">
    <cfRule type="cellIs" dxfId="734" priority="680" operator="equal">
      <formula>"eps"</formula>
    </cfRule>
  </conditionalFormatting>
  <conditionalFormatting sqref="AC168">
    <cfRule type="cellIs" dxfId="733" priority="679" operator="equal">
      <formula>"eps"</formula>
    </cfRule>
  </conditionalFormatting>
  <conditionalFormatting sqref="AK168">
    <cfRule type="cellIs" dxfId="732" priority="678" operator="equal">
      <formula>"eps"</formula>
    </cfRule>
  </conditionalFormatting>
  <conditionalFormatting sqref="AL168">
    <cfRule type="cellIs" dxfId="731" priority="677" operator="equal">
      <formula>"eps"</formula>
    </cfRule>
  </conditionalFormatting>
  <conditionalFormatting sqref="AC166">
    <cfRule type="cellIs" dxfId="730" priority="685" operator="equal">
      <formula>"eps"</formula>
    </cfRule>
  </conditionalFormatting>
  <conditionalFormatting sqref="AC156">
    <cfRule type="cellIs" dxfId="729" priority="699" operator="equal">
      <formula>"eps"</formula>
    </cfRule>
  </conditionalFormatting>
  <conditionalFormatting sqref="AE156:AJ156">
    <cfRule type="cellIs" dxfId="728" priority="698" operator="equal">
      <formula>"eps"</formula>
    </cfRule>
  </conditionalFormatting>
  <conditionalFormatting sqref="AD156">
    <cfRule type="cellIs" dxfId="727" priority="697" operator="equal">
      <formula>"eps"</formula>
    </cfRule>
  </conditionalFormatting>
  <conditionalFormatting sqref="AK156">
    <cfRule type="cellIs" dxfId="726" priority="696" operator="equal">
      <formula>"eps"</formula>
    </cfRule>
  </conditionalFormatting>
  <conditionalFormatting sqref="AL156">
    <cfRule type="cellIs" dxfId="725" priority="695" operator="equal">
      <formula>"eps"</formula>
    </cfRule>
  </conditionalFormatting>
  <conditionalFormatting sqref="AE161">
    <cfRule type="cellIs" dxfId="724" priority="694" operator="equal">
      <formula>"eps"</formula>
    </cfRule>
  </conditionalFormatting>
  <conditionalFormatting sqref="AF161:AJ161">
    <cfRule type="cellIs" dxfId="723" priority="693" operator="equal">
      <formula>"eps"</formula>
    </cfRule>
  </conditionalFormatting>
  <conditionalFormatting sqref="AD161">
    <cfRule type="cellIs" dxfId="722" priority="692" operator="equal">
      <formula>"eps"</formula>
    </cfRule>
  </conditionalFormatting>
  <conditionalFormatting sqref="AK166">
    <cfRule type="cellIs" dxfId="721" priority="684" operator="equal">
      <formula>"eps"</formula>
    </cfRule>
  </conditionalFormatting>
  <conditionalFormatting sqref="AL166">
    <cfRule type="cellIs" dxfId="720" priority="683" operator="equal">
      <formula>"eps"</formula>
    </cfRule>
  </conditionalFormatting>
  <conditionalFormatting sqref="AE168">
    <cfRule type="cellIs" dxfId="719" priority="682" operator="equal">
      <formula>"eps"</formula>
    </cfRule>
  </conditionalFormatting>
  <conditionalFormatting sqref="AF168:AJ168">
    <cfRule type="cellIs" dxfId="718" priority="681" operator="equal">
      <formula>"eps"</formula>
    </cfRule>
  </conditionalFormatting>
  <conditionalFormatting sqref="AD173">
    <cfRule type="cellIs" dxfId="717" priority="674" operator="equal">
      <formula>"eps"</formula>
    </cfRule>
  </conditionalFormatting>
  <conditionalFormatting sqref="AC173">
    <cfRule type="cellIs" dxfId="716" priority="673" operator="equal">
      <formula>"eps"</formula>
    </cfRule>
  </conditionalFormatting>
  <conditionalFormatting sqref="AK173">
    <cfRule type="cellIs" dxfId="715" priority="672" operator="equal">
      <formula>"eps"</formula>
    </cfRule>
  </conditionalFormatting>
  <conditionalFormatting sqref="AL173">
    <cfRule type="cellIs" dxfId="714" priority="671" operator="equal">
      <formula>"eps"</formula>
    </cfRule>
  </conditionalFormatting>
  <conditionalFormatting sqref="AE176">
    <cfRule type="cellIs" dxfId="713" priority="670" operator="equal">
      <formula>"eps"</formula>
    </cfRule>
  </conditionalFormatting>
  <conditionalFormatting sqref="AF176:AJ176">
    <cfRule type="cellIs" dxfId="712" priority="669" operator="equal">
      <formula>"eps"</formula>
    </cfRule>
  </conditionalFormatting>
  <conditionalFormatting sqref="AD176">
    <cfRule type="cellIs" dxfId="711" priority="668" operator="equal">
      <formula>"eps"</formula>
    </cfRule>
  </conditionalFormatting>
  <conditionalFormatting sqref="AC176">
    <cfRule type="cellIs" dxfId="710" priority="667" operator="equal">
      <formula>"eps"</formula>
    </cfRule>
  </conditionalFormatting>
  <conditionalFormatting sqref="AK176">
    <cfRule type="cellIs" dxfId="709" priority="666" operator="equal">
      <formula>"eps"</formula>
    </cfRule>
  </conditionalFormatting>
  <conditionalFormatting sqref="AE194">
    <cfRule type="cellIs" dxfId="708" priority="650" operator="equal">
      <formula>"eps"</formula>
    </cfRule>
  </conditionalFormatting>
  <conditionalFormatting sqref="AF194:AJ194">
    <cfRule type="cellIs" dxfId="707" priority="649" operator="equal">
      <formula>"eps"</formula>
    </cfRule>
  </conditionalFormatting>
  <conditionalFormatting sqref="AC193">
    <cfRule type="cellIs" dxfId="706" priority="646" operator="equal">
      <formula>"eps"</formula>
    </cfRule>
  </conditionalFormatting>
  <conditionalFormatting sqref="AD195">
    <cfRule type="cellIs" dxfId="705" priority="642" operator="equal">
      <formula>"eps"</formula>
    </cfRule>
  </conditionalFormatting>
  <conditionalFormatting sqref="AC195">
    <cfRule type="cellIs" dxfId="704" priority="641" operator="equal">
      <formula>"eps"</formula>
    </cfRule>
  </conditionalFormatting>
  <conditionalFormatting sqref="AF203:AJ203">
    <cfRule type="cellIs" dxfId="703" priority="625" operator="equal">
      <formula>"eps"</formula>
    </cfRule>
  </conditionalFormatting>
  <conditionalFormatting sqref="AC203">
    <cfRule type="cellIs" dxfId="702" priority="624" operator="equal">
      <formula>"eps"</formula>
    </cfRule>
  </conditionalFormatting>
  <conditionalFormatting sqref="AD203">
    <cfRule type="cellIs" dxfId="701" priority="623" operator="equal">
      <formula>"eps"</formula>
    </cfRule>
  </conditionalFormatting>
  <conditionalFormatting sqref="AD202">
    <cfRule type="cellIs" dxfId="700" priority="622" operator="equal">
      <formula>"eps"</formula>
    </cfRule>
  </conditionalFormatting>
  <conditionalFormatting sqref="AC202">
    <cfRule type="cellIs" dxfId="699" priority="621" operator="equal">
      <formula>"eps"</formula>
    </cfRule>
  </conditionalFormatting>
  <conditionalFormatting sqref="AK202">
    <cfRule type="cellIs" dxfId="698" priority="620" operator="equal">
      <formula>"eps"</formula>
    </cfRule>
  </conditionalFormatting>
  <conditionalFormatting sqref="AL202">
    <cfRule type="cellIs" dxfId="697" priority="618" operator="equal">
      <formula>"eps"</formula>
    </cfRule>
  </conditionalFormatting>
  <conditionalFormatting sqref="AL203">
    <cfRule type="cellIs" dxfId="696" priority="617" operator="equal">
      <formula>"eps"</formula>
    </cfRule>
  </conditionalFormatting>
  <conditionalFormatting sqref="AE205">
    <cfRule type="cellIs" dxfId="695" priority="616" operator="equal">
      <formula>"eps"</formula>
    </cfRule>
  </conditionalFormatting>
  <conditionalFormatting sqref="AF205:AJ205">
    <cfRule type="cellIs" dxfId="694" priority="615" operator="equal">
      <formula>"eps"</formula>
    </cfRule>
  </conditionalFormatting>
  <conditionalFormatting sqref="AE206">
    <cfRule type="cellIs" dxfId="693" priority="614" operator="equal">
      <formula>"eps"</formula>
    </cfRule>
  </conditionalFormatting>
  <conditionalFormatting sqref="AF206:AJ206">
    <cfRule type="cellIs" dxfId="692" priority="613" operator="equal">
      <formula>"eps"</formula>
    </cfRule>
  </conditionalFormatting>
  <conditionalFormatting sqref="AE205:AJ205">
    <cfRule type="cellIs" dxfId="691" priority="612" operator="equal">
      <formula>"eps"</formula>
    </cfRule>
  </conditionalFormatting>
  <conditionalFormatting sqref="AD205">
    <cfRule type="cellIs" dxfId="690" priority="611" operator="equal">
      <formula>"eps"</formula>
    </cfRule>
  </conditionalFormatting>
  <conditionalFormatting sqref="AC205">
    <cfRule type="cellIs" dxfId="689" priority="610" operator="equal">
      <formula>"eps"</formula>
    </cfRule>
  </conditionalFormatting>
  <conditionalFormatting sqref="AD206">
    <cfRule type="cellIs" dxfId="688" priority="609" operator="equal">
      <formula>"eps"</formula>
    </cfRule>
  </conditionalFormatting>
  <conditionalFormatting sqref="AC206">
    <cfRule type="cellIs" dxfId="687" priority="608" operator="equal">
      <formula>"eps"</formula>
    </cfRule>
  </conditionalFormatting>
  <conditionalFormatting sqref="AK205">
    <cfRule type="cellIs" dxfId="686" priority="607" operator="equal">
      <formula>"eps"</formula>
    </cfRule>
  </conditionalFormatting>
  <conditionalFormatting sqref="AK206">
    <cfRule type="cellIs" dxfId="685" priority="606" operator="equal">
      <formula>"eps"</formula>
    </cfRule>
  </conditionalFormatting>
  <conditionalFormatting sqref="AK205">
    <cfRule type="cellIs" dxfId="684" priority="605" operator="equal">
      <formula>"eps"</formula>
    </cfRule>
  </conditionalFormatting>
  <conditionalFormatting sqref="AL205">
    <cfRule type="cellIs" dxfId="683" priority="604" operator="equal">
      <formula>"eps"</formula>
    </cfRule>
  </conditionalFormatting>
  <conditionalFormatting sqref="AL206">
    <cfRule type="cellIs" dxfId="682" priority="603" operator="equal">
      <formula>"eps"</formula>
    </cfRule>
  </conditionalFormatting>
  <conditionalFormatting sqref="AL205">
    <cfRule type="cellIs" dxfId="681" priority="602" operator="equal">
      <formula>"eps"</formula>
    </cfRule>
  </conditionalFormatting>
  <conditionalFormatting sqref="E161:N161">
    <cfRule type="cellIs" dxfId="680" priority="601" operator="equal">
      <formula>"eps"</formula>
    </cfRule>
  </conditionalFormatting>
  <conditionalFormatting sqref="G161:L161">
    <cfRule type="cellIs" dxfId="679" priority="600" operator="equal">
      <formula>"eps"</formula>
    </cfRule>
  </conditionalFormatting>
  <conditionalFormatting sqref="F161">
    <cfRule type="cellIs" dxfId="678" priority="599" operator="equal">
      <formula>"eps"</formula>
    </cfRule>
  </conditionalFormatting>
  <conditionalFormatting sqref="M161">
    <cfRule type="cellIs" dxfId="677" priority="598" operator="equal">
      <formula>"eps"</formula>
    </cfRule>
  </conditionalFormatting>
  <conditionalFormatting sqref="N161">
    <cfRule type="cellIs" dxfId="676" priority="597" operator="equal">
      <formula>"eps"</formula>
    </cfRule>
  </conditionalFormatting>
  <conditionalFormatting sqref="E168:N168">
    <cfRule type="cellIs" dxfId="675" priority="596" operator="equal">
      <formula>"eps"</formula>
    </cfRule>
  </conditionalFormatting>
  <conditionalFormatting sqref="G168:L168">
    <cfRule type="cellIs" dxfId="674" priority="595" operator="equal">
      <formula>"eps"</formula>
    </cfRule>
  </conditionalFormatting>
  <conditionalFormatting sqref="F168">
    <cfRule type="cellIs" dxfId="673" priority="594" operator="equal">
      <formula>"eps"</formula>
    </cfRule>
  </conditionalFormatting>
  <conditionalFormatting sqref="M168">
    <cfRule type="cellIs" dxfId="672" priority="593" operator="equal">
      <formula>"eps"</formula>
    </cfRule>
  </conditionalFormatting>
  <conditionalFormatting sqref="N168">
    <cfRule type="cellIs" dxfId="671" priority="592" operator="equal">
      <formula>"eps"</formula>
    </cfRule>
  </conditionalFormatting>
  <conditionalFormatting sqref="E173:N173">
    <cfRule type="cellIs" dxfId="670" priority="591" operator="equal">
      <formula>"eps"</formula>
    </cfRule>
  </conditionalFormatting>
  <conditionalFormatting sqref="G173:L173">
    <cfRule type="cellIs" dxfId="669" priority="590" operator="equal">
      <formula>"eps"</formula>
    </cfRule>
  </conditionalFormatting>
  <conditionalFormatting sqref="F173">
    <cfRule type="cellIs" dxfId="668" priority="589" operator="equal">
      <formula>"eps"</formula>
    </cfRule>
  </conditionalFormatting>
  <conditionalFormatting sqref="M173">
    <cfRule type="cellIs" dxfId="667" priority="588" operator="equal">
      <formula>"eps"</formula>
    </cfRule>
  </conditionalFormatting>
  <conditionalFormatting sqref="N173">
    <cfRule type="cellIs" dxfId="666" priority="587" operator="equal">
      <formula>"eps"</formula>
    </cfRule>
  </conditionalFormatting>
  <conditionalFormatting sqref="E176:N176">
    <cfRule type="cellIs" dxfId="665" priority="586" operator="equal">
      <formula>"eps"</formula>
    </cfRule>
  </conditionalFormatting>
  <conditionalFormatting sqref="G176:L176">
    <cfRule type="cellIs" dxfId="664" priority="585" operator="equal">
      <formula>"eps"</formula>
    </cfRule>
  </conditionalFormatting>
  <conditionalFormatting sqref="F176">
    <cfRule type="cellIs" dxfId="663" priority="584" operator="equal">
      <formula>"eps"</formula>
    </cfRule>
  </conditionalFormatting>
  <conditionalFormatting sqref="M176">
    <cfRule type="cellIs" dxfId="662" priority="583" operator="equal">
      <formula>"eps"</formula>
    </cfRule>
  </conditionalFormatting>
  <conditionalFormatting sqref="N176">
    <cfRule type="cellIs" dxfId="661" priority="582" operator="equal">
      <formula>"eps"</formula>
    </cfRule>
  </conditionalFormatting>
  <conditionalFormatting sqref="E180:N180">
    <cfRule type="cellIs" dxfId="660" priority="581" operator="equal">
      <formula>"eps"</formula>
    </cfRule>
  </conditionalFormatting>
  <conditionalFormatting sqref="G180:L180">
    <cfRule type="cellIs" dxfId="659" priority="580" operator="equal">
      <formula>"eps"</formula>
    </cfRule>
  </conditionalFormatting>
  <conditionalFormatting sqref="F180">
    <cfRule type="cellIs" dxfId="658" priority="579" operator="equal">
      <formula>"eps"</formula>
    </cfRule>
  </conditionalFormatting>
  <conditionalFormatting sqref="M180">
    <cfRule type="cellIs" dxfId="657" priority="578" operator="equal">
      <formula>"eps"</formula>
    </cfRule>
  </conditionalFormatting>
  <conditionalFormatting sqref="N180">
    <cfRule type="cellIs" dxfId="656" priority="577" operator="equal">
      <formula>"eps"</formula>
    </cfRule>
  </conditionalFormatting>
  <conditionalFormatting sqref="E182:N182">
    <cfRule type="cellIs" dxfId="655" priority="576" operator="equal">
      <formula>"eps"</formula>
    </cfRule>
  </conditionalFormatting>
  <conditionalFormatting sqref="G182:L182">
    <cfRule type="cellIs" dxfId="654" priority="575" operator="equal">
      <formula>"eps"</formula>
    </cfRule>
  </conditionalFormatting>
  <conditionalFormatting sqref="F182">
    <cfRule type="cellIs" dxfId="653" priority="574" operator="equal">
      <formula>"eps"</formula>
    </cfRule>
  </conditionalFormatting>
  <conditionalFormatting sqref="M182">
    <cfRule type="cellIs" dxfId="652" priority="573" operator="equal">
      <formula>"eps"</formula>
    </cfRule>
  </conditionalFormatting>
  <conditionalFormatting sqref="N182">
    <cfRule type="cellIs" dxfId="651" priority="572" operator="equal">
      <formula>"eps"</formula>
    </cfRule>
  </conditionalFormatting>
  <conditionalFormatting sqref="E193:N195">
    <cfRule type="cellIs" dxfId="650" priority="571" operator="equal">
      <formula>"eps"</formula>
    </cfRule>
  </conditionalFormatting>
  <conditionalFormatting sqref="G193:L195">
    <cfRule type="cellIs" dxfId="649" priority="570" operator="equal">
      <formula>"eps"</formula>
    </cfRule>
  </conditionalFormatting>
  <conditionalFormatting sqref="F193:F195">
    <cfRule type="cellIs" dxfId="648" priority="569" operator="equal">
      <formula>"eps"</formula>
    </cfRule>
  </conditionalFormatting>
  <conditionalFormatting sqref="M193:M195">
    <cfRule type="cellIs" dxfId="647" priority="568" operator="equal">
      <formula>"eps"</formula>
    </cfRule>
  </conditionalFormatting>
  <conditionalFormatting sqref="N193:N195">
    <cfRule type="cellIs" dxfId="646" priority="567" operator="equal">
      <formula>"eps"</formula>
    </cfRule>
  </conditionalFormatting>
  <conditionalFormatting sqref="E198:N198">
    <cfRule type="cellIs" dxfId="645" priority="566" operator="equal">
      <formula>"eps"</formula>
    </cfRule>
  </conditionalFormatting>
  <conditionalFormatting sqref="G198:L198">
    <cfRule type="cellIs" dxfId="644" priority="565" operator="equal">
      <formula>"eps"</formula>
    </cfRule>
  </conditionalFormatting>
  <conditionalFormatting sqref="F198">
    <cfRule type="cellIs" dxfId="643" priority="564" operator="equal">
      <formula>"eps"</formula>
    </cfRule>
  </conditionalFormatting>
  <conditionalFormatting sqref="M198">
    <cfRule type="cellIs" dxfId="642" priority="563" operator="equal">
      <formula>"eps"</formula>
    </cfRule>
  </conditionalFormatting>
  <conditionalFormatting sqref="N198">
    <cfRule type="cellIs" dxfId="641" priority="562" operator="equal">
      <formula>"eps"</formula>
    </cfRule>
  </conditionalFormatting>
  <conditionalFormatting sqref="E203:N203">
    <cfRule type="cellIs" dxfId="640" priority="561" operator="equal">
      <formula>"eps"</formula>
    </cfRule>
  </conditionalFormatting>
  <conditionalFormatting sqref="G203:L203">
    <cfRule type="cellIs" dxfId="639" priority="560" operator="equal">
      <formula>"eps"</formula>
    </cfRule>
  </conditionalFormatting>
  <conditionalFormatting sqref="F203">
    <cfRule type="cellIs" dxfId="638" priority="559" operator="equal">
      <formula>"eps"</formula>
    </cfRule>
  </conditionalFormatting>
  <conditionalFormatting sqref="M203">
    <cfRule type="cellIs" dxfId="637" priority="558" operator="equal">
      <formula>"eps"</formula>
    </cfRule>
  </conditionalFormatting>
  <conditionalFormatting sqref="N203">
    <cfRule type="cellIs" dxfId="636" priority="557" operator="equal">
      <formula>"eps"</formula>
    </cfRule>
  </conditionalFormatting>
  <conditionalFormatting sqref="E205:N206">
    <cfRule type="cellIs" dxfId="635" priority="556" operator="equal">
      <formula>"eps"</formula>
    </cfRule>
  </conditionalFormatting>
  <conditionalFormatting sqref="G205:L206">
    <cfRule type="cellIs" dxfId="634" priority="555" operator="equal">
      <formula>"eps"</formula>
    </cfRule>
  </conditionalFormatting>
  <conditionalFormatting sqref="F205:F206">
    <cfRule type="cellIs" dxfId="633" priority="554" operator="equal">
      <formula>"eps"</formula>
    </cfRule>
  </conditionalFormatting>
  <conditionalFormatting sqref="M205:M206">
    <cfRule type="cellIs" dxfId="632" priority="553" operator="equal">
      <formula>"eps"</formula>
    </cfRule>
  </conditionalFormatting>
  <conditionalFormatting sqref="N205:N206">
    <cfRule type="cellIs" dxfId="631" priority="552" operator="equal">
      <formula>"eps"</formula>
    </cfRule>
  </conditionalFormatting>
  <conditionalFormatting sqref="E202:N202">
    <cfRule type="cellIs" dxfId="630" priority="551" operator="equal">
      <formula>"eps"</formula>
    </cfRule>
  </conditionalFormatting>
  <conditionalFormatting sqref="G202:L202">
    <cfRule type="cellIs" dxfId="629" priority="550" operator="equal">
      <formula>"eps"</formula>
    </cfRule>
  </conditionalFormatting>
  <conditionalFormatting sqref="F202">
    <cfRule type="cellIs" dxfId="628" priority="549" operator="equal">
      <formula>"eps"</formula>
    </cfRule>
  </conditionalFormatting>
  <conditionalFormatting sqref="M202">
    <cfRule type="cellIs" dxfId="627" priority="548" operator="equal">
      <formula>"eps"</formula>
    </cfRule>
  </conditionalFormatting>
  <conditionalFormatting sqref="N202">
    <cfRule type="cellIs" dxfId="626" priority="547" operator="equal">
      <formula>"eps"</formula>
    </cfRule>
  </conditionalFormatting>
  <conditionalFormatting sqref="E156:N156">
    <cfRule type="cellIs" dxfId="625" priority="546" operator="equal">
      <formula>"eps"</formula>
    </cfRule>
  </conditionalFormatting>
  <conditionalFormatting sqref="G156:L156">
    <cfRule type="cellIs" dxfId="624" priority="545" operator="equal">
      <formula>"eps"</formula>
    </cfRule>
  </conditionalFormatting>
  <conditionalFormatting sqref="F156">
    <cfRule type="cellIs" dxfId="623" priority="544" operator="equal">
      <formula>"eps"</formula>
    </cfRule>
  </conditionalFormatting>
  <conditionalFormatting sqref="M156">
    <cfRule type="cellIs" dxfId="622" priority="543" operator="equal">
      <formula>"eps"</formula>
    </cfRule>
  </conditionalFormatting>
  <conditionalFormatting sqref="N156">
    <cfRule type="cellIs" dxfId="621" priority="542" operator="equal">
      <formula>"eps"</formula>
    </cfRule>
  </conditionalFormatting>
  <conditionalFormatting sqref="E166:N166">
    <cfRule type="cellIs" dxfId="620" priority="541" operator="equal">
      <formula>"eps"</formula>
    </cfRule>
  </conditionalFormatting>
  <conditionalFormatting sqref="G166:L166">
    <cfRule type="cellIs" dxfId="619" priority="540" operator="equal">
      <formula>"eps"</formula>
    </cfRule>
  </conditionalFormatting>
  <conditionalFormatting sqref="F166">
    <cfRule type="cellIs" dxfId="618" priority="539" operator="equal">
      <formula>"eps"</formula>
    </cfRule>
  </conditionalFormatting>
  <conditionalFormatting sqref="M166">
    <cfRule type="cellIs" dxfId="617" priority="538" operator="equal">
      <formula>"eps"</formula>
    </cfRule>
  </conditionalFormatting>
  <conditionalFormatting sqref="N166">
    <cfRule type="cellIs" dxfId="616" priority="537" operator="equal">
      <formula>"eps"</formula>
    </cfRule>
  </conditionalFormatting>
  <conditionalFormatting sqref="AC12 AC19 AC78 AC26 AC9:AC10 AE17 AE12 AC14:AC17 AC21:AL24 AC29:AL31 AC33:AL33 AC36:AL65 AC70:AL71 AC73:AL73">
    <cfRule type="cellIs" dxfId="615" priority="536" operator="equal">
      <formula>"eps"</formula>
    </cfRule>
  </conditionalFormatting>
  <conditionalFormatting sqref="AC81 AE81">
    <cfRule type="cellIs" dxfId="614" priority="535" operator="equal">
      <formula>"eps"</formula>
    </cfRule>
  </conditionalFormatting>
  <conditionalFormatting sqref="AC12 AE12">
    <cfRule type="cellIs" dxfId="613" priority="534" operator="equal">
      <formula>"eps"</formula>
    </cfRule>
  </conditionalFormatting>
  <conditionalFormatting sqref="AC35:AL65">
    <cfRule type="cellIs" dxfId="612" priority="533" operator="equal">
      <formula>"eps"</formula>
    </cfRule>
  </conditionalFormatting>
  <conditionalFormatting sqref="AC66 AE66">
    <cfRule type="cellIs" dxfId="611" priority="532" operator="equal">
      <formula>"eps"</formula>
    </cfRule>
  </conditionalFormatting>
  <conditionalFormatting sqref="AC11 AE11">
    <cfRule type="cellIs" dxfId="610" priority="531" operator="equal">
      <formula>"eps"</formula>
    </cfRule>
  </conditionalFormatting>
  <conditionalFormatting sqref="AC27 AE27">
    <cfRule type="cellIs" dxfId="609" priority="530" operator="equal">
      <formula>"eps"</formula>
    </cfRule>
  </conditionalFormatting>
  <conditionalFormatting sqref="AE74">
    <cfRule type="cellIs" dxfId="608" priority="529" operator="equal">
      <formula>"eps"</formula>
    </cfRule>
  </conditionalFormatting>
  <conditionalFormatting sqref="AE75">
    <cfRule type="cellIs" dxfId="607" priority="528" operator="equal">
      <formula>"eps"</formula>
    </cfRule>
  </conditionalFormatting>
  <conditionalFormatting sqref="AF33:AJ33 AF36:AJ65 AF73:AJ73 AF12:AJ12 AF70:AJ71 AF17:AJ17 AF29:AJ31 AF21:AJ24">
    <cfRule type="cellIs" dxfId="606" priority="527" operator="equal">
      <formula>"eps"</formula>
    </cfRule>
  </conditionalFormatting>
  <conditionalFormatting sqref="AF81:AJ81">
    <cfRule type="cellIs" dxfId="605" priority="526" operator="equal">
      <formula>"eps"</formula>
    </cfRule>
  </conditionalFormatting>
  <conditionalFormatting sqref="AF12:AJ12">
    <cfRule type="cellIs" dxfId="604" priority="525" operator="equal">
      <formula>"eps"</formula>
    </cfRule>
  </conditionalFormatting>
  <conditionalFormatting sqref="AF35:AJ35">
    <cfRule type="cellIs" dxfId="603" priority="524" operator="equal">
      <formula>"eps"</formula>
    </cfRule>
  </conditionalFormatting>
  <conditionalFormatting sqref="AF66:AJ66">
    <cfRule type="cellIs" dxfId="602" priority="523" operator="equal">
      <formula>"eps"</formula>
    </cfRule>
  </conditionalFormatting>
  <conditionalFormatting sqref="AF11:AJ11">
    <cfRule type="cellIs" dxfId="601" priority="522" operator="equal">
      <formula>"eps"</formula>
    </cfRule>
  </conditionalFormatting>
  <conditionalFormatting sqref="AF27:AJ27">
    <cfRule type="cellIs" dxfId="600" priority="521" operator="equal">
      <formula>"eps"</formula>
    </cfRule>
  </conditionalFormatting>
  <conditionalFormatting sqref="AF74:AJ74">
    <cfRule type="cellIs" dxfId="599" priority="520" operator="equal">
      <formula>"eps"</formula>
    </cfRule>
  </conditionalFormatting>
  <conditionalFormatting sqref="AF75:AJ75">
    <cfRule type="cellIs" dxfId="598" priority="519" operator="equal">
      <formula>"eps"</formula>
    </cfRule>
  </conditionalFormatting>
  <conditionalFormatting sqref="AD33 AD36:AD65 AD73 AD12 AD70:AD71 AD17 AD29:AD31 AD21:AD24">
    <cfRule type="cellIs" dxfId="597" priority="518" operator="equal">
      <formula>"eps"</formula>
    </cfRule>
  </conditionalFormatting>
  <conditionalFormatting sqref="AD81">
    <cfRule type="cellIs" dxfId="596" priority="517" operator="equal">
      <formula>"eps"</formula>
    </cfRule>
  </conditionalFormatting>
  <conditionalFormatting sqref="AD12">
    <cfRule type="cellIs" dxfId="595" priority="516" operator="equal">
      <formula>"eps"</formula>
    </cfRule>
  </conditionalFormatting>
  <conditionalFormatting sqref="AD35">
    <cfRule type="cellIs" dxfId="594" priority="515" operator="equal">
      <formula>"eps"</formula>
    </cfRule>
  </conditionalFormatting>
  <conditionalFormatting sqref="AD66">
    <cfRule type="cellIs" dxfId="593" priority="514" operator="equal">
      <formula>"eps"</formula>
    </cfRule>
  </conditionalFormatting>
  <conditionalFormatting sqref="AD11">
    <cfRule type="cellIs" dxfId="592" priority="513" operator="equal">
      <formula>"eps"</formula>
    </cfRule>
  </conditionalFormatting>
  <conditionalFormatting sqref="AD27">
    <cfRule type="cellIs" dxfId="591" priority="512" operator="equal">
      <formula>"eps"</formula>
    </cfRule>
  </conditionalFormatting>
  <conditionalFormatting sqref="AD74">
    <cfRule type="cellIs" dxfId="590" priority="511" operator="equal">
      <formula>"eps"</formula>
    </cfRule>
  </conditionalFormatting>
  <conditionalFormatting sqref="AD75">
    <cfRule type="cellIs" dxfId="589" priority="510" operator="equal">
      <formula>"eps"</formula>
    </cfRule>
  </conditionalFormatting>
  <conditionalFormatting sqref="AD18">
    <cfRule type="cellIs" dxfId="588" priority="473" operator="equal">
      <formula>"eps"</formula>
    </cfRule>
  </conditionalFormatting>
  <conditionalFormatting sqref="AF18:AJ18">
    <cfRule type="cellIs" dxfId="587" priority="474" operator="equal">
      <formula>"eps"</formula>
    </cfRule>
  </conditionalFormatting>
  <conditionalFormatting sqref="AL13">
    <cfRule type="cellIs" dxfId="586" priority="476" operator="equal">
      <formula>"eps"</formula>
    </cfRule>
  </conditionalFormatting>
  <conditionalFormatting sqref="AE18">
    <cfRule type="cellIs" dxfId="585" priority="475" operator="equal">
      <formula>"eps"</formula>
    </cfRule>
  </conditionalFormatting>
  <conditionalFormatting sqref="AC13">
    <cfRule type="cellIs" dxfId="584" priority="478" operator="equal">
      <formula>"eps"</formula>
    </cfRule>
  </conditionalFormatting>
  <conditionalFormatting sqref="AK13">
    <cfRule type="cellIs" dxfId="583" priority="477" operator="equal">
      <formula>"eps"</formula>
    </cfRule>
  </conditionalFormatting>
  <conditionalFormatting sqref="AK33 AK36:AK65 AK73 AK70:AK71 AK17 AK29:AK31 AK21:AK24">
    <cfRule type="cellIs" dxfId="582" priority="509" operator="equal">
      <formula>"eps"</formula>
    </cfRule>
  </conditionalFormatting>
  <conditionalFormatting sqref="AK35">
    <cfRule type="cellIs" dxfId="581" priority="508" operator="equal">
      <formula>"eps"</formula>
    </cfRule>
  </conditionalFormatting>
  <conditionalFormatting sqref="AK66">
    <cfRule type="cellIs" dxfId="580" priority="507" operator="equal">
      <formula>"eps"</formula>
    </cfRule>
  </conditionalFormatting>
  <conditionalFormatting sqref="AK11">
    <cfRule type="cellIs" dxfId="579" priority="506" operator="equal">
      <formula>"eps"</formula>
    </cfRule>
  </conditionalFormatting>
  <conditionalFormatting sqref="AK27">
    <cfRule type="cellIs" dxfId="578" priority="505" operator="equal">
      <formula>"eps"</formula>
    </cfRule>
  </conditionalFormatting>
  <conditionalFormatting sqref="AK74">
    <cfRule type="cellIs" dxfId="577" priority="504" operator="equal">
      <formula>"eps"</formula>
    </cfRule>
  </conditionalFormatting>
  <conditionalFormatting sqref="AK75">
    <cfRule type="cellIs" dxfId="576" priority="503" operator="equal">
      <formula>"eps"</formula>
    </cfRule>
  </conditionalFormatting>
  <conditionalFormatting sqref="AE67">
    <cfRule type="cellIs" dxfId="575" priority="439" operator="equal">
      <formula>"eps"</formula>
    </cfRule>
  </conditionalFormatting>
  <conditionalFormatting sqref="AD67">
    <cfRule type="cellIs" dxfId="574" priority="432" operator="equal">
      <formula>"eps"</formula>
    </cfRule>
  </conditionalFormatting>
  <conditionalFormatting sqref="AL34">
    <cfRule type="cellIs" dxfId="573" priority="440" operator="equal">
      <formula>"eps"</formula>
    </cfRule>
  </conditionalFormatting>
  <conditionalFormatting sqref="AK34">
    <cfRule type="cellIs" dxfId="572" priority="441" operator="equal">
      <formula>"eps"</formula>
    </cfRule>
  </conditionalFormatting>
  <conditionalFormatting sqref="AC34">
    <cfRule type="cellIs" dxfId="571" priority="442" operator="equal">
      <formula>"eps"</formula>
    </cfRule>
  </conditionalFormatting>
  <conditionalFormatting sqref="AD34">
    <cfRule type="cellIs" dxfId="570" priority="443" operator="equal">
      <formula>"eps"</formula>
    </cfRule>
  </conditionalFormatting>
  <conditionalFormatting sqref="AF34:AJ34">
    <cfRule type="cellIs" dxfId="569" priority="444" operator="equal">
      <formula>"eps"</formula>
    </cfRule>
  </conditionalFormatting>
  <conditionalFormatting sqref="AE34">
    <cfRule type="cellIs" dxfId="568" priority="445" operator="equal">
      <formula>"eps"</formula>
    </cfRule>
  </conditionalFormatting>
  <conditionalFormatting sqref="AL32">
    <cfRule type="cellIs" dxfId="567" priority="446" operator="equal">
      <formula>"eps"</formula>
    </cfRule>
  </conditionalFormatting>
  <conditionalFormatting sqref="AK32">
    <cfRule type="cellIs" dxfId="566" priority="447" operator="equal">
      <formula>"eps"</formula>
    </cfRule>
  </conditionalFormatting>
  <conditionalFormatting sqref="AC32">
    <cfRule type="cellIs" dxfId="565" priority="448" operator="equal">
      <formula>"eps"</formula>
    </cfRule>
  </conditionalFormatting>
  <conditionalFormatting sqref="AD32">
    <cfRule type="cellIs" dxfId="564" priority="449" operator="equal">
      <formula>"eps"</formula>
    </cfRule>
  </conditionalFormatting>
  <conditionalFormatting sqref="AF32:AJ32">
    <cfRule type="cellIs" dxfId="563" priority="450" operator="equal">
      <formula>"eps"</formula>
    </cfRule>
  </conditionalFormatting>
  <conditionalFormatting sqref="AE32">
    <cfRule type="cellIs" dxfId="562" priority="451" operator="equal">
      <formula>"eps"</formula>
    </cfRule>
  </conditionalFormatting>
  <conditionalFormatting sqref="AL28">
    <cfRule type="cellIs" dxfId="561" priority="452" operator="equal">
      <formula>"eps"</formula>
    </cfRule>
  </conditionalFormatting>
  <conditionalFormatting sqref="AK12">
    <cfRule type="cellIs" dxfId="560" priority="502" operator="equal">
      <formula>"eps"</formula>
    </cfRule>
  </conditionalFormatting>
  <conditionalFormatting sqref="AL33 AL36:AL65 AL73 AL70:AL71 AL17 AL29:AL31 AL21:AL24">
    <cfRule type="cellIs" dxfId="559" priority="501" operator="equal">
      <formula>"eps"</formula>
    </cfRule>
  </conditionalFormatting>
  <conditionalFormatting sqref="AL35">
    <cfRule type="cellIs" dxfId="558" priority="500" operator="equal">
      <formula>"eps"</formula>
    </cfRule>
  </conditionalFormatting>
  <conditionalFormatting sqref="AL66">
    <cfRule type="cellIs" dxfId="557" priority="499" operator="equal">
      <formula>"eps"</formula>
    </cfRule>
  </conditionalFormatting>
  <conditionalFormatting sqref="AL11">
    <cfRule type="cellIs" dxfId="556" priority="498" operator="equal">
      <formula>"eps"</formula>
    </cfRule>
  </conditionalFormatting>
  <conditionalFormatting sqref="AL27">
    <cfRule type="cellIs" dxfId="555" priority="497" operator="equal">
      <formula>"eps"</formula>
    </cfRule>
  </conditionalFormatting>
  <conditionalFormatting sqref="AL74">
    <cfRule type="cellIs" dxfId="554" priority="496" operator="equal">
      <formula>"eps"</formula>
    </cfRule>
  </conditionalFormatting>
  <conditionalFormatting sqref="AL75">
    <cfRule type="cellIs" dxfId="553" priority="495" operator="equal">
      <formula>"eps"</formula>
    </cfRule>
  </conditionalFormatting>
  <conditionalFormatting sqref="AE77">
    <cfRule type="cellIs" dxfId="552" priority="413" operator="equal">
      <formula>"eps"</formula>
    </cfRule>
  </conditionalFormatting>
  <conditionalFormatting sqref="AK77">
    <cfRule type="cellIs" dxfId="551" priority="406" operator="equal">
      <formula>"eps"</formula>
    </cfRule>
  </conditionalFormatting>
  <conditionalFormatting sqref="AF76:AJ76">
    <cfRule type="cellIs" dxfId="550" priority="414" operator="equal">
      <formula>"eps"</formula>
    </cfRule>
  </conditionalFormatting>
  <conditionalFormatting sqref="AE76">
    <cfRule type="cellIs" dxfId="549" priority="415" operator="equal">
      <formula>"eps"</formula>
    </cfRule>
  </conditionalFormatting>
  <conditionalFormatting sqref="AL72">
    <cfRule type="cellIs" dxfId="548" priority="416" operator="equal">
      <formula>"eps"</formula>
    </cfRule>
  </conditionalFormatting>
  <conditionalFormatting sqref="AK72">
    <cfRule type="cellIs" dxfId="547" priority="417" operator="equal">
      <formula>"eps"</formula>
    </cfRule>
  </conditionalFormatting>
  <conditionalFormatting sqref="AC72">
    <cfRule type="cellIs" dxfId="546" priority="418" operator="equal">
      <formula>"eps"</formula>
    </cfRule>
  </conditionalFormatting>
  <conditionalFormatting sqref="AD72">
    <cfRule type="cellIs" dxfId="545" priority="419" operator="equal">
      <formula>"eps"</formula>
    </cfRule>
  </conditionalFormatting>
  <conditionalFormatting sqref="AF72:AJ72">
    <cfRule type="cellIs" dxfId="544" priority="420" operator="equal">
      <formula>"eps"</formula>
    </cfRule>
  </conditionalFormatting>
  <conditionalFormatting sqref="AE72">
    <cfRule type="cellIs" dxfId="543" priority="421" operator="equal">
      <formula>"eps"</formula>
    </cfRule>
  </conditionalFormatting>
  <conditionalFormatting sqref="AL69">
    <cfRule type="cellIs" dxfId="542" priority="422" operator="equal">
      <formula>"eps"</formula>
    </cfRule>
  </conditionalFormatting>
  <conditionalFormatting sqref="AL68">
    <cfRule type="cellIs" dxfId="541" priority="423" operator="equal">
      <formula>"eps"</formula>
    </cfRule>
  </conditionalFormatting>
  <conditionalFormatting sqref="AL67">
    <cfRule type="cellIs" dxfId="540" priority="424" operator="equal">
      <formula>"eps"</formula>
    </cfRule>
  </conditionalFormatting>
  <conditionalFormatting sqref="AK69">
    <cfRule type="cellIs" dxfId="539" priority="425" operator="equal">
      <formula>"eps"</formula>
    </cfRule>
  </conditionalFormatting>
  <conditionalFormatting sqref="AK68">
    <cfRule type="cellIs" dxfId="538" priority="426" operator="equal">
      <formula>"eps"</formula>
    </cfRule>
  </conditionalFormatting>
  <conditionalFormatting sqref="AL12">
    <cfRule type="cellIs" dxfId="537" priority="494" operator="equal">
      <formula>"eps"</formula>
    </cfRule>
  </conditionalFormatting>
  <conditionalFormatting sqref="AK81:AL81">
    <cfRule type="cellIs" dxfId="536" priority="493" operator="equal">
      <formula>"eps"</formula>
    </cfRule>
  </conditionalFormatting>
  <conditionalFormatting sqref="AD9:AL10">
    <cfRule type="cellIs" dxfId="535" priority="492" operator="equal">
      <formula>"eps"</formula>
    </cfRule>
  </conditionalFormatting>
  <conditionalFormatting sqref="AD14:AL16">
    <cfRule type="cellIs" dxfId="534" priority="491" operator="equal">
      <formula>"eps"</formula>
    </cfRule>
  </conditionalFormatting>
  <conditionalFormatting sqref="AD19:AL19">
    <cfRule type="cellIs" dxfId="533" priority="490" operator="equal">
      <formula>"eps"</formula>
    </cfRule>
  </conditionalFormatting>
  <conditionalFormatting sqref="AD26:AL26">
    <cfRule type="cellIs" dxfId="532" priority="489" operator="equal">
      <formula>"eps"</formula>
    </cfRule>
  </conditionalFormatting>
  <conditionalFormatting sqref="AC74:AL75">
    <cfRule type="cellIs" dxfId="531" priority="488" operator="equal">
      <formula>"eps"</formula>
    </cfRule>
  </conditionalFormatting>
  <conditionalFormatting sqref="AD78:AL78">
    <cfRule type="cellIs" dxfId="530" priority="487" operator="equal">
      <formula>"eps"</formula>
    </cfRule>
  </conditionalFormatting>
  <conditionalFormatting sqref="AK67">
    <cfRule type="cellIs" dxfId="529" priority="427" operator="equal">
      <formula>"eps"</formula>
    </cfRule>
  </conditionalFormatting>
  <conditionalFormatting sqref="AD68">
    <cfRule type="cellIs" dxfId="528" priority="431" operator="equal">
      <formula>"eps"</formula>
    </cfRule>
  </conditionalFormatting>
  <conditionalFormatting sqref="AC68">
    <cfRule type="cellIs" dxfId="527" priority="430" operator="equal">
      <formula>"eps"</formula>
    </cfRule>
  </conditionalFormatting>
  <conditionalFormatting sqref="AE69">
    <cfRule type="cellIs" dxfId="526" priority="435" operator="equal">
      <formula>"eps"</formula>
    </cfRule>
  </conditionalFormatting>
  <conditionalFormatting sqref="AF69:AJ69">
    <cfRule type="cellIs" dxfId="525" priority="434" operator="equal">
      <formula>"eps"</formula>
    </cfRule>
  </conditionalFormatting>
  <conditionalFormatting sqref="AF67:AJ67">
    <cfRule type="cellIs" dxfId="524" priority="438" operator="equal">
      <formula>"eps"</formula>
    </cfRule>
  </conditionalFormatting>
  <conditionalFormatting sqref="AE25">
    <cfRule type="cellIs" dxfId="523" priority="463" operator="equal">
      <formula>"eps"</formula>
    </cfRule>
  </conditionalFormatting>
  <conditionalFormatting sqref="AF25:AJ25">
    <cfRule type="cellIs" dxfId="522" priority="462" operator="equal">
      <formula>"eps"</formula>
    </cfRule>
  </conditionalFormatting>
  <conditionalFormatting sqref="AD20">
    <cfRule type="cellIs" dxfId="521" priority="467" operator="equal">
      <formula>"eps"</formula>
    </cfRule>
  </conditionalFormatting>
  <conditionalFormatting sqref="AC20">
    <cfRule type="cellIs" dxfId="520" priority="466" operator="equal">
      <formula>"eps"</formula>
    </cfRule>
  </conditionalFormatting>
  <conditionalFormatting sqref="AK20">
    <cfRule type="cellIs" dxfId="519" priority="465" operator="equal">
      <formula>"eps"</formula>
    </cfRule>
  </conditionalFormatting>
  <conditionalFormatting sqref="AL20">
    <cfRule type="cellIs" dxfId="518" priority="464" operator="equal">
      <formula>"eps"</formula>
    </cfRule>
  </conditionalFormatting>
  <conditionalFormatting sqref="AC18">
    <cfRule type="cellIs" dxfId="517" priority="472" operator="equal">
      <formula>"eps"</formula>
    </cfRule>
  </conditionalFormatting>
  <conditionalFormatting sqref="AC8">
    <cfRule type="cellIs" dxfId="516" priority="486" operator="equal">
      <formula>"eps"</formula>
    </cfRule>
  </conditionalFormatting>
  <conditionalFormatting sqref="AE8:AJ8">
    <cfRule type="cellIs" dxfId="515" priority="485" operator="equal">
      <formula>"eps"</formula>
    </cfRule>
  </conditionalFormatting>
  <conditionalFormatting sqref="AD8">
    <cfRule type="cellIs" dxfId="514" priority="484" operator="equal">
      <formula>"eps"</formula>
    </cfRule>
  </conditionalFormatting>
  <conditionalFormatting sqref="AK8">
    <cfRule type="cellIs" dxfId="513" priority="483" operator="equal">
      <formula>"eps"</formula>
    </cfRule>
  </conditionalFormatting>
  <conditionalFormatting sqref="AL8">
    <cfRule type="cellIs" dxfId="512" priority="482" operator="equal">
      <formula>"eps"</formula>
    </cfRule>
  </conditionalFormatting>
  <conditionalFormatting sqref="AE13">
    <cfRule type="cellIs" dxfId="511" priority="481" operator="equal">
      <formula>"eps"</formula>
    </cfRule>
  </conditionalFormatting>
  <conditionalFormatting sqref="AF13:AJ13">
    <cfRule type="cellIs" dxfId="510" priority="480" operator="equal">
      <formula>"eps"</formula>
    </cfRule>
  </conditionalFormatting>
  <conditionalFormatting sqref="AD13">
    <cfRule type="cellIs" dxfId="509" priority="479" operator="equal">
      <formula>"eps"</formula>
    </cfRule>
  </conditionalFormatting>
  <conditionalFormatting sqref="AK18">
    <cfRule type="cellIs" dxfId="508" priority="471" operator="equal">
      <formula>"eps"</formula>
    </cfRule>
  </conditionalFormatting>
  <conditionalFormatting sqref="AL18">
    <cfRule type="cellIs" dxfId="507" priority="470" operator="equal">
      <formula>"eps"</formula>
    </cfRule>
  </conditionalFormatting>
  <conditionalFormatting sqref="AE20">
    <cfRule type="cellIs" dxfId="506" priority="469" operator="equal">
      <formula>"eps"</formula>
    </cfRule>
  </conditionalFormatting>
  <conditionalFormatting sqref="AF20:AJ20">
    <cfRule type="cellIs" dxfId="505" priority="468" operator="equal">
      <formula>"eps"</formula>
    </cfRule>
  </conditionalFormatting>
  <conditionalFormatting sqref="AD25">
    <cfRule type="cellIs" dxfId="504" priority="461" operator="equal">
      <formula>"eps"</formula>
    </cfRule>
  </conditionalFormatting>
  <conditionalFormatting sqref="AC25">
    <cfRule type="cellIs" dxfId="503" priority="460" operator="equal">
      <formula>"eps"</formula>
    </cfRule>
  </conditionalFormatting>
  <conditionalFormatting sqref="AK25">
    <cfRule type="cellIs" dxfId="502" priority="459" operator="equal">
      <formula>"eps"</formula>
    </cfRule>
  </conditionalFormatting>
  <conditionalFormatting sqref="AL25">
    <cfRule type="cellIs" dxfId="501" priority="458" operator="equal">
      <formula>"eps"</formula>
    </cfRule>
  </conditionalFormatting>
  <conditionalFormatting sqref="AE28">
    <cfRule type="cellIs" dxfId="500" priority="457" operator="equal">
      <formula>"eps"</formula>
    </cfRule>
  </conditionalFormatting>
  <conditionalFormatting sqref="AF28:AJ28">
    <cfRule type="cellIs" dxfId="499" priority="456" operator="equal">
      <formula>"eps"</formula>
    </cfRule>
  </conditionalFormatting>
  <conditionalFormatting sqref="AD28">
    <cfRule type="cellIs" dxfId="498" priority="455" operator="equal">
      <formula>"eps"</formula>
    </cfRule>
  </conditionalFormatting>
  <conditionalFormatting sqref="AC28">
    <cfRule type="cellIs" dxfId="497" priority="454" operator="equal">
      <formula>"eps"</formula>
    </cfRule>
  </conditionalFormatting>
  <conditionalFormatting sqref="AK28">
    <cfRule type="cellIs" dxfId="496" priority="453" operator="equal">
      <formula>"eps"</formula>
    </cfRule>
  </conditionalFormatting>
  <conditionalFormatting sqref="AE68">
    <cfRule type="cellIs" dxfId="495" priority="437" operator="equal">
      <formula>"eps"</formula>
    </cfRule>
  </conditionalFormatting>
  <conditionalFormatting sqref="AF68:AJ68">
    <cfRule type="cellIs" dxfId="494" priority="436" operator="equal">
      <formula>"eps"</formula>
    </cfRule>
  </conditionalFormatting>
  <conditionalFormatting sqref="AC67">
    <cfRule type="cellIs" dxfId="493" priority="433" operator="equal">
      <formula>"eps"</formula>
    </cfRule>
  </conditionalFormatting>
  <conditionalFormatting sqref="AD69">
    <cfRule type="cellIs" dxfId="492" priority="429" operator="equal">
      <formula>"eps"</formula>
    </cfRule>
  </conditionalFormatting>
  <conditionalFormatting sqref="AC69">
    <cfRule type="cellIs" dxfId="491" priority="428" operator="equal">
      <formula>"eps"</formula>
    </cfRule>
  </conditionalFormatting>
  <conditionalFormatting sqref="AF77:AJ77">
    <cfRule type="cellIs" dxfId="490" priority="412" operator="equal">
      <formula>"eps"</formula>
    </cfRule>
  </conditionalFormatting>
  <conditionalFormatting sqref="AC77">
    <cfRule type="cellIs" dxfId="489" priority="411" operator="equal">
      <formula>"eps"</formula>
    </cfRule>
  </conditionalFormatting>
  <conditionalFormatting sqref="AD77">
    <cfRule type="cellIs" dxfId="488" priority="410" operator="equal">
      <formula>"eps"</formula>
    </cfRule>
  </conditionalFormatting>
  <conditionalFormatting sqref="AD76">
    <cfRule type="cellIs" dxfId="487" priority="409" operator="equal">
      <formula>"eps"</formula>
    </cfRule>
  </conditionalFormatting>
  <conditionalFormatting sqref="AC76">
    <cfRule type="cellIs" dxfId="486" priority="408" operator="equal">
      <formula>"eps"</formula>
    </cfRule>
  </conditionalFormatting>
  <conditionalFormatting sqref="AK76">
    <cfRule type="cellIs" dxfId="485" priority="407" operator="equal">
      <formula>"eps"</formula>
    </cfRule>
  </conditionalFormatting>
  <conditionalFormatting sqref="AL76">
    <cfRule type="cellIs" dxfId="484" priority="405" operator="equal">
      <formula>"eps"</formula>
    </cfRule>
  </conditionalFormatting>
  <conditionalFormatting sqref="AL77">
    <cfRule type="cellIs" dxfId="483" priority="404" operator="equal">
      <formula>"eps"</formula>
    </cfRule>
  </conditionalFormatting>
  <conditionalFormatting sqref="AE79">
    <cfRule type="cellIs" dxfId="482" priority="403" operator="equal">
      <formula>"eps"</formula>
    </cfRule>
  </conditionalFormatting>
  <conditionalFormatting sqref="AF79:AJ79">
    <cfRule type="cellIs" dxfId="481" priority="402" operator="equal">
      <formula>"eps"</formula>
    </cfRule>
  </conditionalFormatting>
  <conditionalFormatting sqref="AE80">
    <cfRule type="cellIs" dxfId="480" priority="401" operator="equal">
      <formula>"eps"</formula>
    </cfRule>
  </conditionalFormatting>
  <conditionalFormatting sqref="AF80:AJ80">
    <cfRule type="cellIs" dxfId="479" priority="400" operator="equal">
      <formula>"eps"</formula>
    </cfRule>
  </conditionalFormatting>
  <conditionalFormatting sqref="AE79:AJ79">
    <cfRule type="cellIs" dxfId="478" priority="399" operator="equal">
      <formula>"eps"</formula>
    </cfRule>
  </conditionalFormatting>
  <conditionalFormatting sqref="AD79">
    <cfRule type="cellIs" dxfId="477" priority="398" operator="equal">
      <formula>"eps"</formula>
    </cfRule>
  </conditionalFormatting>
  <conditionalFormatting sqref="AC79">
    <cfRule type="cellIs" dxfId="476" priority="397" operator="equal">
      <formula>"eps"</formula>
    </cfRule>
  </conditionalFormatting>
  <conditionalFormatting sqref="AD80">
    <cfRule type="cellIs" dxfId="475" priority="396" operator="equal">
      <formula>"eps"</formula>
    </cfRule>
  </conditionalFormatting>
  <conditionalFormatting sqref="AC80">
    <cfRule type="cellIs" dxfId="474" priority="395" operator="equal">
      <formula>"eps"</formula>
    </cfRule>
  </conditionalFormatting>
  <conditionalFormatting sqref="AK79">
    <cfRule type="cellIs" dxfId="473" priority="394" operator="equal">
      <formula>"eps"</formula>
    </cfRule>
  </conditionalFormatting>
  <conditionalFormatting sqref="AK80">
    <cfRule type="cellIs" dxfId="472" priority="393" operator="equal">
      <formula>"eps"</formula>
    </cfRule>
  </conditionalFormatting>
  <conditionalFormatting sqref="AK79">
    <cfRule type="cellIs" dxfId="471" priority="392" operator="equal">
      <formula>"eps"</formula>
    </cfRule>
  </conditionalFormatting>
  <conditionalFormatting sqref="AL79">
    <cfRule type="cellIs" dxfId="470" priority="391" operator="equal">
      <formula>"eps"</formula>
    </cfRule>
  </conditionalFormatting>
  <conditionalFormatting sqref="AL80">
    <cfRule type="cellIs" dxfId="469" priority="390" operator="equal">
      <formula>"eps"</formula>
    </cfRule>
  </conditionalFormatting>
  <conditionalFormatting sqref="AL79">
    <cfRule type="cellIs" dxfId="468" priority="389" operator="equal">
      <formula>"eps"</formula>
    </cfRule>
  </conditionalFormatting>
  <conditionalFormatting sqref="E12 E19 E78 E26 E9:E10 G17 G12 E14:E17 E21:N24 E29:N31 E33:N33 E36:N65 E70:N71 E73:N73">
    <cfRule type="cellIs" dxfId="467" priority="388" operator="equal">
      <formula>"eps"</formula>
    </cfRule>
  </conditionalFormatting>
  <conditionalFormatting sqref="E81 G81">
    <cfRule type="cellIs" dxfId="466" priority="387" operator="equal">
      <formula>"eps"</formula>
    </cfRule>
  </conditionalFormatting>
  <conditionalFormatting sqref="E12 G12">
    <cfRule type="cellIs" dxfId="465" priority="386" operator="equal">
      <formula>"eps"</formula>
    </cfRule>
  </conditionalFormatting>
  <conditionalFormatting sqref="E35:N65">
    <cfRule type="cellIs" dxfId="464" priority="385" operator="equal">
      <formula>"eps"</formula>
    </cfRule>
  </conditionalFormatting>
  <conditionalFormatting sqref="E66 G66">
    <cfRule type="cellIs" dxfId="463" priority="384" operator="equal">
      <formula>"eps"</formula>
    </cfRule>
  </conditionalFormatting>
  <conditionalFormatting sqref="E11 G11">
    <cfRule type="cellIs" dxfId="462" priority="383" operator="equal">
      <formula>"eps"</formula>
    </cfRule>
  </conditionalFormatting>
  <conditionalFormatting sqref="E27 G27">
    <cfRule type="cellIs" dxfId="461" priority="382" operator="equal">
      <formula>"eps"</formula>
    </cfRule>
  </conditionalFormatting>
  <conditionalFormatting sqref="G74">
    <cfRule type="cellIs" dxfId="460" priority="381" operator="equal">
      <formula>"eps"</formula>
    </cfRule>
  </conditionalFormatting>
  <conditionalFormatting sqref="G75">
    <cfRule type="cellIs" dxfId="459" priority="380" operator="equal">
      <formula>"eps"</formula>
    </cfRule>
  </conditionalFormatting>
  <conditionalFormatting sqref="H33:L33 H36:L65 H73:L73 H12:L12 H70:L71 H17:L17 H29:L31 H21:L24">
    <cfRule type="cellIs" dxfId="458" priority="379" operator="equal">
      <formula>"eps"</formula>
    </cfRule>
  </conditionalFormatting>
  <conditionalFormatting sqref="H81:L81">
    <cfRule type="cellIs" dxfId="457" priority="378" operator="equal">
      <formula>"eps"</formula>
    </cfRule>
  </conditionalFormatting>
  <conditionalFormatting sqref="H12:L12">
    <cfRule type="cellIs" dxfId="456" priority="377" operator="equal">
      <formula>"eps"</formula>
    </cfRule>
  </conditionalFormatting>
  <conditionalFormatting sqref="H35:L35">
    <cfRule type="cellIs" dxfId="455" priority="376" operator="equal">
      <formula>"eps"</formula>
    </cfRule>
  </conditionalFormatting>
  <conditionalFormatting sqref="H66:L66">
    <cfRule type="cellIs" dxfId="454" priority="375" operator="equal">
      <formula>"eps"</formula>
    </cfRule>
  </conditionalFormatting>
  <conditionalFormatting sqref="H11:L11">
    <cfRule type="cellIs" dxfId="453" priority="374" operator="equal">
      <formula>"eps"</formula>
    </cfRule>
  </conditionalFormatting>
  <conditionalFormatting sqref="H27:L27">
    <cfRule type="cellIs" dxfId="452" priority="373" operator="equal">
      <formula>"eps"</formula>
    </cfRule>
  </conditionalFormatting>
  <conditionalFormatting sqref="H74:L74">
    <cfRule type="cellIs" dxfId="451" priority="372" operator="equal">
      <formula>"eps"</formula>
    </cfRule>
  </conditionalFormatting>
  <conditionalFormatting sqref="H75:L75">
    <cfRule type="cellIs" dxfId="450" priority="371" operator="equal">
      <formula>"eps"</formula>
    </cfRule>
  </conditionalFormatting>
  <conditionalFormatting sqref="F33 F36:F65 F73 F12 F70:F71 F17 F29:F31 F21:F24">
    <cfRule type="cellIs" dxfId="449" priority="370" operator="equal">
      <formula>"eps"</formula>
    </cfRule>
  </conditionalFormatting>
  <conditionalFormatting sqref="F81">
    <cfRule type="cellIs" dxfId="448" priority="369" operator="equal">
      <formula>"eps"</formula>
    </cfRule>
  </conditionalFormatting>
  <conditionalFormatting sqref="F12">
    <cfRule type="cellIs" dxfId="447" priority="368" operator="equal">
      <formula>"eps"</formula>
    </cfRule>
  </conditionalFormatting>
  <conditionalFormatting sqref="F35">
    <cfRule type="cellIs" dxfId="446" priority="367" operator="equal">
      <formula>"eps"</formula>
    </cfRule>
  </conditionalFormatting>
  <conditionalFormatting sqref="F66">
    <cfRule type="cellIs" dxfId="445" priority="366" operator="equal">
      <formula>"eps"</formula>
    </cfRule>
  </conditionalFormatting>
  <conditionalFormatting sqref="F11">
    <cfRule type="cellIs" dxfId="444" priority="365" operator="equal">
      <formula>"eps"</formula>
    </cfRule>
  </conditionalFormatting>
  <conditionalFormatting sqref="F27">
    <cfRule type="cellIs" dxfId="443" priority="364" operator="equal">
      <formula>"eps"</formula>
    </cfRule>
  </conditionalFormatting>
  <conditionalFormatting sqref="F74">
    <cfRule type="cellIs" dxfId="442" priority="363" operator="equal">
      <formula>"eps"</formula>
    </cfRule>
  </conditionalFormatting>
  <conditionalFormatting sqref="F75">
    <cfRule type="cellIs" dxfId="441" priority="362" operator="equal">
      <formula>"eps"</formula>
    </cfRule>
  </conditionalFormatting>
  <conditionalFormatting sqref="M33 M36:M65 M73 M70:M71 M17 M29:M31 M21:M24">
    <cfRule type="cellIs" dxfId="440" priority="361" operator="equal">
      <formula>"eps"</formula>
    </cfRule>
  </conditionalFormatting>
  <conditionalFormatting sqref="M35">
    <cfRule type="cellIs" dxfId="439" priority="360" operator="equal">
      <formula>"eps"</formula>
    </cfRule>
  </conditionalFormatting>
  <conditionalFormatting sqref="M66">
    <cfRule type="cellIs" dxfId="438" priority="359" operator="equal">
      <formula>"eps"</formula>
    </cfRule>
  </conditionalFormatting>
  <conditionalFormatting sqref="M11">
    <cfRule type="cellIs" dxfId="437" priority="358" operator="equal">
      <formula>"eps"</formula>
    </cfRule>
  </conditionalFormatting>
  <conditionalFormatting sqref="M27">
    <cfRule type="cellIs" dxfId="436" priority="357" operator="equal">
      <formula>"eps"</formula>
    </cfRule>
  </conditionalFormatting>
  <conditionalFormatting sqref="M74">
    <cfRule type="cellIs" dxfId="435" priority="356" operator="equal">
      <formula>"eps"</formula>
    </cfRule>
  </conditionalFormatting>
  <conditionalFormatting sqref="M75">
    <cfRule type="cellIs" dxfId="434" priority="355" operator="equal">
      <formula>"eps"</formula>
    </cfRule>
  </conditionalFormatting>
  <conditionalFormatting sqref="M12">
    <cfRule type="cellIs" dxfId="433" priority="354" operator="equal">
      <formula>"eps"</formula>
    </cfRule>
  </conditionalFormatting>
  <conditionalFormatting sqref="N33 N36:N65 N73 N70:N71 N17 N29:N31 N21:N24">
    <cfRule type="cellIs" dxfId="432" priority="353" operator="equal">
      <formula>"eps"</formula>
    </cfRule>
  </conditionalFormatting>
  <conditionalFormatting sqref="N35">
    <cfRule type="cellIs" dxfId="431" priority="352" operator="equal">
      <formula>"eps"</formula>
    </cfRule>
  </conditionalFormatting>
  <conditionalFormatting sqref="N66">
    <cfRule type="cellIs" dxfId="430" priority="351" operator="equal">
      <formula>"eps"</formula>
    </cfRule>
  </conditionalFormatting>
  <conditionalFormatting sqref="N11">
    <cfRule type="cellIs" dxfId="429" priority="350" operator="equal">
      <formula>"eps"</formula>
    </cfRule>
  </conditionalFormatting>
  <conditionalFormatting sqref="N27">
    <cfRule type="cellIs" dxfId="428" priority="349" operator="equal">
      <formula>"eps"</formula>
    </cfRule>
  </conditionalFormatting>
  <conditionalFormatting sqref="N74">
    <cfRule type="cellIs" dxfId="427" priority="348" operator="equal">
      <formula>"eps"</formula>
    </cfRule>
  </conditionalFormatting>
  <conditionalFormatting sqref="N75">
    <cfRule type="cellIs" dxfId="426" priority="347" operator="equal">
      <formula>"eps"</formula>
    </cfRule>
  </conditionalFormatting>
  <conditionalFormatting sqref="N12">
    <cfRule type="cellIs" dxfId="425" priority="346" operator="equal">
      <formula>"eps"</formula>
    </cfRule>
  </conditionalFormatting>
  <conditionalFormatting sqref="M81:N81">
    <cfRule type="cellIs" dxfId="424" priority="345" operator="equal">
      <formula>"eps"</formula>
    </cfRule>
  </conditionalFormatting>
  <conditionalFormatting sqref="F9:N10">
    <cfRule type="cellIs" dxfId="423" priority="344" operator="equal">
      <formula>"eps"</formula>
    </cfRule>
  </conditionalFormatting>
  <conditionalFormatting sqref="F14:N16">
    <cfRule type="cellIs" dxfId="422" priority="343" operator="equal">
      <formula>"eps"</formula>
    </cfRule>
  </conditionalFormatting>
  <conditionalFormatting sqref="F19:N19">
    <cfRule type="cellIs" dxfId="421" priority="342" operator="equal">
      <formula>"eps"</formula>
    </cfRule>
  </conditionalFormatting>
  <conditionalFormatting sqref="F26:N26">
    <cfRule type="cellIs" dxfId="420" priority="341" operator="equal">
      <formula>"eps"</formula>
    </cfRule>
  </conditionalFormatting>
  <conditionalFormatting sqref="E74:N75">
    <cfRule type="cellIs" dxfId="419" priority="340" operator="equal">
      <formula>"eps"</formula>
    </cfRule>
  </conditionalFormatting>
  <conditionalFormatting sqref="F78:N78">
    <cfRule type="cellIs" dxfId="418" priority="339" operator="equal">
      <formula>"eps"</formula>
    </cfRule>
  </conditionalFormatting>
  <conditionalFormatting sqref="E20:N20">
    <cfRule type="cellIs" dxfId="417" priority="263" operator="equal">
      <formula>"eps"</formula>
    </cfRule>
  </conditionalFormatting>
  <conditionalFormatting sqref="G20:L20">
    <cfRule type="cellIs" dxfId="416" priority="262" operator="equal">
      <formula>"eps"</formula>
    </cfRule>
  </conditionalFormatting>
  <conditionalFormatting sqref="F20">
    <cfRule type="cellIs" dxfId="415" priority="261" operator="equal">
      <formula>"eps"</formula>
    </cfRule>
  </conditionalFormatting>
  <conditionalFormatting sqref="M20">
    <cfRule type="cellIs" dxfId="414" priority="260" operator="equal">
      <formula>"eps"</formula>
    </cfRule>
  </conditionalFormatting>
  <conditionalFormatting sqref="N20">
    <cfRule type="cellIs" dxfId="413" priority="259" operator="equal">
      <formula>"eps"</formula>
    </cfRule>
  </conditionalFormatting>
  <conditionalFormatting sqref="E18:N18">
    <cfRule type="cellIs" dxfId="412" priority="268" operator="equal">
      <formula>"eps"</formula>
    </cfRule>
  </conditionalFormatting>
  <conditionalFormatting sqref="G18:L18">
    <cfRule type="cellIs" dxfId="411" priority="267" operator="equal">
      <formula>"eps"</formula>
    </cfRule>
  </conditionalFormatting>
  <conditionalFormatting sqref="F18">
    <cfRule type="cellIs" dxfId="410" priority="266" operator="equal">
      <formula>"eps"</formula>
    </cfRule>
  </conditionalFormatting>
  <conditionalFormatting sqref="M18">
    <cfRule type="cellIs" dxfId="409" priority="265" operator="equal">
      <formula>"eps"</formula>
    </cfRule>
  </conditionalFormatting>
  <conditionalFormatting sqref="N18">
    <cfRule type="cellIs" dxfId="408" priority="264" operator="equal">
      <formula>"eps"</formula>
    </cfRule>
  </conditionalFormatting>
  <conditionalFormatting sqref="E8:N8">
    <cfRule type="cellIs" dxfId="407" priority="283" operator="equal">
      <formula>"eps"</formula>
    </cfRule>
  </conditionalFormatting>
  <conditionalFormatting sqref="G8:L8">
    <cfRule type="cellIs" dxfId="406" priority="282" operator="equal">
      <formula>"eps"</formula>
    </cfRule>
  </conditionalFormatting>
  <conditionalFormatting sqref="F8">
    <cfRule type="cellIs" dxfId="405" priority="281" operator="equal">
      <formula>"eps"</formula>
    </cfRule>
  </conditionalFormatting>
  <conditionalFormatting sqref="M8">
    <cfRule type="cellIs" dxfId="404" priority="280" operator="equal">
      <formula>"eps"</formula>
    </cfRule>
  </conditionalFormatting>
  <conditionalFormatting sqref="N8">
    <cfRule type="cellIs" dxfId="403" priority="279" operator="equal">
      <formula>"eps"</formula>
    </cfRule>
  </conditionalFormatting>
  <conditionalFormatting sqref="E79:N79">
    <cfRule type="cellIs" dxfId="402" priority="208" operator="equal">
      <formula>"eps"</formula>
    </cfRule>
  </conditionalFormatting>
  <conditionalFormatting sqref="G79:L79">
    <cfRule type="cellIs" dxfId="401" priority="207" operator="equal">
      <formula>"eps"</formula>
    </cfRule>
  </conditionalFormatting>
  <conditionalFormatting sqref="F79">
    <cfRule type="cellIs" dxfId="400" priority="206" operator="equal">
      <formula>"eps"</formula>
    </cfRule>
  </conditionalFormatting>
  <conditionalFormatting sqref="M79">
    <cfRule type="cellIs" dxfId="399" priority="205" operator="equal">
      <formula>"eps"</formula>
    </cfRule>
  </conditionalFormatting>
  <conditionalFormatting sqref="N79">
    <cfRule type="cellIs" dxfId="398" priority="204" operator="equal">
      <formula>"eps"</formula>
    </cfRule>
  </conditionalFormatting>
  <conditionalFormatting sqref="E13:N13">
    <cfRule type="cellIs" dxfId="397" priority="273" operator="equal">
      <formula>"eps"</formula>
    </cfRule>
  </conditionalFormatting>
  <conditionalFormatting sqref="G13:L13">
    <cfRule type="cellIs" dxfId="396" priority="272" operator="equal">
      <formula>"eps"</formula>
    </cfRule>
  </conditionalFormatting>
  <conditionalFormatting sqref="F13">
    <cfRule type="cellIs" dxfId="395" priority="271" operator="equal">
      <formula>"eps"</formula>
    </cfRule>
  </conditionalFormatting>
  <conditionalFormatting sqref="M13">
    <cfRule type="cellIs" dxfId="394" priority="270" operator="equal">
      <formula>"eps"</formula>
    </cfRule>
  </conditionalFormatting>
  <conditionalFormatting sqref="N13">
    <cfRule type="cellIs" dxfId="393" priority="269" operator="equal">
      <formula>"eps"</formula>
    </cfRule>
  </conditionalFormatting>
  <conditionalFormatting sqref="E25:N25">
    <cfRule type="cellIs" dxfId="392" priority="258" operator="equal">
      <formula>"eps"</formula>
    </cfRule>
  </conditionalFormatting>
  <conditionalFormatting sqref="G25:L25">
    <cfRule type="cellIs" dxfId="391" priority="257" operator="equal">
      <formula>"eps"</formula>
    </cfRule>
  </conditionalFormatting>
  <conditionalFormatting sqref="F25">
    <cfRule type="cellIs" dxfId="390" priority="256" operator="equal">
      <formula>"eps"</formula>
    </cfRule>
  </conditionalFormatting>
  <conditionalFormatting sqref="M25">
    <cfRule type="cellIs" dxfId="389" priority="255" operator="equal">
      <formula>"eps"</formula>
    </cfRule>
  </conditionalFormatting>
  <conditionalFormatting sqref="N25">
    <cfRule type="cellIs" dxfId="388" priority="254" operator="equal">
      <formula>"eps"</formula>
    </cfRule>
  </conditionalFormatting>
  <conditionalFormatting sqref="E28:N28">
    <cfRule type="cellIs" dxfId="387" priority="253" operator="equal">
      <formula>"eps"</formula>
    </cfRule>
  </conditionalFormatting>
  <conditionalFormatting sqref="G28:L28">
    <cfRule type="cellIs" dxfId="386" priority="252" operator="equal">
      <formula>"eps"</formula>
    </cfRule>
  </conditionalFormatting>
  <conditionalFormatting sqref="F28">
    <cfRule type="cellIs" dxfId="385" priority="251" operator="equal">
      <formula>"eps"</formula>
    </cfRule>
  </conditionalFormatting>
  <conditionalFormatting sqref="M28">
    <cfRule type="cellIs" dxfId="384" priority="250" operator="equal">
      <formula>"eps"</formula>
    </cfRule>
  </conditionalFormatting>
  <conditionalFormatting sqref="N28">
    <cfRule type="cellIs" dxfId="383" priority="249" operator="equal">
      <formula>"eps"</formula>
    </cfRule>
  </conditionalFormatting>
  <conditionalFormatting sqref="E32:N32">
    <cfRule type="cellIs" dxfId="382" priority="248" operator="equal">
      <formula>"eps"</formula>
    </cfRule>
  </conditionalFormatting>
  <conditionalFormatting sqref="G32:L32">
    <cfRule type="cellIs" dxfId="381" priority="247" operator="equal">
      <formula>"eps"</formula>
    </cfRule>
  </conditionalFormatting>
  <conditionalFormatting sqref="F32">
    <cfRule type="cellIs" dxfId="380" priority="246" operator="equal">
      <formula>"eps"</formula>
    </cfRule>
  </conditionalFormatting>
  <conditionalFormatting sqref="M32">
    <cfRule type="cellIs" dxfId="379" priority="245" operator="equal">
      <formula>"eps"</formula>
    </cfRule>
  </conditionalFormatting>
  <conditionalFormatting sqref="N32">
    <cfRule type="cellIs" dxfId="378" priority="244" operator="equal">
      <formula>"eps"</formula>
    </cfRule>
  </conditionalFormatting>
  <conditionalFormatting sqref="E34:N34">
    <cfRule type="cellIs" dxfId="377" priority="243" operator="equal">
      <formula>"eps"</formula>
    </cfRule>
  </conditionalFormatting>
  <conditionalFormatting sqref="G34:L34">
    <cfRule type="cellIs" dxfId="376" priority="242" operator="equal">
      <formula>"eps"</formula>
    </cfRule>
  </conditionalFormatting>
  <conditionalFormatting sqref="F34">
    <cfRule type="cellIs" dxfId="375" priority="241" operator="equal">
      <formula>"eps"</formula>
    </cfRule>
  </conditionalFormatting>
  <conditionalFormatting sqref="M34">
    <cfRule type="cellIs" dxfId="374" priority="240" operator="equal">
      <formula>"eps"</formula>
    </cfRule>
  </conditionalFormatting>
  <conditionalFormatting sqref="N34">
    <cfRule type="cellIs" dxfId="373" priority="239" operator="equal">
      <formula>"eps"</formula>
    </cfRule>
  </conditionalFormatting>
  <conditionalFormatting sqref="E67:N67">
    <cfRule type="cellIs" dxfId="372" priority="238" operator="equal">
      <formula>"eps"</formula>
    </cfRule>
  </conditionalFormatting>
  <conditionalFormatting sqref="G67:L67">
    <cfRule type="cellIs" dxfId="371" priority="237" operator="equal">
      <formula>"eps"</formula>
    </cfRule>
  </conditionalFormatting>
  <conditionalFormatting sqref="F67">
    <cfRule type="cellIs" dxfId="370" priority="236" operator="equal">
      <formula>"eps"</formula>
    </cfRule>
  </conditionalFormatting>
  <conditionalFormatting sqref="M67">
    <cfRule type="cellIs" dxfId="369" priority="235" operator="equal">
      <formula>"eps"</formula>
    </cfRule>
  </conditionalFormatting>
  <conditionalFormatting sqref="N67">
    <cfRule type="cellIs" dxfId="368" priority="234" operator="equal">
      <formula>"eps"</formula>
    </cfRule>
  </conditionalFormatting>
  <conditionalFormatting sqref="E68:N68">
    <cfRule type="cellIs" dxfId="367" priority="233" operator="equal">
      <formula>"eps"</formula>
    </cfRule>
  </conditionalFormatting>
  <conditionalFormatting sqref="G68:L68">
    <cfRule type="cellIs" dxfId="366" priority="232" operator="equal">
      <formula>"eps"</formula>
    </cfRule>
  </conditionalFormatting>
  <conditionalFormatting sqref="F68">
    <cfRule type="cellIs" dxfId="365" priority="231" operator="equal">
      <formula>"eps"</formula>
    </cfRule>
  </conditionalFormatting>
  <conditionalFormatting sqref="M68">
    <cfRule type="cellIs" dxfId="364" priority="230" operator="equal">
      <formula>"eps"</formula>
    </cfRule>
  </conditionalFormatting>
  <conditionalFormatting sqref="N68">
    <cfRule type="cellIs" dxfId="363" priority="229" operator="equal">
      <formula>"eps"</formula>
    </cfRule>
  </conditionalFormatting>
  <conditionalFormatting sqref="E69:N69">
    <cfRule type="cellIs" dxfId="362" priority="228" operator="equal">
      <formula>"eps"</formula>
    </cfRule>
  </conditionalFormatting>
  <conditionalFormatting sqref="G69:L69">
    <cfRule type="cellIs" dxfId="361" priority="227" operator="equal">
      <formula>"eps"</formula>
    </cfRule>
  </conditionalFormatting>
  <conditionalFormatting sqref="F69">
    <cfRule type="cellIs" dxfId="360" priority="226" operator="equal">
      <formula>"eps"</formula>
    </cfRule>
  </conditionalFormatting>
  <conditionalFormatting sqref="M69">
    <cfRule type="cellIs" dxfId="359" priority="225" operator="equal">
      <formula>"eps"</formula>
    </cfRule>
  </conditionalFormatting>
  <conditionalFormatting sqref="N69">
    <cfRule type="cellIs" dxfId="358" priority="224" operator="equal">
      <formula>"eps"</formula>
    </cfRule>
  </conditionalFormatting>
  <conditionalFormatting sqref="E72:N72">
    <cfRule type="cellIs" dxfId="357" priority="223" operator="equal">
      <formula>"eps"</formula>
    </cfRule>
  </conditionalFormatting>
  <conditionalFormatting sqref="G72:L72">
    <cfRule type="cellIs" dxfId="356" priority="222" operator="equal">
      <formula>"eps"</formula>
    </cfRule>
  </conditionalFormatting>
  <conditionalFormatting sqref="F72">
    <cfRule type="cellIs" dxfId="355" priority="221" operator="equal">
      <formula>"eps"</formula>
    </cfRule>
  </conditionalFormatting>
  <conditionalFormatting sqref="M72">
    <cfRule type="cellIs" dxfId="354" priority="220" operator="equal">
      <formula>"eps"</formula>
    </cfRule>
  </conditionalFormatting>
  <conditionalFormatting sqref="N72">
    <cfRule type="cellIs" dxfId="353" priority="219" operator="equal">
      <formula>"eps"</formula>
    </cfRule>
  </conditionalFormatting>
  <conditionalFormatting sqref="E76:N76">
    <cfRule type="cellIs" dxfId="352" priority="218" operator="equal">
      <formula>"eps"</formula>
    </cfRule>
  </conditionalFormatting>
  <conditionalFormatting sqref="G76:L76">
    <cfRule type="cellIs" dxfId="351" priority="217" operator="equal">
      <formula>"eps"</formula>
    </cfRule>
  </conditionalFormatting>
  <conditionalFormatting sqref="F76">
    <cfRule type="cellIs" dxfId="350" priority="216" operator="equal">
      <formula>"eps"</formula>
    </cfRule>
  </conditionalFormatting>
  <conditionalFormatting sqref="M76">
    <cfRule type="cellIs" dxfId="349" priority="215" operator="equal">
      <formula>"eps"</formula>
    </cfRule>
  </conditionalFormatting>
  <conditionalFormatting sqref="N76">
    <cfRule type="cellIs" dxfId="348" priority="214" operator="equal">
      <formula>"eps"</formula>
    </cfRule>
  </conditionalFormatting>
  <conditionalFormatting sqref="E77:N77">
    <cfRule type="cellIs" dxfId="347" priority="213" operator="equal">
      <formula>"eps"</formula>
    </cfRule>
  </conditionalFormatting>
  <conditionalFormatting sqref="G77:L77">
    <cfRule type="cellIs" dxfId="346" priority="212" operator="equal">
      <formula>"eps"</formula>
    </cfRule>
  </conditionalFormatting>
  <conditionalFormatting sqref="F77">
    <cfRule type="cellIs" dxfId="345" priority="211" operator="equal">
      <formula>"eps"</formula>
    </cfRule>
  </conditionalFormatting>
  <conditionalFormatting sqref="M77">
    <cfRule type="cellIs" dxfId="344" priority="210" operator="equal">
      <formula>"eps"</formula>
    </cfRule>
  </conditionalFormatting>
  <conditionalFormatting sqref="N77">
    <cfRule type="cellIs" dxfId="343" priority="209" operator="equal">
      <formula>"eps"</formula>
    </cfRule>
  </conditionalFormatting>
  <conditionalFormatting sqref="E80:N80">
    <cfRule type="cellIs" dxfId="342" priority="203" operator="equal">
      <formula>"eps"</formula>
    </cfRule>
  </conditionalFormatting>
  <conditionalFormatting sqref="G80:L80">
    <cfRule type="cellIs" dxfId="341" priority="202" operator="equal">
      <formula>"eps"</formula>
    </cfRule>
  </conditionalFormatting>
  <conditionalFormatting sqref="F80">
    <cfRule type="cellIs" dxfId="340" priority="201" operator="equal">
      <formula>"eps"</formula>
    </cfRule>
  </conditionalFormatting>
  <conditionalFormatting sqref="M80">
    <cfRule type="cellIs" dxfId="339" priority="200" operator="equal">
      <formula>"eps"</formula>
    </cfRule>
  </conditionalFormatting>
  <conditionalFormatting sqref="N80">
    <cfRule type="cellIs" dxfId="338" priority="199" operator="equal">
      <formula>"eps"</formula>
    </cfRule>
  </conditionalFormatting>
  <conditionalFormatting sqref="S1:T1">
    <cfRule type="cellIs" dxfId="337" priority="198" operator="equal">
      <formula>"eps"</formula>
    </cfRule>
  </conditionalFormatting>
  <conditionalFormatting sqref="G91 G86 F95:N98 F103:N105 F107:N107 F110:N117 F122:N123 F125:N125">
    <cfRule type="cellIs" dxfId="336" priority="169" operator="equal">
      <formula>"eps"</formula>
    </cfRule>
  </conditionalFormatting>
  <conditionalFormatting sqref="G133:G155">
    <cfRule type="cellIs" dxfId="335" priority="168" operator="equal">
      <formula>"eps"</formula>
    </cfRule>
  </conditionalFormatting>
  <conditionalFormatting sqref="G86">
    <cfRule type="cellIs" dxfId="334" priority="167" operator="equal">
      <formula>"eps"</formula>
    </cfRule>
  </conditionalFormatting>
  <conditionalFormatting sqref="F109:N117">
    <cfRule type="cellIs" dxfId="333" priority="166" operator="equal">
      <formula>"eps"</formula>
    </cfRule>
  </conditionalFormatting>
  <conditionalFormatting sqref="G118">
    <cfRule type="cellIs" dxfId="332" priority="165" operator="equal">
      <formula>"eps"</formula>
    </cfRule>
  </conditionalFormatting>
  <conditionalFormatting sqref="G85">
    <cfRule type="cellIs" dxfId="331" priority="164" operator="equal">
      <formula>"eps"</formula>
    </cfRule>
  </conditionalFormatting>
  <conditionalFormatting sqref="G101">
    <cfRule type="cellIs" dxfId="330" priority="163" operator="equal">
      <formula>"eps"</formula>
    </cfRule>
  </conditionalFormatting>
  <conditionalFormatting sqref="G126">
    <cfRule type="cellIs" dxfId="329" priority="162" operator="equal">
      <formula>"eps"</formula>
    </cfRule>
  </conditionalFormatting>
  <conditionalFormatting sqref="G127">
    <cfRule type="cellIs" dxfId="328" priority="161" operator="equal">
      <formula>"eps"</formula>
    </cfRule>
  </conditionalFormatting>
  <conditionalFormatting sqref="H107:L107 H110:L117 H125:L125 H86:L86 H122:L123 H91:L91 H103:L105 H95:L98">
    <cfRule type="cellIs" dxfId="327" priority="160" operator="equal">
      <formula>"eps"</formula>
    </cfRule>
  </conditionalFormatting>
  <conditionalFormatting sqref="H133:L155">
    <cfRule type="cellIs" dxfId="326" priority="159" operator="equal">
      <formula>"eps"</formula>
    </cfRule>
  </conditionalFormatting>
  <conditionalFormatting sqref="H86:L86">
    <cfRule type="cellIs" dxfId="325" priority="158" operator="equal">
      <formula>"eps"</formula>
    </cfRule>
  </conditionalFormatting>
  <conditionalFormatting sqref="H109:L109">
    <cfRule type="cellIs" dxfId="324" priority="157" operator="equal">
      <formula>"eps"</formula>
    </cfRule>
  </conditionalFormatting>
  <conditionalFormatting sqref="H118:L118">
    <cfRule type="cellIs" dxfId="323" priority="156" operator="equal">
      <formula>"eps"</formula>
    </cfRule>
  </conditionalFormatting>
  <conditionalFormatting sqref="H85:L85">
    <cfRule type="cellIs" dxfId="322" priority="155" operator="equal">
      <formula>"eps"</formula>
    </cfRule>
  </conditionalFormatting>
  <conditionalFormatting sqref="H101:L101">
    <cfRule type="cellIs" dxfId="321" priority="154" operator="equal">
      <formula>"eps"</formula>
    </cfRule>
  </conditionalFormatting>
  <conditionalFormatting sqref="H126:L126">
    <cfRule type="cellIs" dxfId="320" priority="153" operator="equal">
      <formula>"eps"</formula>
    </cfRule>
  </conditionalFormatting>
  <conditionalFormatting sqref="H127:L127">
    <cfRule type="cellIs" dxfId="319" priority="152" operator="equal">
      <formula>"eps"</formula>
    </cfRule>
  </conditionalFormatting>
  <conditionalFormatting sqref="F107 F110:F117 F125 F86 F122:F123 F91 F103:F105 F95:F98">
    <cfRule type="cellIs" dxfId="318" priority="151" operator="equal">
      <formula>"eps"</formula>
    </cfRule>
  </conditionalFormatting>
  <conditionalFormatting sqref="F133:F155">
    <cfRule type="cellIs" dxfId="317" priority="150" operator="equal">
      <formula>"eps"</formula>
    </cfRule>
  </conditionalFormatting>
  <conditionalFormatting sqref="F86">
    <cfRule type="cellIs" dxfId="316" priority="149" operator="equal">
      <formula>"eps"</formula>
    </cfRule>
  </conditionalFormatting>
  <conditionalFormatting sqref="F109">
    <cfRule type="cellIs" dxfId="315" priority="148" operator="equal">
      <formula>"eps"</formula>
    </cfRule>
  </conditionalFormatting>
  <conditionalFormatting sqref="F118">
    <cfRule type="cellIs" dxfId="314" priority="147" operator="equal">
      <formula>"eps"</formula>
    </cfRule>
  </conditionalFormatting>
  <conditionalFormatting sqref="F85">
    <cfRule type="cellIs" dxfId="313" priority="146" operator="equal">
      <formula>"eps"</formula>
    </cfRule>
  </conditionalFormatting>
  <conditionalFormatting sqref="F101">
    <cfRule type="cellIs" dxfId="312" priority="145" operator="equal">
      <formula>"eps"</formula>
    </cfRule>
  </conditionalFormatting>
  <conditionalFormatting sqref="F126">
    <cfRule type="cellIs" dxfId="311" priority="144" operator="equal">
      <formula>"eps"</formula>
    </cfRule>
  </conditionalFormatting>
  <conditionalFormatting sqref="F127">
    <cfRule type="cellIs" dxfId="310" priority="143" operator="equal">
      <formula>"eps"</formula>
    </cfRule>
  </conditionalFormatting>
  <conditionalFormatting sqref="M107 M110:M117 M125 M122:M123 M91 M103:M105 M95:M98">
    <cfRule type="cellIs" dxfId="309" priority="142" operator="equal">
      <formula>"eps"</formula>
    </cfRule>
  </conditionalFormatting>
  <conditionalFormatting sqref="M109">
    <cfRule type="cellIs" dxfId="308" priority="141" operator="equal">
      <formula>"eps"</formula>
    </cfRule>
  </conditionalFormatting>
  <conditionalFormatting sqref="M118">
    <cfRule type="cellIs" dxfId="307" priority="140" operator="equal">
      <formula>"eps"</formula>
    </cfRule>
  </conditionalFormatting>
  <conditionalFormatting sqref="M85">
    <cfRule type="cellIs" dxfId="306" priority="139" operator="equal">
      <formula>"eps"</formula>
    </cfRule>
  </conditionalFormatting>
  <conditionalFormatting sqref="M101">
    <cfRule type="cellIs" dxfId="305" priority="138" operator="equal">
      <formula>"eps"</formula>
    </cfRule>
  </conditionalFormatting>
  <conditionalFormatting sqref="M126">
    <cfRule type="cellIs" dxfId="304" priority="137" operator="equal">
      <formula>"eps"</formula>
    </cfRule>
  </conditionalFormatting>
  <conditionalFormatting sqref="M127">
    <cfRule type="cellIs" dxfId="303" priority="136" operator="equal">
      <formula>"eps"</formula>
    </cfRule>
  </conditionalFormatting>
  <conditionalFormatting sqref="M86">
    <cfRule type="cellIs" dxfId="302" priority="135" operator="equal">
      <formula>"eps"</formula>
    </cfRule>
  </conditionalFormatting>
  <conditionalFormatting sqref="N107 N110:N117 N125 N122:N123 N91 N103:N105 N95:N98">
    <cfRule type="cellIs" dxfId="301" priority="134" operator="equal">
      <formula>"eps"</formula>
    </cfRule>
  </conditionalFormatting>
  <conditionalFormatting sqref="N109">
    <cfRule type="cellIs" dxfId="300" priority="133" operator="equal">
      <formula>"eps"</formula>
    </cfRule>
  </conditionalFormatting>
  <conditionalFormatting sqref="N118">
    <cfRule type="cellIs" dxfId="299" priority="132" operator="equal">
      <formula>"eps"</formula>
    </cfRule>
  </conditionalFormatting>
  <conditionalFormatting sqref="N85">
    <cfRule type="cellIs" dxfId="298" priority="131" operator="equal">
      <formula>"eps"</formula>
    </cfRule>
  </conditionalFormatting>
  <conditionalFormatting sqref="N101">
    <cfRule type="cellIs" dxfId="297" priority="130" operator="equal">
      <formula>"eps"</formula>
    </cfRule>
  </conditionalFormatting>
  <conditionalFormatting sqref="N126">
    <cfRule type="cellIs" dxfId="296" priority="129" operator="equal">
      <formula>"eps"</formula>
    </cfRule>
  </conditionalFormatting>
  <conditionalFormatting sqref="N127">
    <cfRule type="cellIs" dxfId="295" priority="128" operator="equal">
      <formula>"eps"</formula>
    </cfRule>
  </conditionalFormatting>
  <conditionalFormatting sqref="N86">
    <cfRule type="cellIs" dxfId="294" priority="127" operator="equal">
      <formula>"eps"</formula>
    </cfRule>
  </conditionalFormatting>
  <conditionalFormatting sqref="M133:N155">
    <cfRule type="cellIs" dxfId="293" priority="126" operator="equal">
      <formula>"eps"</formula>
    </cfRule>
  </conditionalFormatting>
  <conditionalFormatting sqref="F83:N84">
    <cfRule type="cellIs" dxfId="292" priority="125" operator="equal">
      <formula>"eps"</formula>
    </cfRule>
  </conditionalFormatting>
  <conditionalFormatting sqref="F88:N90">
    <cfRule type="cellIs" dxfId="291" priority="124" operator="equal">
      <formula>"eps"</formula>
    </cfRule>
  </conditionalFormatting>
  <conditionalFormatting sqref="F93:N93">
    <cfRule type="cellIs" dxfId="290" priority="123" operator="equal">
      <formula>"eps"</formula>
    </cfRule>
  </conditionalFormatting>
  <conditionalFormatting sqref="F100:N100">
    <cfRule type="cellIs" dxfId="289" priority="122" operator="equal">
      <formula>"eps"</formula>
    </cfRule>
  </conditionalFormatting>
  <conditionalFormatting sqref="F126:N127">
    <cfRule type="cellIs" dxfId="288" priority="121" operator="equal">
      <formula>"eps"</formula>
    </cfRule>
  </conditionalFormatting>
  <conditionalFormatting sqref="F130:N130">
    <cfRule type="cellIs" dxfId="287" priority="120" operator="equal">
      <formula>"eps"</formula>
    </cfRule>
  </conditionalFormatting>
  <conditionalFormatting sqref="F87:N87">
    <cfRule type="cellIs" dxfId="286" priority="119" operator="equal">
      <formula>"eps"</formula>
    </cfRule>
  </conditionalFormatting>
  <conditionalFormatting sqref="G87:L87">
    <cfRule type="cellIs" dxfId="285" priority="118" operator="equal">
      <formula>"eps"</formula>
    </cfRule>
  </conditionalFormatting>
  <conditionalFormatting sqref="F87">
    <cfRule type="cellIs" dxfId="284" priority="117" operator="equal">
      <formula>"eps"</formula>
    </cfRule>
  </conditionalFormatting>
  <conditionalFormatting sqref="M87">
    <cfRule type="cellIs" dxfId="283" priority="116" operator="equal">
      <formula>"eps"</formula>
    </cfRule>
  </conditionalFormatting>
  <conditionalFormatting sqref="N87">
    <cfRule type="cellIs" dxfId="282" priority="115" operator="equal">
      <formula>"eps"</formula>
    </cfRule>
  </conditionalFormatting>
  <conditionalFormatting sqref="F121:N121">
    <cfRule type="cellIs" dxfId="281" priority="89" operator="equal">
      <formula>"eps"</formula>
    </cfRule>
  </conditionalFormatting>
  <conditionalFormatting sqref="G121:L121">
    <cfRule type="cellIs" dxfId="280" priority="88" operator="equal">
      <formula>"eps"</formula>
    </cfRule>
  </conditionalFormatting>
  <conditionalFormatting sqref="F121">
    <cfRule type="cellIs" dxfId="279" priority="87" operator="equal">
      <formula>"eps"</formula>
    </cfRule>
  </conditionalFormatting>
  <conditionalFormatting sqref="M121">
    <cfRule type="cellIs" dxfId="278" priority="86" operator="equal">
      <formula>"eps"</formula>
    </cfRule>
  </conditionalFormatting>
  <conditionalFormatting sqref="N121">
    <cfRule type="cellIs" dxfId="277" priority="85" operator="equal">
      <formula>"eps"</formula>
    </cfRule>
  </conditionalFormatting>
  <conditionalFormatting sqref="F124:N124">
    <cfRule type="cellIs" dxfId="276" priority="84" operator="equal">
      <formula>"eps"</formula>
    </cfRule>
  </conditionalFormatting>
  <conditionalFormatting sqref="G124:L124">
    <cfRule type="cellIs" dxfId="275" priority="83" operator="equal">
      <formula>"eps"</formula>
    </cfRule>
  </conditionalFormatting>
  <conditionalFormatting sqref="F124">
    <cfRule type="cellIs" dxfId="274" priority="82" operator="equal">
      <formula>"eps"</formula>
    </cfRule>
  </conditionalFormatting>
  <conditionalFormatting sqref="M124">
    <cfRule type="cellIs" dxfId="273" priority="81" operator="equal">
      <formula>"eps"</formula>
    </cfRule>
  </conditionalFormatting>
  <conditionalFormatting sqref="N124">
    <cfRule type="cellIs" dxfId="272" priority="80" operator="equal">
      <formula>"eps"</formula>
    </cfRule>
  </conditionalFormatting>
  <conditionalFormatting sqref="F129:N129">
    <cfRule type="cellIs" dxfId="271" priority="79" operator="equal">
      <formula>"eps"</formula>
    </cfRule>
  </conditionalFormatting>
  <conditionalFormatting sqref="G129:L129">
    <cfRule type="cellIs" dxfId="270" priority="78" operator="equal">
      <formula>"eps"</formula>
    </cfRule>
  </conditionalFormatting>
  <conditionalFormatting sqref="F129">
    <cfRule type="cellIs" dxfId="269" priority="77" operator="equal">
      <formula>"eps"</formula>
    </cfRule>
  </conditionalFormatting>
  <conditionalFormatting sqref="M129">
    <cfRule type="cellIs" dxfId="268" priority="76" operator="equal">
      <formula>"eps"</formula>
    </cfRule>
  </conditionalFormatting>
  <conditionalFormatting sqref="N129">
    <cfRule type="cellIs" dxfId="267" priority="75" operator="equal">
      <formula>"eps"</formula>
    </cfRule>
  </conditionalFormatting>
  <conditionalFormatting sqref="F131:N132">
    <cfRule type="cellIs" dxfId="266" priority="74" operator="equal">
      <formula>"eps"</formula>
    </cfRule>
  </conditionalFormatting>
  <conditionalFormatting sqref="G131:L132">
    <cfRule type="cellIs" dxfId="265" priority="73" operator="equal">
      <formula>"eps"</formula>
    </cfRule>
  </conditionalFormatting>
  <conditionalFormatting sqref="F131:F132">
    <cfRule type="cellIs" dxfId="264" priority="72" operator="equal">
      <formula>"eps"</formula>
    </cfRule>
  </conditionalFormatting>
  <conditionalFormatting sqref="M131:M132">
    <cfRule type="cellIs" dxfId="263" priority="71" operator="equal">
      <formula>"eps"</formula>
    </cfRule>
  </conditionalFormatting>
  <conditionalFormatting sqref="N131:N132">
    <cfRule type="cellIs" dxfId="262" priority="70" operator="equal">
      <formula>"eps"</formula>
    </cfRule>
  </conditionalFormatting>
  <conditionalFormatting sqref="F128:N128">
    <cfRule type="cellIs" dxfId="261" priority="69" operator="equal">
      <formula>"eps"</formula>
    </cfRule>
  </conditionalFormatting>
  <conditionalFormatting sqref="G128:L128">
    <cfRule type="cellIs" dxfId="260" priority="68" operator="equal">
      <formula>"eps"</formula>
    </cfRule>
  </conditionalFormatting>
  <conditionalFormatting sqref="F128">
    <cfRule type="cellIs" dxfId="259" priority="67" operator="equal">
      <formula>"eps"</formula>
    </cfRule>
  </conditionalFormatting>
  <conditionalFormatting sqref="M128">
    <cfRule type="cellIs" dxfId="258" priority="66" operator="equal">
      <formula>"eps"</formula>
    </cfRule>
  </conditionalFormatting>
  <conditionalFormatting sqref="N128">
    <cfRule type="cellIs" dxfId="257" priority="65" operator="equal">
      <formula>"eps"</formula>
    </cfRule>
  </conditionalFormatting>
  <conditionalFormatting sqref="F82:N82">
    <cfRule type="cellIs" dxfId="256" priority="64" operator="equal">
      <formula>"eps"</formula>
    </cfRule>
  </conditionalFormatting>
  <conditionalFormatting sqref="G82:L82">
    <cfRule type="cellIs" dxfId="255" priority="63" operator="equal">
      <formula>"eps"</formula>
    </cfRule>
  </conditionalFormatting>
  <conditionalFormatting sqref="F82">
    <cfRule type="cellIs" dxfId="254" priority="62" operator="equal">
      <formula>"eps"</formula>
    </cfRule>
  </conditionalFormatting>
  <conditionalFormatting sqref="M82">
    <cfRule type="cellIs" dxfId="253" priority="61" operator="equal">
      <formula>"eps"</formula>
    </cfRule>
  </conditionalFormatting>
  <conditionalFormatting sqref="N82">
    <cfRule type="cellIs" dxfId="252" priority="60" operator="equal">
      <formula>"eps"</formula>
    </cfRule>
  </conditionalFormatting>
  <conditionalFormatting sqref="E92">
    <cfRule type="cellIs" dxfId="251" priority="54" operator="equal">
      <formula>"eps"</formula>
    </cfRule>
  </conditionalFormatting>
  <conditionalFormatting sqref="F92:N92">
    <cfRule type="cellIs" dxfId="250" priority="53" operator="equal">
      <formula>"eps"</formula>
    </cfRule>
  </conditionalFormatting>
  <conditionalFormatting sqref="G92:L92">
    <cfRule type="cellIs" dxfId="249" priority="52" operator="equal">
      <formula>"eps"</formula>
    </cfRule>
  </conditionalFormatting>
  <conditionalFormatting sqref="F92">
    <cfRule type="cellIs" dxfId="248" priority="51" operator="equal">
      <formula>"eps"</formula>
    </cfRule>
  </conditionalFormatting>
  <conditionalFormatting sqref="M92">
    <cfRule type="cellIs" dxfId="247" priority="50" operator="equal">
      <formula>"eps"</formula>
    </cfRule>
  </conditionalFormatting>
  <conditionalFormatting sqref="N92">
    <cfRule type="cellIs" dxfId="246" priority="49" operator="equal">
      <formula>"eps"</formula>
    </cfRule>
  </conditionalFormatting>
  <conditionalFormatting sqref="E94">
    <cfRule type="cellIs" dxfId="245" priority="48" operator="equal">
      <formula>"eps"</formula>
    </cfRule>
  </conditionalFormatting>
  <conditionalFormatting sqref="F94:N94">
    <cfRule type="cellIs" dxfId="244" priority="47" operator="equal">
      <formula>"eps"</formula>
    </cfRule>
  </conditionalFormatting>
  <conditionalFormatting sqref="G94:L94">
    <cfRule type="cellIs" dxfId="243" priority="46" operator="equal">
      <formula>"eps"</formula>
    </cfRule>
  </conditionalFormatting>
  <conditionalFormatting sqref="F94">
    <cfRule type="cellIs" dxfId="242" priority="45" operator="equal">
      <formula>"eps"</formula>
    </cfRule>
  </conditionalFormatting>
  <conditionalFormatting sqref="M94">
    <cfRule type="cellIs" dxfId="241" priority="44" operator="equal">
      <formula>"eps"</formula>
    </cfRule>
  </conditionalFormatting>
  <conditionalFormatting sqref="N94">
    <cfRule type="cellIs" dxfId="240" priority="43" operator="equal">
      <formula>"eps"</formula>
    </cfRule>
  </conditionalFormatting>
  <conditionalFormatting sqref="E99">
    <cfRule type="cellIs" dxfId="239" priority="42" operator="equal">
      <formula>"eps"</formula>
    </cfRule>
  </conditionalFormatting>
  <conditionalFormatting sqref="F99:N99">
    <cfRule type="cellIs" dxfId="238" priority="41" operator="equal">
      <formula>"eps"</formula>
    </cfRule>
  </conditionalFormatting>
  <conditionalFormatting sqref="G99:L99">
    <cfRule type="cellIs" dxfId="237" priority="40" operator="equal">
      <formula>"eps"</formula>
    </cfRule>
  </conditionalFormatting>
  <conditionalFormatting sqref="F99">
    <cfRule type="cellIs" dxfId="236" priority="39" operator="equal">
      <formula>"eps"</formula>
    </cfRule>
  </conditionalFormatting>
  <conditionalFormatting sqref="M99">
    <cfRule type="cellIs" dxfId="235" priority="38" operator="equal">
      <formula>"eps"</formula>
    </cfRule>
  </conditionalFormatting>
  <conditionalFormatting sqref="N99">
    <cfRule type="cellIs" dxfId="234" priority="37" operator="equal">
      <formula>"eps"</formula>
    </cfRule>
  </conditionalFormatting>
  <conditionalFormatting sqref="E102">
    <cfRule type="cellIs" dxfId="233" priority="36" operator="equal">
      <formula>"eps"</formula>
    </cfRule>
  </conditionalFormatting>
  <conditionalFormatting sqref="F102:N102">
    <cfRule type="cellIs" dxfId="232" priority="35" operator="equal">
      <formula>"eps"</formula>
    </cfRule>
  </conditionalFormatting>
  <conditionalFormatting sqref="G102:L102">
    <cfRule type="cellIs" dxfId="231" priority="34" operator="equal">
      <formula>"eps"</formula>
    </cfRule>
  </conditionalFormatting>
  <conditionalFormatting sqref="F102">
    <cfRule type="cellIs" dxfId="230" priority="33" operator="equal">
      <formula>"eps"</formula>
    </cfRule>
  </conditionalFormatting>
  <conditionalFormatting sqref="M102">
    <cfRule type="cellIs" dxfId="229" priority="32" operator="equal">
      <formula>"eps"</formula>
    </cfRule>
  </conditionalFormatting>
  <conditionalFormatting sqref="N102">
    <cfRule type="cellIs" dxfId="228" priority="31" operator="equal">
      <formula>"eps"</formula>
    </cfRule>
  </conditionalFormatting>
  <conditionalFormatting sqref="E106">
    <cfRule type="cellIs" dxfId="227" priority="24" operator="equal">
      <formula>"eps"</formula>
    </cfRule>
  </conditionalFormatting>
  <conditionalFormatting sqref="F106:N106">
    <cfRule type="cellIs" dxfId="226" priority="23" operator="equal">
      <formula>"eps"</formula>
    </cfRule>
  </conditionalFormatting>
  <conditionalFormatting sqref="G106:L106">
    <cfRule type="cellIs" dxfId="225" priority="22" operator="equal">
      <formula>"eps"</formula>
    </cfRule>
  </conditionalFormatting>
  <conditionalFormatting sqref="F106">
    <cfRule type="cellIs" dxfId="224" priority="21" operator="equal">
      <formula>"eps"</formula>
    </cfRule>
  </conditionalFormatting>
  <conditionalFormatting sqref="M106">
    <cfRule type="cellIs" dxfId="223" priority="20" operator="equal">
      <formula>"eps"</formula>
    </cfRule>
  </conditionalFormatting>
  <conditionalFormatting sqref="N106">
    <cfRule type="cellIs" dxfId="222" priority="19" operator="equal">
      <formula>"eps"</formula>
    </cfRule>
  </conditionalFormatting>
  <conditionalFormatting sqref="E108">
    <cfRule type="cellIs" dxfId="221" priority="18" operator="equal">
      <formula>"eps"</formula>
    </cfRule>
  </conditionalFormatting>
  <conditionalFormatting sqref="F108:N108">
    <cfRule type="cellIs" dxfId="220" priority="17" operator="equal">
      <formula>"eps"</formula>
    </cfRule>
  </conditionalFormatting>
  <conditionalFormatting sqref="G108:L108">
    <cfRule type="cellIs" dxfId="219" priority="16" operator="equal">
      <formula>"eps"</formula>
    </cfRule>
  </conditionalFormatting>
  <conditionalFormatting sqref="F108">
    <cfRule type="cellIs" dxfId="218" priority="15" operator="equal">
      <formula>"eps"</formula>
    </cfRule>
  </conditionalFormatting>
  <conditionalFormatting sqref="M108">
    <cfRule type="cellIs" dxfId="217" priority="14" operator="equal">
      <formula>"eps"</formula>
    </cfRule>
  </conditionalFormatting>
  <conditionalFormatting sqref="N108">
    <cfRule type="cellIs" dxfId="216" priority="13" operator="equal">
      <formula>"eps"</formula>
    </cfRule>
  </conditionalFormatting>
  <conditionalFormatting sqref="E119">
    <cfRule type="cellIs" dxfId="215" priority="12" operator="equal">
      <formula>"eps"</formula>
    </cfRule>
  </conditionalFormatting>
  <conditionalFormatting sqref="F119:N119">
    <cfRule type="cellIs" dxfId="214" priority="11" operator="equal">
      <formula>"eps"</formula>
    </cfRule>
  </conditionalFormatting>
  <conditionalFormatting sqref="G119:L119">
    <cfRule type="cellIs" dxfId="213" priority="10" operator="equal">
      <formula>"eps"</formula>
    </cfRule>
  </conditionalFormatting>
  <conditionalFormatting sqref="F119">
    <cfRule type="cellIs" dxfId="212" priority="9" operator="equal">
      <formula>"eps"</formula>
    </cfRule>
  </conditionalFormatting>
  <conditionalFormatting sqref="M119">
    <cfRule type="cellIs" dxfId="211" priority="8" operator="equal">
      <formula>"eps"</formula>
    </cfRule>
  </conditionalFormatting>
  <conditionalFormatting sqref="N119">
    <cfRule type="cellIs" dxfId="210" priority="7" operator="equal">
      <formula>"eps"</formula>
    </cfRule>
  </conditionalFormatting>
  <conditionalFormatting sqref="E120">
    <cfRule type="cellIs" dxfId="209" priority="6" operator="equal">
      <formula>"eps"</formula>
    </cfRule>
  </conditionalFormatting>
  <conditionalFormatting sqref="F120:N120">
    <cfRule type="cellIs" dxfId="208" priority="5" operator="equal">
      <formula>"eps"</formula>
    </cfRule>
  </conditionalFormatting>
  <conditionalFormatting sqref="G120:L120">
    <cfRule type="cellIs" dxfId="207" priority="4" operator="equal">
      <formula>"eps"</formula>
    </cfRule>
  </conditionalFormatting>
  <conditionalFormatting sqref="F120">
    <cfRule type="cellIs" dxfId="206" priority="3" operator="equal">
      <formula>"eps"</formula>
    </cfRule>
  </conditionalFormatting>
  <conditionalFormatting sqref="M120">
    <cfRule type="cellIs" dxfId="205" priority="2" operator="equal">
      <formula>"eps"</formula>
    </cfRule>
  </conditionalFormatting>
  <conditionalFormatting sqref="N120">
    <cfRule type="cellIs" dxfId="204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297-CADB-4EB7-91F3-D4A8D96649F8}">
  <dimension ref="A1:M84"/>
  <sheetViews>
    <sheetView zoomScale="70" zoomScaleNormal="70" workbookViewId="0">
      <pane xSplit="3" ySplit="7" topLeftCell="D57" activePane="bottomRight" state="frozen"/>
      <selection pane="topRight" activeCell="D1" sqref="D1"/>
      <selection pane="bottomLeft" activeCell="A8" sqref="A8"/>
      <selection pane="bottomRight" activeCell="G70" sqref="G70"/>
    </sheetView>
  </sheetViews>
  <sheetFormatPr defaultColWidth="8.85546875" defaultRowHeight="15" x14ac:dyDescent="0.25"/>
  <cols>
    <col min="1" max="3" width="8.85546875" style="32"/>
    <col min="4" max="6" width="9.28515625" style="32" customWidth="1"/>
    <col min="7" max="16384" width="8.85546875" style="32"/>
  </cols>
  <sheetData>
    <row r="1" spans="1:13" ht="18.75" x14ac:dyDescent="0.3">
      <c r="A1" s="107" t="s">
        <v>73</v>
      </c>
    </row>
    <row r="5" spans="1:13" x14ac:dyDescent="0.25">
      <c r="A5" s="108" t="s">
        <v>157</v>
      </c>
    </row>
    <row r="6" spans="1:13" x14ac:dyDescent="0.25">
      <c r="D6" s="202" t="s">
        <v>302</v>
      </c>
      <c r="E6" s="202"/>
      <c r="F6" s="202"/>
      <c r="G6" s="202"/>
      <c r="H6" s="201" t="s">
        <v>303</v>
      </c>
      <c r="I6" s="201"/>
      <c r="J6" s="201"/>
      <c r="K6" s="201"/>
      <c r="L6" s="201"/>
      <c r="M6" s="201"/>
    </row>
    <row r="7" spans="1:13" x14ac:dyDescent="0.25">
      <c r="D7" s="131">
        <v>2020</v>
      </c>
      <c r="E7" s="131">
        <v>2021</v>
      </c>
      <c r="F7" s="131">
        <v>2022</v>
      </c>
      <c r="G7" s="132">
        <v>2023</v>
      </c>
      <c r="H7" s="167">
        <v>2024</v>
      </c>
      <c r="I7" s="167">
        <v>2025</v>
      </c>
      <c r="J7" s="167">
        <v>2029</v>
      </c>
      <c r="K7" s="167">
        <v>2031</v>
      </c>
      <c r="L7" s="167">
        <v>2035</v>
      </c>
      <c r="M7" s="167">
        <v>2040</v>
      </c>
    </row>
    <row r="8" spans="1:13" x14ac:dyDescent="0.25">
      <c r="A8" s="182" t="s">
        <v>339</v>
      </c>
      <c r="B8" s="182" t="s">
        <v>72</v>
      </c>
      <c r="C8" s="182" t="str">
        <f>Closures!H6</f>
        <v>base</v>
      </c>
      <c r="D8" s="183">
        <v>0.1</v>
      </c>
      <c r="E8" s="183">
        <v>0.1</v>
      </c>
      <c r="F8" s="183">
        <v>0.1</v>
      </c>
      <c r="G8" s="183">
        <v>0.1</v>
      </c>
      <c r="H8" s="184">
        <v>0.1</v>
      </c>
      <c r="I8" s="184">
        <v>0.1</v>
      </c>
      <c r="J8" s="184">
        <v>0.1</v>
      </c>
      <c r="K8" s="184">
        <v>0.1</v>
      </c>
      <c r="L8" s="184">
        <v>0.1</v>
      </c>
      <c r="M8" s="184">
        <v>0.1</v>
      </c>
    </row>
    <row r="9" spans="1:13" x14ac:dyDescent="0.25">
      <c r="A9" s="182" t="s">
        <v>340</v>
      </c>
      <c r="B9" s="182" t="str">
        <f>B8</f>
        <v>nat</v>
      </c>
      <c r="C9" s="182" t="str">
        <f t="shared" ref="C9" si="0">C8</f>
        <v>base</v>
      </c>
      <c r="D9" s="183">
        <v>0.1</v>
      </c>
      <c r="E9" s="183">
        <v>0.1</v>
      </c>
      <c r="F9" s="183">
        <v>0.1</v>
      </c>
      <c r="G9" s="183">
        <v>0.1</v>
      </c>
      <c r="H9" s="184">
        <v>0.1</v>
      </c>
      <c r="I9" s="184">
        <v>0.1</v>
      </c>
      <c r="J9" s="184">
        <v>0.1</v>
      </c>
      <c r="K9" s="184">
        <v>0.1</v>
      </c>
      <c r="L9" s="184">
        <v>0.1</v>
      </c>
      <c r="M9" s="184">
        <v>0.1</v>
      </c>
    </row>
    <row r="10" spans="1:13" x14ac:dyDescent="0.25">
      <c r="A10" s="182" t="s">
        <v>341</v>
      </c>
      <c r="B10" s="182" t="str">
        <f t="shared" ref="B10:B50" si="1">B9</f>
        <v>nat</v>
      </c>
      <c r="C10" s="182" t="str">
        <f t="shared" ref="C10:C25" si="2">C9</f>
        <v>base</v>
      </c>
      <c r="D10" s="183">
        <v>0.1</v>
      </c>
      <c r="E10" s="183">
        <v>0.1</v>
      </c>
      <c r="F10" s="183">
        <v>0.1</v>
      </c>
      <c r="G10" s="183">
        <v>0.1</v>
      </c>
      <c r="H10" s="184">
        <v>0.1</v>
      </c>
      <c r="I10" s="184">
        <v>0.1</v>
      </c>
      <c r="J10" s="184">
        <v>0.1</v>
      </c>
      <c r="K10" s="184">
        <v>0.1</v>
      </c>
      <c r="L10" s="184">
        <v>0.1</v>
      </c>
      <c r="M10" s="184">
        <v>0.1</v>
      </c>
    </row>
    <row r="11" spans="1:13" x14ac:dyDescent="0.25">
      <c r="A11" s="182" t="s">
        <v>342</v>
      </c>
      <c r="B11" s="182" t="str">
        <f t="shared" si="1"/>
        <v>nat</v>
      </c>
      <c r="C11" s="182" t="str">
        <f t="shared" si="2"/>
        <v>base</v>
      </c>
      <c r="D11" s="183">
        <v>0.1</v>
      </c>
      <c r="E11" s="183">
        <v>0.1</v>
      </c>
      <c r="F11" s="183">
        <v>0.1</v>
      </c>
      <c r="G11" s="183">
        <v>0.1</v>
      </c>
      <c r="H11" s="184">
        <v>0.1</v>
      </c>
      <c r="I11" s="184">
        <v>0.1</v>
      </c>
      <c r="J11" s="184">
        <v>0.1</v>
      </c>
      <c r="K11" s="184">
        <v>0.1</v>
      </c>
      <c r="L11" s="184">
        <v>0.1</v>
      </c>
      <c r="M11" s="184">
        <v>0.1</v>
      </c>
    </row>
    <row r="12" spans="1:13" x14ac:dyDescent="0.25">
      <c r="A12" s="182" t="s">
        <v>343</v>
      </c>
      <c r="B12" s="182" t="str">
        <f t="shared" si="1"/>
        <v>nat</v>
      </c>
      <c r="C12" s="182" t="str">
        <f t="shared" si="2"/>
        <v>base</v>
      </c>
      <c r="D12" s="183">
        <v>0.1</v>
      </c>
      <c r="E12" s="183">
        <v>0.1</v>
      </c>
      <c r="F12" s="183">
        <v>0.1</v>
      </c>
      <c r="G12" s="183">
        <v>0.1</v>
      </c>
      <c r="H12" s="184">
        <v>0.1</v>
      </c>
      <c r="I12" s="184">
        <v>0.1</v>
      </c>
      <c r="J12" s="184">
        <v>0.1</v>
      </c>
      <c r="K12" s="184">
        <v>0.1</v>
      </c>
      <c r="L12" s="184">
        <v>0.1</v>
      </c>
      <c r="M12" s="184">
        <v>0.1</v>
      </c>
    </row>
    <row r="13" spans="1:13" x14ac:dyDescent="0.25">
      <c r="A13" s="182" t="s">
        <v>344</v>
      </c>
      <c r="B13" s="182" t="str">
        <f t="shared" si="1"/>
        <v>nat</v>
      </c>
      <c r="C13" s="182" t="str">
        <f t="shared" si="2"/>
        <v>base</v>
      </c>
      <c r="D13" s="183">
        <v>0.1</v>
      </c>
      <c r="E13" s="183">
        <v>0.1</v>
      </c>
      <c r="F13" s="183">
        <v>0.1</v>
      </c>
      <c r="G13" s="183">
        <v>0.1</v>
      </c>
      <c r="H13" s="184">
        <v>0.1</v>
      </c>
      <c r="I13" s="184">
        <v>0.1</v>
      </c>
      <c r="J13" s="184">
        <v>0.1</v>
      </c>
      <c r="K13" s="184">
        <v>0.1</v>
      </c>
      <c r="L13" s="184">
        <v>0.1</v>
      </c>
      <c r="M13" s="184">
        <v>0.1</v>
      </c>
    </row>
    <row r="14" spans="1:13" x14ac:dyDescent="0.25">
      <c r="A14" s="182" t="s">
        <v>345</v>
      </c>
      <c r="B14" s="182" t="str">
        <f t="shared" si="1"/>
        <v>nat</v>
      </c>
      <c r="C14" s="182" t="str">
        <f t="shared" si="2"/>
        <v>base</v>
      </c>
      <c r="D14" s="183">
        <v>0.1</v>
      </c>
      <c r="E14" s="183">
        <v>0.1</v>
      </c>
      <c r="F14" s="183">
        <v>0.1</v>
      </c>
      <c r="G14" s="183">
        <v>0.1</v>
      </c>
      <c r="H14" s="184">
        <v>0.1</v>
      </c>
      <c r="I14" s="184">
        <v>0.1</v>
      </c>
      <c r="J14" s="184">
        <v>0.1</v>
      </c>
      <c r="K14" s="184">
        <v>0.1</v>
      </c>
      <c r="L14" s="184">
        <v>0.1</v>
      </c>
      <c r="M14" s="184">
        <v>0.1</v>
      </c>
    </row>
    <row r="15" spans="1:13" x14ac:dyDescent="0.25">
      <c r="A15" s="182" t="s">
        <v>346</v>
      </c>
      <c r="B15" s="182" t="str">
        <f t="shared" si="1"/>
        <v>nat</v>
      </c>
      <c r="C15" s="182" t="str">
        <f t="shared" si="2"/>
        <v>base</v>
      </c>
      <c r="D15" s="183">
        <v>0.1</v>
      </c>
      <c r="E15" s="183">
        <v>0.1</v>
      </c>
      <c r="F15" s="183">
        <v>0.1</v>
      </c>
      <c r="G15" s="183">
        <v>0.1</v>
      </c>
      <c r="H15" s="184">
        <v>0.1</v>
      </c>
      <c r="I15" s="184">
        <v>0.1</v>
      </c>
      <c r="J15" s="184">
        <v>0.1</v>
      </c>
      <c r="K15" s="184">
        <v>0.1</v>
      </c>
      <c r="L15" s="184">
        <v>0.1</v>
      </c>
      <c r="M15" s="184">
        <v>0.1</v>
      </c>
    </row>
    <row r="16" spans="1:13" x14ac:dyDescent="0.25">
      <c r="A16" s="182" t="s">
        <v>347</v>
      </c>
      <c r="B16" s="182" t="str">
        <f t="shared" si="1"/>
        <v>nat</v>
      </c>
      <c r="C16" s="182" t="str">
        <f t="shared" si="2"/>
        <v>base</v>
      </c>
      <c r="D16" s="183">
        <v>0.1</v>
      </c>
      <c r="E16" s="183">
        <v>0.1</v>
      </c>
      <c r="F16" s="183">
        <v>0.1</v>
      </c>
      <c r="G16" s="183">
        <v>0.1</v>
      </c>
      <c r="H16" s="184">
        <v>0.1</v>
      </c>
      <c r="I16" s="184">
        <v>0.1</v>
      </c>
      <c r="J16" s="184">
        <v>0.1</v>
      </c>
      <c r="K16" s="184">
        <v>0.1</v>
      </c>
      <c r="L16" s="184">
        <v>0.1</v>
      </c>
      <c r="M16" s="184">
        <v>0.1</v>
      </c>
    </row>
    <row r="17" spans="1:13" x14ac:dyDescent="0.25">
      <c r="A17" s="182" t="s">
        <v>348</v>
      </c>
      <c r="B17" s="182" t="str">
        <f t="shared" si="1"/>
        <v>nat</v>
      </c>
      <c r="C17" s="182" t="str">
        <f t="shared" si="2"/>
        <v>base</v>
      </c>
      <c r="D17" s="183">
        <v>0.1</v>
      </c>
      <c r="E17" s="183">
        <v>0.1</v>
      </c>
      <c r="F17" s="183">
        <v>0.1</v>
      </c>
      <c r="G17" s="183">
        <v>0.1</v>
      </c>
      <c r="H17" s="184">
        <v>0.1</v>
      </c>
      <c r="I17" s="184">
        <v>0.1</v>
      </c>
      <c r="J17" s="184">
        <v>0.1</v>
      </c>
      <c r="K17" s="184">
        <v>0.1</v>
      </c>
      <c r="L17" s="184">
        <v>0.1</v>
      </c>
      <c r="M17" s="184">
        <v>0.1</v>
      </c>
    </row>
    <row r="18" spans="1:13" x14ac:dyDescent="0.25">
      <c r="A18" s="182" t="s">
        <v>349</v>
      </c>
      <c r="B18" s="182" t="str">
        <f t="shared" si="1"/>
        <v>nat</v>
      </c>
      <c r="C18" s="182" t="str">
        <f t="shared" si="2"/>
        <v>base</v>
      </c>
      <c r="D18" s="183">
        <v>0.1</v>
      </c>
      <c r="E18" s="183">
        <v>0.1</v>
      </c>
      <c r="F18" s="183">
        <v>0.1</v>
      </c>
      <c r="G18" s="183">
        <v>0.1</v>
      </c>
      <c r="H18" s="184">
        <v>0.1</v>
      </c>
      <c r="I18" s="184">
        <v>0.1</v>
      </c>
      <c r="J18" s="184">
        <v>0.1</v>
      </c>
      <c r="K18" s="184">
        <v>0.1</v>
      </c>
      <c r="L18" s="184">
        <v>0.1</v>
      </c>
      <c r="M18" s="184">
        <v>0.1</v>
      </c>
    </row>
    <row r="19" spans="1:13" x14ac:dyDescent="0.25">
      <c r="A19" s="182" t="s">
        <v>350</v>
      </c>
      <c r="B19" s="182" t="str">
        <f t="shared" si="1"/>
        <v>nat</v>
      </c>
      <c r="C19" s="182" t="str">
        <f t="shared" si="2"/>
        <v>base</v>
      </c>
      <c r="D19" s="183">
        <v>0.1</v>
      </c>
      <c r="E19" s="183">
        <v>0.1</v>
      </c>
      <c r="F19" s="183">
        <v>0.1</v>
      </c>
      <c r="G19" s="183">
        <v>0.1</v>
      </c>
      <c r="H19" s="184">
        <v>0.1</v>
      </c>
      <c r="I19" s="184">
        <v>0.1</v>
      </c>
      <c r="J19" s="184">
        <v>0.1</v>
      </c>
      <c r="K19" s="184">
        <v>0.1</v>
      </c>
      <c r="L19" s="184">
        <v>0.1</v>
      </c>
      <c r="M19" s="184">
        <v>0.1</v>
      </c>
    </row>
    <row r="20" spans="1:13" x14ac:dyDescent="0.25">
      <c r="A20" s="182" t="s">
        <v>128</v>
      </c>
      <c r="B20" s="182" t="str">
        <f t="shared" si="1"/>
        <v>nat</v>
      </c>
      <c r="C20" s="182" t="str">
        <f t="shared" si="2"/>
        <v>base</v>
      </c>
      <c r="D20" s="183">
        <v>0.1</v>
      </c>
      <c r="E20" s="183">
        <v>0.1</v>
      </c>
      <c r="F20" s="183">
        <v>0.1</v>
      </c>
      <c r="G20" s="183">
        <v>0.1</v>
      </c>
      <c r="H20" s="184">
        <v>0.1</v>
      </c>
      <c r="I20" s="184">
        <v>0.1</v>
      </c>
      <c r="J20" s="184">
        <v>0.1</v>
      </c>
      <c r="K20" s="184">
        <v>0.1</v>
      </c>
      <c r="L20" s="184">
        <v>0.1</v>
      </c>
      <c r="M20" s="184">
        <v>0.1</v>
      </c>
    </row>
    <row r="21" spans="1:13" x14ac:dyDescent="0.25">
      <c r="A21" s="182" t="s">
        <v>129</v>
      </c>
      <c r="B21" s="182" t="str">
        <f t="shared" si="1"/>
        <v>nat</v>
      </c>
      <c r="C21" s="182" t="str">
        <f t="shared" si="2"/>
        <v>base</v>
      </c>
      <c r="D21" s="183">
        <v>0.1</v>
      </c>
      <c r="E21" s="183">
        <v>0.1</v>
      </c>
      <c r="F21" s="183">
        <v>0.1</v>
      </c>
      <c r="G21" s="183">
        <v>0.1</v>
      </c>
      <c r="H21" s="184">
        <v>0.1</v>
      </c>
      <c r="I21" s="184">
        <v>0.1</v>
      </c>
      <c r="J21" s="184">
        <v>0.1</v>
      </c>
      <c r="K21" s="184">
        <v>0.1</v>
      </c>
      <c r="L21" s="184">
        <v>0.1</v>
      </c>
      <c r="M21" s="184">
        <v>0.1</v>
      </c>
    </row>
    <row r="22" spans="1:13" x14ac:dyDescent="0.25">
      <c r="A22" s="110" t="s">
        <v>59</v>
      </c>
      <c r="B22" s="110" t="str">
        <f t="shared" si="1"/>
        <v>nat</v>
      </c>
      <c r="C22" s="110" t="str">
        <f t="shared" si="2"/>
        <v>base</v>
      </c>
      <c r="D22" s="183" t="s">
        <v>75</v>
      </c>
      <c r="E22" s="183" t="s">
        <v>75</v>
      </c>
      <c r="F22" s="183" t="s">
        <v>75</v>
      </c>
      <c r="G22" s="183" t="s">
        <v>75</v>
      </c>
      <c r="H22" s="184" t="s">
        <v>75</v>
      </c>
      <c r="I22" s="184" t="s">
        <v>75</v>
      </c>
      <c r="J22" s="184" t="s">
        <v>75</v>
      </c>
      <c r="K22" s="184" t="s">
        <v>75</v>
      </c>
      <c r="L22" s="184" t="s">
        <v>75</v>
      </c>
      <c r="M22" s="184" t="s">
        <v>75</v>
      </c>
    </row>
    <row r="23" spans="1:13" x14ac:dyDescent="0.25">
      <c r="A23" s="111" t="s">
        <v>214</v>
      </c>
      <c r="B23" s="111" t="str">
        <f t="shared" si="1"/>
        <v>nat</v>
      </c>
      <c r="C23" s="111" t="str">
        <f t="shared" si="2"/>
        <v>base</v>
      </c>
      <c r="D23" s="183" t="s">
        <v>75</v>
      </c>
      <c r="E23" s="183" t="s">
        <v>75</v>
      </c>
      <c r="F23" s="183" t="s">
        <v>75</v>
      </c>
      <c r="G23" s="183" t="s">
        <v>75</v>
      </c>
      <c r="H23" s="184" t="s">
        <v>75</v>
      </c>
      <c r="I23" s="184" t="s">
        <v>75</v>
      </c>
      <c r="J23" s="184" t="s">
        <v>75</v>
      </c>
      <c r="K23" s="184" t="s">
        <v>75</v>
      </c>
      <c r="L23" s="184" t="s">
        <v>75</v>
      </c>
      <c r="M23" s="184" t="s">
        <v>75</v>
      </c>
    </row>
    <row r="24" spans="1:13" x14ac:dyDescent="0.25">
      <c r="A24" s="100" t="s">
        <v>130</v>
      </c>
      <c r="B24" s="100" t="str">
        <f t="shared" si="1"/>
        <v>nat</v>
      </c>
      <c r="C24" s="100" t="str">
        <f t="shared" si="2"/>
        <v>base</v>
      </c>
      <c r="D24" s="183">
        <v>0.1</v>
      </c>
      <c r="E24" s="183">
        <v>0.1</v>
      </c>
      <c r="F24" s="183">
        <v>0.1</v>
      </c>
      <c r="G24" s="183">
        <v>0.1</v>
      </c>
      <c r="H24" s="184">
        <v>0.1</v>
      </c>
      <c r="I24" s="184">
        <v>0.1</v>
      </c>
      <c r="J24" s="184">
        <v>0.1</v>
      </c>
      <c r="K24" s="184">
        <v>0.1</v>
      </c>
      <c r="L24" s="184">
        <v>0.1</v>
      </c>
      <c r="M24" s="184">
        <v>0.1</v>
      </c>
    </row>
    <row r="25" spans="1:13" x14ac:dyDescent="0.25">
      <c r="A25" s="100" t="s">
        <v>417</v>
      </c>
      <c r="B25" s="100" t="str">
        <f t="shared" si="1"/>
        <v>nat</v>
      </c>
      <c r="C25" s="100" t="str">
        <f t="shared" si="2"/>
        <v>base</v>
      </c>
      <c r="D25" s="183">
        <v>0.1</v>
      </c>
      <c r="E25" s="183">
        <v>0.1</v>
      </c>
      <c r="F25" s="183">
        <v>0.1</v>
      </c>
      <c r="G25" s="183">
        <v>0.1</v>
      </c>
      <c r="H25" s="184">
        <v>0.1</v>
      </c>
      <c r="I25" s="184">
        <v>0.1</v>
      </c>
      <c r="J25" s="184">
        <v>0.1</v>
      </c>
      <c r="K25" s="184">
        <v>0.1</v>
      </c>
      <c r="L25" s="184">
        <v>0.1</v>
      </c>
      <c r="M25" s="184">
        <v>0.1</v>
      </c>
    </row>
    <row r="26" spans="1:13" x14ac:dyDescent="0.25">
      <c r="A26" s="100" t="s">
        <v>215</v>
      </c>
      <c r="B26" s="100" t="str">
        <f t="shared" si="1"/>
        <v>nat</v>
      </c>
      <c r="C26" s="100" t="str">
        <f t="shared" ref="C26:C41" si="3">C25</f>
        <v>base</v>
      </c>
      <c r="D26" s="183">
        <v>0.1</v>
      </c>
      <c r="E26" s="183">
        <v>0.1</v>
      </c>
      <c r="F26" s="183">
        <v>0.1</v>
      </c>
      <c r="G26" s="183">
        <v>0.1</v>
      </c>
      <c r="H26" s="184">
        <v>0.1</v>
      </c>
      <c r="I26" s="184">
        <v>0.1</v>
      </c>
      <c r="J26" s="184">
        <v>0.1</v>
      </c>
      <c r="K26" s="184">
        <v>0.1</v>
      </c>
      <c r="L26" s="184">
        <v>0.1</v>
      </c>
      <c r="M26" s="184">
        <v>0.1</v>
      </c>
    </row>
    <row r="27" spans="1:13" x14ac:dyDescent="0.25">
      <c r="A27" s="100" t="s">
        <v>217</v>
      </c>
      <c r="B27" s="100" t="str">
        <f t="shared" si="1"/>
        <v>nat</v>
      </c>
      <c r="C27" s="100" t="str">
        <f t="shared" si="3"/>
        <v>base</v>
      </c>
      <c r="D27" s="183">
        <v>0.1</v>
      </c>
      <c r="E27" s="183">
        <v>0.1</v>
      </c>
      <c r="F27" s="183">
        <v>0.1</v>
      </c>
      <c r="G27" s="183">
        <v>0.1</v>
      </c>
      <c r="H27" s="184">
        <v>0.1</v>
      </c>
      <c r="I27" s="184">
        <v>0.1</v>
      </c>
      <c r="J27" s="184">
        <v>0.1</v>
      </c>
      <c r="K27" s="184">
        <v>0.1</v>
      </c>
      <c r="L27" s="184">
        <v>0.1</v>
      </c>
      <c r="M27" s="184">
        <v>0.1</v>
      </c>
    </row>
    <row r="28" spans="1:13" x14ac:dyDescent="0.25">
      <c r="A28" s="112" t="s">
        <v>351</v>
      </c>
      <c r="B28" s="112" t="str">
        <f t="shared" si="1"/>
        <v>nat</v>
      </c>
      <c r="C28" s="112" t="str">
        <f t="shared" si="3"/>
        <v>base</v>
      </c>
      <c r="D28" s="183">
        <v>0.1</v>
      </c>
      <c r="E28" s="183">
        <v>0.1</v>
      </c>
      <c r="F28" s="183">
        <v>0.1</v>
      </c>
      <c r="G28" s="183">
        <v>0.1</v>
      </c>
      <c r="H28" s="184">
        <v>0.1</v>
      </c>
      <c r="I28" s="184">
        <v>0.1</v>
      </c>
      <c r="J28" s="184">
        <v>0.1</v>
      </c>
      <c r="K28" s="184">
        <v>0.1</v>
      </c>
      <c r="L28" s="184">
        <v>0.1</v>
      </c>
      <c r="M28" s="184">
        <v>0.1</v>
      </c>
    </row>
    <row r="29" spans="1:13" x14ac:dyDescent="0.25">
      <c r="A29" s="104" t="s">
        <v>352</v>
      </c>
      <c r="B29" s="104" t="str">
        <f t="shared" si="1"/>
        <v>nat</v>
      </c>
      <c r="C29" s="104" t="str">
        <f t="shared" si="3"/>
        <v>base</v>
      </c>
      <c r="D29" s="183">
        <v>0.1</v>
      </c>
      <c r="E29" s="183">
        <v>0.1</v>
      </c>
      <c r="F29" s="183">
        <v>0.1</v>
      </c>
      <c r="G29" s="183">
        <v>0.1</v>
      </c>
      <c r="H29" s="184">
        <v>0.1</v>
      </c>
      <c r="I29" s="184">
        <v>0.1</v>
      </c>
      <c r="J29" s="184">
        <v>0.1</v>
      </c>
      <c r="K29" s="184">
        <v>0.1</v>
      </c>
      <c r="L29" s="184">
        <v>0.1</v>
      </c>
      <c r="M29" s="184">
        <v>0.1</v>
      </c>
    </row>
    <row r="30" spans="1:13" x14ac:dyDescent="0.25">
      <c r="A30" s="112" t="s">
        <v>353</v>
      </c>
      <c r="B30" s="112" t="str">
        <f t="shared" si="1"/>
        <v>nat</v>
      </c>
      <c r="C30" s="112" t="str">
        <f t="shared" si="3"/>
        <v>base</v>
      </c>
      <c r="D30" s="183">
        <v>0.1</v>
      </c>
      <c r="E30" s="183">
        <v>0.1</v>
      </c>
      <c r="F30" s="183">
        <v>0.1</v>
      </c>
      <c r="G30" s="183">
        <v>0.1</v>
      </c>
      <c r="H30" s="184">
        <v>0.1</v>
      </c>
      <c r="I30" s="184">
        <v>0.1</v>
      </c>
      <c r="J30" s="184">
        <v>0.1</v>
      </c>
      <c r="K30" s="184">
        <v>0.1</v>
      </c>
      <c r="L30" s="184">
        <v>0.1</v>
      </c>
      <c r="M30" s="184">
        <v>0.1</v>
      </c>
    </row>
    <row r="31" spans="1:13" x14ac:dyDescent="0.25">
      <c r="A31" s="104" t="s">
        <v>354</v>
      </c>
      <c r="B31" s="104" t="str">
        <f t="shared" si="1"/>
        <v>nat</v>
      </c>
      <c r="C31" s="104" t="str">
        <f t="shared" si="3"/>
        <v>base</v>
      </c>
      <c r="D31" s="183">
        <v>0.1</v>
      </c>
      <c r="E31" s="183">
        <v>0.1</v>
      </c>
      <c r="F31" s="183">
        <v>0.1</v>
      </c>
      <c r="G31" s="183">
        <v>0.1</v>
      </c>
      <c r="H31" s="184">
        <v>0.1</v>
      </c>
      <c r="I31" s="184">
        <v>0.1</v>
      </c>
      <c r="J31" s="184">
        <v>0.1</v>
      </c>
      <c r="K31" s="184">
        <v>0.1</v>
      </c>
      <c r="L31" s="184">
        <v>0.1</v>
      </c>
      <c r="M31" s="184">
        <v>0.1</v>
      </c>
    </row>
    <row r="32" spans="1:13" x14ac:dyDescent="0.25">
      <c r="A32" s="112" t="s">
        <v>355</v>
      </c>
      <c r="B32" s="112" t="str">
        <f t="shared" si="1"/>
        <v>nat</v>
      </c>
      <c r="C32" s="112" t="str">
        <f t="shared" si="3"/>
        <v>base</v>
      </c>
      <c r="D32" s="183">
        <v>0.1</v>
      </c>
      <c r="E32" s="183">
        <v>0.1</v>
      </c>
      <c r="F32" s="183">
        <v>0.1</v>
      </c>
      <c r="G32" s="183">
        <v>0.1</v>
      </c>
      <c r="H32" s="184">
        <v>0.1</v>
      </c>
      <c r="I32" s="184">
        <v>0.1</v>
      </c>
      <c r="J32" s="184">
        <v>0.1</v>
      </c>
      <c r="K32" s="184">
        <v>0.1</v>
      </c>
      <c r="L32" s="184">
        <v>0.1</v>
      </c>
      <c r="M32" s="184">
        <v>0.1</v>
      </c>
    </row>
    <row r="33" spans="1:13" x14ac:dyDescent="0.25">
      <c r="A33" s="104" t="s">
        <v>356</v>
      </c>
      <c r="B33" s="104" t="str">
        <f t="shared" si="1"/>
        <v>nat</v>
      </c>
      <c r="C33" s="104" t="str">
        <f t="shared" si="3"/>
        <v>base</v>
      </c>
      <c r="D33" s="183">
        <v>0.1</v>
      </c>
      <c r="E33" s="183">
        <v>0.1</v>
      </c>
      <c r="F33" s="183">
        <v>0.1</v>
      </c>
      <c r="G33" s="183">
        <v>0.1</v>
      </c>
      <c r="H33" s="184">
        <v>0.1</v>
      </c>
      <c r="I33" s="184">
        <v>0.1</v>
      </c>
      <c r="J33" s="184">
        <v>0.1</v>
      </c>
      <c r="K33" s="184">
        <v>0.1</v>
      </c>
      <c r="L33" s="184">
        <v>0.1</v>
      </c>
      <c r="M33" s="184">
        <v>0.1</v>
      </c>
    </row>
    <row r="34" spans="1:13" x14ac:dyDescent="0.25">
      <c r="A34" s="112" t="s">
        <v>357</v>
      </c>
      <c r="B34" s="112" t="str">
        <f t="shared" si="1"/>
        <v>nat</v>
      </c>
      <c r="C34" s="112" t="str">
        <f t="shared" si="3"/>
        <v>base</v>
      </c>
      <c r="D34" s="183">
        <v>0.1</v>
      </c>
      <c r="E34" s="183">
        <v>0.1</v>
      </c>
      <c r="F34" s="183">
        <v>0.1</v>
      </c>
      <c r="G34" s="183">
        <v>0.1</v>
      </c>
      <c r="H34" s="184">
        <v>0.1</v>
      </c>
      <c r="I34" s="184">
        <v>0.1</v>
      </c>
      <c r="J34" s="184">
        <v>0.1</v>
      </c>
      <c r="K34" s="184">
        <v>0.1</v>
      </c>
      <c r="L34" s="184">
        <v>0.1</v>
      </c>
      <c r="M34" s="184">
        <v>0.1</v>
      </c>
    </row>
    <row r="35" spans="1:13" x14ac:dyDescent="0.25">
      <c r="A35" s="104" t="s">
        <v>358</v>
      </c>
      <c r="B35" s="104" t="str">
        <f t="shared" si="1"/>
        <v>nat</v>
      </c>
      <c r="C35" s="104" t="str">
        <f t="shared" si="3"/>
        <v>base</v>
      </c>
      <c r="D35" s="183">
        <v>0.1</v>
      </c>
      <c r="E35" s="183">
        <v>0.1</v>
      </c>
      <c r="F35" s="183">
        <v>0.1</v>
      </c>
      <c r="G35" s="183">
        <v>0.1</v>
      </c>
      <c r="H35" s="184">
        <v>0.1</v>
      </c>
      <c r="I35" s="184">
        <v>0.1</v>
      </c>
      <c r="J35" s="184">
        <v>0.1</v>
      </c>
      <c r="K35" s="184">
        <v>0.1</v>
      </c>
      <c r="L35" s="184">
        <v>0.1</v>
      </c>
      <c r="M35" s="184">
        <v>0.1</v>
      </c>
    </row>
    <row r="36" spans="1:13" x14ac:dyDescent="0.25">
      <c r="A36" s="112" t="s">
        <v>359</v>
      </c>
      <c r="B36" s="112" t="str">
        <f t="shared" si="1"/>
        <v>nat</v>
      </c>
      <c r="C36" s="112" t="str">
        <f t="shared" si="3"/>
        <v>base</v>
      </c>
      <c r="D36" s="183">
        <v>0.1</v>
      </c>
      <c r="E36" s="183">
        <v>0.1</v>
      </c>
      <c r="F36" s="183">
        <v>0.1</v>
      </c>
      <c r="G36" s="183">
        <v>0.1</v>
      </c>
      <c r="H36" s="184">
        <v>0.1</v>
      </c>
      <c r="I36" s="184">
        <v>0.1</v>
      </c>
      <c r="J36" s="184">
        <v>0.1</v>
      </c>
      <c r="K36" s="184">
        <v>0.1</v>
      </c>
      <c r="L36" s="184">
        <v>0.1</v>
      </c>
      <c r="M36" s="184">
        <v>0.1</v>
      </c>
    </row>
    <row r="37" spans="1:13" x14ac:dyDescent="0.25">
      <c r="A37" s="104" t="s">
        <v>360</v>
      </c>
      <c r="B37" s="104" t="str">
        <f t="shared" si="1"/>
        <v>nat</v>
      </c>
      <c r="C37" s="104" t="str">
        <f t="shared" si="3"/>
        <v>base</v>
      </c>
      <c r="D37" s="183">
        <v>0.1</v>
      </c>
      <c r="E37" s="183">
        <v>0.1</v>
      </c>
      <c r="F37" s="183">
        <v>0.1</v>
      </c>
      <c r="G37" s="183">
        <v>0.1</v>
      </c>
      <c r="H37" s="184">
        <v>0.1</v>
      </c>
      <c r="I37" s="184">
        <v>0.1</v>
      </c>
      <c r="J37" s="184">
        <v>0.1</v>
      </c>
      <c r="K37" s="184">
        <v>0.1</v>
      </c>
      <c r="L37" s="184">
        <v>0.1</v>
      </c>
      <c r="M37" s="184">
        <v>0.1</v>
      </c>
    </row>
    <row r="38" spans="1:13" x14ac:dyDescent="0.25">
      <c r="A38" s="112" t="s">
        <v>361</v>
      </c>
      <c r="B38" s="112" t="str">
        <f t="shared" si="1"/>
        <v>nat</v>
      </c>
      <c r="C38" s="112" t="str">
        <f t="shared" si="3"/>
        <v>base</v>
      </c>
      <c r="D38" s="183">
        <v>0.1</v>
      </c>
      <c r="E38" s="183">
        <v>0.1</v>
      </c>
      <c r="F38" s="183">
        <v>0.1</v>
      </c>
      <c r="G38" s="183">
        <v>0.1</v>
      </c>
      <c r="H38" s="184">
        <v>0.1</v>
      </c>
      <c r="I38" s="184">
        <v>0.1</v>
      </c>
      <c r="J38" s="184">
        <v>0.1</v>
      </c>
      <c r="K38" s="184">
        <v>0.1</v>
      </c>
      <c r="L38" s="184">
        <v>0.1</v>
      </c>
      <c r="M38" s="184">
        <v>0.1</v>
      </c>
    </row>
    <row r="39" spans="1:13" x14ac:dyDescent="0.25">
      <c r="A39" s="104" t="s">
        <v>362</v>
      </c>
      <c r="B39" s="104" t="str">
        <f t="shared" si="1"/>
        <v>nat</v>
      </c>
      <c r="C39" s="104" t="str">
        <f t="shared" si="3"/>
        <v>base</v>
      </c>
      <c r="D39" s="183">
        <v>0.1</v>
      </c>
      <c r="E39" s="183">
        <v>0.1</v>
      </c>
      <c r="F39" s="183">
        <v>0.1</v>
      </c>
      <c r="G39" s="183">
        <v>0.1</v>
      </c>
      <c r="H39" s="184">
        <v>0.1</v>
      </c>
      <c r="I39" s="184">
        <v>0.1</v>
      </c>
      <c r="J39" s="184">
        <v>0.1</v>
      </c>
      <c r="K39" s="184">
        <v>0.1</v>
      </c>
      <c r="L39" s="184">
        <v>0.1</v>
      </c>
      <c r="M39" s="184">
        <v>0.1</v>
      </c>
    </row>
    <row r="40" spans="1:13" x14ac:dyDescent="0.25">
      <c r="A40" s="112" t="s">
        <v>363</v>
      </c>
      <c r="B40" s="112" t="str">
        <f t="shared" si="1"/>
        <v>nat</v>
      </c>
      <c r="C40" s="112" t="str">
        <f t="shared" si="3"/>
        <v>base</v>
      </c>
      <c r="D40" s="183">
        <v>0.1</v>
      </c>
      <c r="E40" s="183">
        <v>0.1</v>
      </c>
      <c r="F40" s="183">
        <v>0.1</v>
      </c>
      <c r="G40" s="183">
        <v>0.1</v>
      </c>
      <c r="H40" s="184">
        <v>0.1</v>
      </c>
      <c r="I40" s="184">
        <v>0.1</v>
      </c>
      <c r="J40" s="184">
        <v>0.1</v>
      </c>
      <c r="K40" s="184">
        <v>0.1</v>
      </c>
      <c r="L40" s="184">
        <v>0.1</v>
      </c>
      <c r="M40" s="184">
        <v>0.1</v>
      </c>
    </row>
    <row r="41" spans="1:13" x14ac:dyDescent="0.25">
      <c r="A41" s="104" t="s">
        <v>104</v>
      </c>
      <c r="B41" s="104" t="str">
        <f t="shared" si="1"/>
        <v>nat</v>
      </c>
      <c r="C41" s="104" t="str">
        <f t="shared" si="3"/>
        <v>base</v>
      </c>
      <c r="D41" s="183">
        <v>0.1</v>
      </c>
      <c r="E41" s="183">
        <v>0.1</v>
      </c>
      <c r="F41" s="183">
        <v>0.1</v>
      </c>
      <c r="G41" s="183">
        <v>0.1</v>
      </c>
      <c r="H41" s="184">
        <v>0.1</v>
      </c>
      <c r="I41" s="184">
        <v>0.1</v>
      </c>
      <c r="J41" s="184">
        <v>0.1</v>
      </c>
      <c r="K41" s="184">
        <v>0.1</v>
      </c>
      <c r="L41" s="184">
        <v>0.1</v>
      </c>
      <c r="M41" s="184">
        <v>0.1</v>
      </c>
    </row>
    <row r="42" spans="1:13" x14ac:dyDescent="0.25">
      <c r="A42" s="113" t="s">
        <v>60</v>
      </c>
      <c r="B42" s="113" t="str">
        <f t="shared" si="1"/>
        <v>nat</v>
      </c>
      <c r="C42" s="113" t="str">
        <f t="shared" ref="C42:C50" si="4">C41</f>
        <v>base</v>
      </c>
      <c r="D42" s="183">
        <v>0.1</v>
      </c>
      <c r="E42" s="183">
        <v>0.1</v>
      </c>
      <c r="F42" s="183">
        <v>0.1</v>
      </c>
      <c r="G42" s="183">
        <v>0.1</v>
      </c>
      <c r="H42" s="184">
        <v>0.1</v>
      </c>
      <c r="I42" s="184">
        <v>0.1</v>
      </c>
      <c r="J42" s="184">
        <v>0.1</v>
      </c>
      <c r="K42" s="184">
        <v>0.1</v>
      </c>
      <c r="L42" s="184">
        <v>0.1</v>
      </c>
      <c r="M42" s="184">
        <v>0.1</v>
      </c>
    </row>
    <row r="43" spans="1:13" x14ac:dyDescent="0.25">
      <c r="A43" s="103" t="s">
        <v>105</v>
      </c>
      <c r="B43" s="103" t="str">
        <f t="shared" si="1"/>
        <v>nat</v>
      </c>
      <c r="C43" s="103" t="str">
        <f t="shared" si="4"/>
        <v>base</v>
      </c>
      <c r="D43" s="183">
        <v>0.1</v>
      </c>
      <c r="E43" s="183">
        <v>0.1</v>
      </c>
      <c r="F43" s="183">
        <v>0.1</v>
      </c>
      <c r="G43" s="183">
        <v>0.1</v>
      </c>
      <c r="H43" s="184">
        <v>0.1</v>
      </c>
      <c r="I43" s="184">
        <v>0.1</v>
      </c>
      <c r="J43" s="184">
        <v>0.1</v>
      </c>
      <c r="K43" s="184">
        <v>0.1</v>
      </c>
      <c r="L43" s="184">
        <v>0.1</v>
      </c>
      <c r="M43" s="184">
        <v>0.1</v>
      </c>
    </row>
    <row r="44" spans="1:13" x14ac:dyDescent="0.25">
      <c r="A44" s="103" t="s">
        <v>106</v>
      </c>
      <c r="B44" s="103" t="str">
        <f t="shared" si="1"/>
        <v>nat</v>
      </c>
      <c r="C44" s="103" t="str">
        <f t="shared" si="4"/>
        <v>base</v>
      </c>
      <c r="D44" s="183">
        <v>0.1</v>
      </c>
      <c r="E44" s="183">
        <v>0.1</v>
      </c>
      <c r="F44" s="183">
        <v>0.1</v>
      </c>
      <c r="G44" s="183">
        <v>0.1</v>
      </c>
      <c r="H44" s="184">
        <v>0.1</v>
      </c>
      <c r="I44" s="184">
        <v>0.1</v>
      </c>
      <c r="J44" s="184">
        <v>0.1</v>
      </c>
      <c r="K44" s="184">
        <v>0.1</v>
      </c>
      <c r="L44" s="184">
        <v>0.1</v>
      </c>
      <c r="M44" s="184">
        <v>0.1</v>
      </c>
    </row>
    <row r="45" spans="1:13" x14ac:dyDescent="0.25">
      <c r="A45" s="103" t="s">
        <v>107</v>
      </c>
      <c r="B45" s="103" t="str">
        <f t="shared" si="1"/>
        <v>nat</v>
      </c>
      <c r="C45" s="103" t="str">
        <f t="shared" si="4"/>
        <v>base</v>
      </c>
      <c r="D45" s="183">
        <v>0.1</v>
      </c>
      <c r="E45" s="183">
        <v>0.1</v>
      </c>
      <c r="F45" s="183">
        <v>0.1</v>
      </c>
      <c r="G45" s="183">
        <v>0.1</v>
      </c>
      <c r="H45" s="184">
        <v>0.1</v>
      </c>
      <c r="I45" s="184">
        <v>0.1</v>
      </c>
      <c r="J45" s="184">
        <v>0.1</v>
      </c>
      <c r="K45" s="184">
        <v>0.1</v>
      </c>
      <c r="L45" s="184">
        <v>0.1</v>
      </c>
      <c r="M45" s="184">
        <v>0.1</v>
      </c>
    </row>
    <row r="46" spans="1:13" x14ac:dyDescent="0.25">
      <c r="A46" s="103" t="s">
        <v>108</v>
      </c>
      <c r="B46" s="103" t="str">
        <f t="shared" si="1"/>
        <v>nat</v>
      </c>
      <c r="C46" s="103" t="str">
        <f t="shared" si="4"/>
        <v>base</v>
      </c>
      <c r="D46" s="183">
        <v>0.1</v>
      </c>
      <c r="E46" s="183">
        <v>0.1</v>
      </c>
      <c r="F46" s="183">
        <v>0.1</v>
      </c>
      <c r="G46" s="183">
        <v>0.1</v>
      </c>
      <c r="H46" s="184">
        <v>0.1</v>
      </c>
      <c r="I46" s="184">
        <v>0.1</v>
      </c>
      <c r="J46" s="184">
        <v>0.1</v>
      </c>
      <c r="K46" s="184">
        <v>0.1</v>
      </c>
      <c r="L46" s="184">
        <v>0.1</v>
      </c>
      <c r="M46" s="184">
        <v>0.1</v>
      </c>
    </row>
    <row r="47" spans="1:13" x14ac:dyDescent="0.25">
      <c r="A47" s="114" t="s">
        <v>109</v>
      </c>
      <c r="B47" s="114" t="str">
        <f t="shared" si="1"/>
        <v>nat</v>
      </c>
      <c r="C47" s="114" t="str">
        <f t="shared" si="4"/>
        <v>base</v>
      </c>
      <c r="D47" s="183">
        <v>0.1</v>
      </c>
      <c r="E47" s="183">
        <v>0.1</v>
      </c>
      <c r="F47" s="183">
        <v>0.1</v>
      </c>
      <c r="G47" s="183">
        <v>0.1</v>
      </c>
      <c r="H47" s="184">
        <v>0.1</v>
      </c>
      <c r="I47" s="184">
        <v>0.1</v>
      </c>
      <c r="J47" s="184">
        <v>0.1</v>
      </c>
      <c r="K47" s="184">
        <v>0.1</v>
      </c>
      <c r="L47" s="184">
        <v>0.1</v>
      </c>
      <c r="M47" s="184">
        <v>0.1</v>
      </c>
    </row>
    <row r="48" spans="1:13" x14ac:dyDescent="0.25">
      <c r="A48" s="103" t="s">
        <v>110</v>
      </c>
      <c r="B48" s="103" t="str">
        <f t="shared" si="1"/>
        <v>nat</v>
      </c>
      <c r="C48" s="103" t="str">
        <f t="shared" si="4"/>
        <v>base</v>
      </c>
      <c r="D48" s="183">
        <v>0.1</v>
      </c>
      <c r="E48" s="183">
        <v>0.1</v>
      </c>
      <c r="F48" s="183">
        <v>0.1</v>
      </c>
      <c r="G48" s="183">
        <v>0.1</v>
      </c>
      <c r="H48" s="184">
        <v>0.1</v>
      </c>
      <c r="I48" s="184">
        <v>0.1</v>
      </c>
      <c r="J48" s="184">
        <v>0.1</v>
      </c>
      <c r="K48" s="184">
        <v>0.1</v>
      </c>
      <c r="L48" s="184">
        <v>0.1</v>
      </c>
      <c r="M48" s="184">
        <v>0.1</v>
      </c>
    </row>
    <row r="49" spans="1:13" x14ac:dyDescent="0.25">
      <c r="A49" s="115" t="s">
        <v>61</v>
      </c>
      <c r="B49" s="115" t="str">
        <f t="shared" si="1"/>
        <v>nat</v>
      </c>
      <c r="C49" s="115" t="str">
        <f t="shared" si="4"/>
        <v>base</v>
      </c>
      <c r="D49" s="183" t="s">
        <v>75</v>
      </c>
      <c r="E49" s="183" t="s">
        <v>75</v>
      </c>
      <c r="F49" s="183" t="s">
        <v>75</v>
      </c>
      <c r="G49" s="183" t="s">
        <v>75</v>
      </c>
      <c r="H49" s="184" t="s">
        <v>75</v>
      </c>
      <c r="I49" s="184" t="s">
        <v>75</v>
      </c>
      <c r="J49" s="184" t="s">
        <v>75</v>
      </c>
      <c r="K49" s="184" t="s">
        <v>75</v>
      </c>
      <c r="L49" s="184" t="s">
        <v>75</v>
      </c>
      <c r="M49" s="184" t="s">
        <v>75</v>
      </c>
    </row>
    <row r="50" spans="1:13" x14ac:dyDescent="0.25">
      <c r="A50" s="101" t="s">
        <v>216</v>
      </c>
      <c r="B50" s="101" t="str">
        <f t="shared" si="1"/>
        <v>nat</v>
      </c>
      <c r="C50" s="101" t="str">
        <f t="shared" si="4"/>
        <v>base</v>
      </c>
      <c r="D50" s="183">
        <v>0.1</v>
      </c>
      <c r="E50" s="183">
        <v>0.1</v>
      </c>
      <c r="F50" s="183">
        <v>0.1</v>
      </c>
      <c r="G50" s="183">
        <v>0.1</v>
      </c>
      <c r="H50" s="184">
        <v>0.1</v>
      </c>
      <c r="I50" s="184">
        <v>0.1</v>
      </c>
      <c r="J50" s="184">
        <v>0.1</v>
      </c>
      <c r="K50" s="184">
        <v>0.1</v>
      </c>
      <c r="L50" s="184">
        <v>0.1</v>
      </c>
      <c r="M50" s="184">
        <v>0.1</v>
      </c>
    </row>
    <row r="51" spans="1:13" x14ac:dyDescent="0.25">
      <c r="A51" s="116" t="s">
        <v>418</v>
      </c>
      <c r="B51" s="116" t="str">
        <f>B49</f>
        <v>nat</v>
      </c>
      <c r="C51" s="116" t="str">
        <f>C49</f>
        <v>base</v>
      </c>
      <c r="D51" s="183">
        <v>0.1</v>
      </c>
      <c r="E51" s="183">
        <v>0.1</v>
      </c>
      <c r="F51" s="183">
        <v>0.1</v>
      </c>
      <c r="G51" s="183">
        <v>0.1</v>
      </c>
      <c r="H51" s="184">
        <v>0.1</v>
      </c>
      <c r="I51" s="184">
        <v>0.1</v>
      </c>
      <c r="J51" s="184">
        <v>0.1</v>
      </c>
      <c r="K51" s="184">
        <v>0.1</v>
      </c>
      <c r="L51" s="184">
        <v>0.1</v>
      </c>
      <c r="M51" s="184">
        <v>0.1</v>
      </c>
    </row>
    <row r="52" spans="1:13" x14ac:dyDescent="0.25">
      <c r="A52" s="116" t="s">
        <v>111</v>
      </c>
      <c r="B52" s="116" t="str">
        <f>B50</f>
        <v>nat</v>
      </c>
      <c r="C52" s="116" t="str">
        <f>C50</f>
        <v>base</v>
      </c>
      <c r="D52" s="183">
        <v>0.1</v>
      </c>
      <c r="E52" s="183">
        <v>0.1</v>
      </c>
      <c r="F52" s="183">
        <v>0.1</v>
      </c>
      <c r="G52" s="183">
        <v>0.1</v>
      </c>
      <c r="H52" s="184">
        <v>0.1</v>
      </c>
      <c r="I52" s="184">
        <v>0.1</v>
      </c>
      <c r="J52" s="184">
        <v>0.1</v>
      </c>
      <c r="K52" s="184">
        <v>0.1</v>
      </c>
      <c r="L52" s="184">
        <v>0.1</v>
      </c>
      <c r="M52" s="184">
        <v>0.1</v>
      </c>
    </row>
    <row r="53" spans="1:13" x14ac:dyDescent="0.25">
      <c r="A53" s="101" t="s">
        <v>112</v>
      </c>
      <c r="B53" s="101" t="str">
        <f t="shared" ref="B53:C60" si="5">B52</f>
        <v>nat</v>
      </c>
      <c r="C53" s="101" t="str">
        <f t="shared" si="5"/>
        <v>base</v>
      </c>
      <c r="D53" s="183">
        <v>0.1</v>
      </c>
      <c r="E53" s="183">
        <v>0.1</v>
      </c>
      <c r="F53" s="183">
        <v>0.1</v>
      </c>
      <c r="G53" s="183">
        <v>0.1</v>
      </c>
      <c r="H53" s="184">
        <v>0.1</v>
      </c>
      <c r="I53" s="184">
        <v>0.1</v>
      </c>
      <c r="J53" s="184">
        <v>0.1</v>
      </c>
      <c r="K53" s="184">
        <v>0.1</v>
      </c>
      <c r="L53" s="184">
        <v>0.1</v>
      </c>
      <c r="M53" s="184">
        <v>0.1</v>
      </c>
    </row>
    <row r="54" spans="1:13" x14ac:dyDescent="0.25">
      <c r="A54" s="101" t="s">
        <v>113</v>
      </c>
      <c r="B54" s="101" t="str">
        <f t="shared" si="5"/>
        <v>nat</v>
      </c>
      <c r="C54" s="101" t="str">
        <f t="shared" si="5"/>
        <v>base</v>
      </c>
      <c r="D54" s="183">
        <v>0.1</v>
      </c>
      <c r="E54" s="183">
        <v>0.1</v>
      </c>
      <c r="F54" s="183">
        <v>0.1</v>
      </c>
      <c r="G54" s="183">
        <v>0.1</v>
      </c>
      <c r="H54" s="184">
        <v>0.1</v>
      </c>
      <c r="I54" s="184">
        <v>0.1</v>
      </c>
      <c r="J54" s="184">
        <v>0.1</v>
      </c>
      <c r="K54" s="184">
        <v>0.1</v>
      </c>
      <c r="L54" s="184">
        <v>0.1</v>
      </c>
      <c r="M54" s="184">
        <v>0.1</v>
      </c>
    </row>
    <row r="55" spans="1:13" x14ac:dyDescent="0.25">
      <c r="A55" s="101" t="s">
        <v>114</v>
      </c>
      <c r="B55" s="101" t="str">
        <f t="shared" si="5"/>
        <v>nat</v>
      </c>
      <c r="C55" s="101" t="str">
        <f t="shared" si="5"/>
        <v>base</v>
      </c>
      <c r="D55" s="183">
        <v>0.1</v>
      </c>
      <c r="E55" s="183">
        <v>0.1</v>
      </c>
      <c r="F55" s="183">
        <v>0.1</v>
      </c>
      <c r="G55" s="183">
        <v>0.1</v>
      </c>
      <c r="H55" s="184">
        <v>0.1</v>
      </c>
      <c r="I55" s="184">
        <v>0.1</v>
      </c>
      <c r="J55" s="184">
        <v>0.1</v>
      </c>
      <c r="K55" s="184">
        <v>0.1</v>
      </c>
      <c r="L55" s="184">
        <v>0.1</v>
      </c>
      <c r="M55" s="184">
        <v>0.1</v>
      </c>
    </row>
    <row r="56" spans="1:13" x14ac:dyDescent="0.25">
      <c r="A56" s="117" t="s">
        <v>62</v>
      </c>
      <c r="B56" s="117" t="str">
        <f t="shared" si="5"/>
        <v>nat</v>
      </c>
      <c r="C56" s="117" t="str">
        <f t="shared" si="5"/>
        <v>base</v>
      </c>
      <c r="D56" s="183">
        <v>0.1</v>
      </c>
      <c r="E56" s="183">
        <v>0.1</v>
      </c>
      <c r="F56" s="183">
        <v>0.1</v>
      </c>
      <c r="G56" s="183">
        <v>0.1</v>
      </c>
      <c r="H56" s="184">
        <v>0.1</v>
      </c>
      <c r="I56" s="184">
        <v>0.1</v>
      </c>
      <c r="J56" s="184">
        <v>0.1</v>
      </c>
      <c r="K56" s="184">
        <v>0.1</v>
      </c>
      <c r="L56" s="184">
        <v>0.1</v>
      </c>
      <c r="M56" s="184">
        <v>0.1</v>
      </c>
    </row>
    <row r="57" spans="1:13" x14ac:dyDescent="0.25">
      <c r="A57" s="105" t="s">
        <v>115</v>
      </c>
      <c r="B57" s="105" t="str">
        <f t="shared" si="5"/>
        <v>nat</v>
      </c>
      <c r="C57" s="105" t="str">
        <f t="shared" si="5"/>
        <v>base</v>
      </c>
      <c r="D57" s="183">
        <v>0.1</v>
      </c>
      <c r="E57" s="183">
        <v>0.1</v>
      </c>
      <c r="F57" s="183">
        <v>0.1</v>
      </c>
      <c r="G57" s="183">
        <v>0.1</v>
      </c>
      <c r="H57" s="184">
        <v>0.1</v>
      </c>
      <c r="I57" s="184">
        <v>0.1</v>
      </c>
      <c r="J57" s="184">
        <v>0.1</v>
      </c>
      <c r="K57" s="184">
        <v>0.1</v>
      </c>
      <c r="L57" s="184">
        <v>0.1</v>
      </c>
      <c r="M57" s="184">
        <v>0.1</v>
      </c>
    </row>
    <row r="58" spans="1:13" x14ac:dyDescent="0.25">
      <c r="A58" s="118" t="s">
        <v>116</v>
      </c>
      <c r="B58" s="118" t="str">
        <f t="shared" si="5"/>
        <v>nat</v>
      </c>
      <c r="C58" s="118" t="str">
        <f t="shared" si="5"/>
        <v>base</v>
      </c>
      <c r="D58" s="183">
        <v>0.1</v>
      </c>
      <c r="E58" s="183">
        <v>0.1</v>
      </c>
      <c r="F58" s="183">
        <v>0.1</v>
      </c>
      <c r="G58" s="183">
        <v>0.1</v>
      </c>
      <c r="H58" s="184">
        <v>0.1</v>
      </c>
      <c r="I58" s="184">
        <v>0.1</v>
      </c>
      <c r="J58" s="184">
        <v>0.1</v>
      </c>
      <c r="K58" s="184">
        <v>0.1</v>
      </c>
      <c r="L58" s="184">
        <v>0.1</v>
      </c>
      <c r="M58" s="184">
        <v>0.1</v>
      </c>
    </row>
    <row r="59" spans="1:13" x14ac:dyDescent="0.25">
      <c r="A59" s="119" t="s">
        <v>117</v>
      </c>
      <c r="B59" s="119" t="str">
        <f t="shared" si="5"/>
        <v>nat</v>
      </c>
      <c r="C59" s="119" t="str">
        <f t="shared" si="5"/>
        <v>base</v>
      </c>
      <c r="D59" s="183">
        <v>0.1</v>
      </c>
      <c r="E59" s="183">
        <v>0.1</v>
      </c>
      <c r="F59" s="183">
        <v>0.1</v>
      </c>
      <c r="G59" s="183">
        <v>0.1</v>
      </c>
      <c r="H59" s="184">
        <v>0.1</v>
      </c>
      <c r="I59" s="184">
        <v>0.1</v>
      </c>
      <c r="J59" s="184">
        <v>0.1</v>
      </c>
      <c r="K59" s="184">
        <v>0.1</v>
      </c>
      <c r="L59" s="184">
        <v>0.1</v>
      </c>
      <c r="M59" s="184">
        <v>0.1</v>
      </c>
    </row>
    <row r="60" spans="1:13" x14ac:dyDescent="0.25">
      <c r="A60" s="103" t="s">
        <v>63</v>
      </c>
      <c r="B60" s="103" t="str">
        <f t="shared" si="5"/>
        <v>nat</v>
      </c>
      <c r="C60" s="103" t="str">
        <f t="shared" si="5"/>
        <v>base</v>
      </c>
      <c r="D60" s="183">
        <v>0.1</v>
      </c>
      <c r="E60" s="183">
        <v>0.1</v>
      </c>
      <c r="F60" s="183">
        <v>0.1</v>
      </c>
      <c r="G60" s="183">
        <v>0.1</v>
      </c>
      <c r="H60" s="184">
        <v>0.1</v>
      </c>
      <c r="I60" s="184">
        <v>0.1</v>
      </c>
      <c r="J60" s="184">
        <v>0.1</v>
      </c>
      <c r="K60" s="184">
        <v>0.1</v>
      </c>
      <c r="L60" s="184">
        <v>0.1</v>
      </c>
      <c r="M60" s="184">
        <v>0.1</v>
      </c>
    </row>
    <row r="61" spans="1:13" x14ac:dyDescent="0.25">
      <c r="A61" s="103" t="s">
        <v>419</v>
      </c>
      <c r="B61" s="103" t="str">
        <f t="shared" ref="B61:C61" si="6">B58</f>
        <v>nat</v>
      </c>
      <c r="C61" s="103" t="str">
        <f t="shared" si="6"/>
        <v>base</v>
      </c>
      <c r="D61" s="185">
        <v>0.1</v>
      </c>
      <c r="E61" s="185">
        <v>0.1</v>
      </c>
      <c r="F61" s="185">
        <v>0.1</v>
      </c>
      <c r="G61" s="185">
        <v>0.1</v>
      </c>
      <c r="H61" s="186">
        <v>0.1</v>
      </c>
      <c r="I61" s="186">
        <v>0.1</v>
      </c>
      <c r="J61" s="186">
        <v>0.1</v>
      </c>
      <c r="K61" s="186">
        <v>0.1</v>
      </c>
      <c r="L61" s="186">
        <v>0.1</v>
      </c>
      <c r="M61" s="186">
        <v>0.1</v>
      </c>
    </row>
    <row r="62" spans="1:13" x14ac:dyDescent="0.25">
      <c r="A62" s="103" t="s">
        <v>420</v>
      </c>
      <c r="B62" s="103" t="str">
        <f t="shared" ref="B62:C62" si="7">B59</f>
        <v>nat</v>
      </c>
      <c r="C62" s="103" t="str">
        <f t="shared" si="7"/>
        <v>base</v>
      </c>
      <c r="D62" s="185">
        <v>0.1</v>
      </c>
      <c r="E62" s="185">
        <v>0.1</v>
      </c>
      <c r="F62" s="185">
        <v>0.1</v>
      </c>
      <c r="G62" s="185">
        <v>0.1</v>
      </c>
      <c r="H62" s="186">
        <v>0.1</v>
      </c>
      <c r="I62" s="186">
        <v>0.1</v>
      </c>
      <c r="J62" s="186">
        <v>0.1</v>
      </c>
      <c r="K62" s="186">
        <v>0.1</v>
      </c>
      <c r="L62" s="186">
        <v>0.1</v>
      </c>
      <c r="M62" s="186">
        <v>0.1</v>
      </c>
    </row>
    <row r="63" spans="1:13" x14ac:dyDescent="0.25">
      <c r="A63" s="103" t="s">
        <v>118</v>
      </c>
      <c r="B63" s="103" t="str">
        <f>B60</f>
        <v>nat</v>
      </c>
      <c r="C63" s="103" t="str">
        <f>C60</f>
        <v>base</v>
      </c>
      <c r="D63" s="185">
        <v>0.1</v>
      </c>
      <c r="E63" s="185">
        <v>0.1</v>
      </c>
      <c r="F63" s="185">
        <v>0.1</v>
      </c>
      <c r="G63" s="185">
        <v>0.1</v>
      </c>
      <c r="H63" s="186">
        <v>0.1</v>
      </c>
      <c r="I63" s="186">
        <v>0.1</v>
      </c>
      <c r="J63" s="186">
        <v>0.1</v>
      </c>
      <c r="K63" s="186">
        <v>0.1</v>
      </c>
      <c r="L63" s="186">
        <v>0.1</v>
      </c>
      <c r="M63" s="186">
        <v>0.1</v>
      </c>
    </row>
    <row r="64" spans="1:13" x14ac:dyDescent="0.25">
      <c r="A64" s="103" t="s">
        <v>119</v>
      </c>
      <c r="B64" s="103" t="str">
        <f t="shared" ref="B64:B76" si="8">B63</f>
        <v>nat</v>
      </c>
      <c r="C64" s="103" t="str">
        <f t="shared" ref="C64:C76" si="9">C63</f>
        <v>base</v>
      </c>
      <c r="D64" s="185">
        <v>0.1</v>
      </c>
      <c r="E64" s="185">
        <v>0.1</v>
      </c>
      <c r="F64" s="185">
        <v>0.1</v>
      </c>
      <c r="G64" s="185">
        <v>0.1</v>
      </c>
      <c r="H64" s="186">
        <v>0.1</v>
      </c>
      <c r="I64" s="186">
        <v>0.1</v>
      </c>
      <c r="J64" s="186">
        <v>0.1</v>
      </c>
      <c r="K64" s="186">
        <v>0.1</v>
      </c>
      <c r="L64" s="186">
        <v>0.1</v>
      </c>
      <c r="M64" s="186">
        <v>0.1</v>
      </c>
    </row>
    <row r="65" spans="1:13" x14ac:dyDescent="0.25">
      <c r="A65" s="103" t="s">
        <v>64</v>
      </c>
      <c r="B65" s="103" t="str">
        <f t="shared" si="8"/>
        <v>nat</v>
      </c>
      <c r="C65" s="103" t="str">
        <f t="shared" si="9"/>
        <v>base</v>
      </c>
      <c r="D65" s="185">
        <v>0.1</v>
      </c>
      <c r="E65" s="185">
        <v>0.1</v>
      </c>
      <c r="F65" s="185">
        <v>0.1</v>
      </c>
      <c r="G65" s="185">
        <v>0.1</v>
      </c>
      <c r="H65" s="186">
        <v>0.1</v>
      </c>
      <c r="I65" s="186">
        <v>0.1</v>
      </c>
      <c r="J65" s="186">
        <v>0.1</v>
      </c>
      <c r="K65" s="186">
        <v>0.1</v>
      </c>
      <c r="L65" s="186">
        <v>0.1</v>
      </c>
      <c r="M65" s="186">
        <v>0.1</v>
      </c>
    </row>
    <row r="66" spans="1:13" x14ac:dyDescent="0.25">
      <c r="A66" s="103" t="s">
        <v>120</v>
      </c>
      <c r="B66" s="103" t="str">
        <f t="shared" si="8"/>
        <v>nat</v>
      </c>
      <c r="C66" s="103" t="str">
        <f t="shared" si="9"/>
        <v>base</v>
      </c>
      <c r="D66" s="185">
        <v>0.1</v>
      </c>
      <c r="E66" s="185">
        <v>0.1</v>
      </c>
      <c r="F66" s="185">
        <v>0.1</v>
      </c>
      <c r="G66" s="185">
        <v>0.1</v>
      </c>
      <c r="H66" s="186">
        <v>0.1</v>
      </c>
      <c r="I66" s="186">
        <v>0.1</v>
      </c>
      <c r="J66" s="186">
        <v>0.1</v>
      </c>
      <c r="K66" s="186">
        <v>0.1</v>
      </c>
      <c r="L66" s="186">
        <v>0.1</v>
      </c>
      <c r="M66" s="186">
        <v>0.1</v>
      </c>
    </row>
    <row r="67" spans="1:13" x14ac:dyDescent="0.25">
      <c r="A67" s="103" t="s">
        <v>121</v>
      </c>
      <c r="B67" s="103" t="str">
        <f t="shared" si="8"/>
        <v>nat</v>
      </c>
      <c r="C67" s="103" t="str">
        <f t="shared" si="9"/>
        <v>base</v>
      </c>
      <c r="D67" s="185">
        <v>0.1</v>
      </c>
      <c r="E67" s="185">
        <v>0.1</v>
      </c>
      <c r="F67" s="185">
        <v>0.1</v>
      </c>
      <c r="G67" s="185">
        <v>0.1</v>
      </c>
      <c r="H67" s="186">
        <v>0.1</v>
      </c>
      <c r="I67" s="186">
        <v>0.1</v>
      </c>
      <c r="J67" s="186">
        <v>0.1</v>
      </c>
      <c r="K67" s="186">
        <v>0.1</v>
      </c>
      <c r="L67" s="186">
        <v>0.1</v>
      </c>
      <c r="M67" s="186">
        <v>0.1</v>
      </c>
    </row>
    <row r="68" spans="1:13" x14ac:dyDescent="0.25">
      <c r="A68" s="103" t="s">
        <v>65</v>
      </c>
      <c r="B68" s="103" t="str">
        <f t="shared" si="8"/>
        <v>nat</v>
      </c>
      <c r="C68" s="103" t="str">
        <f t="shared" si="9"/>
        <v>base</v>
      </c>
      <c r="D68" s="185">
        <v>0.1</v>
      </c>
      <c r="E68" s="185">
        <v>0.1</v>
      </c>
      <c r="F68" s="185">
        <v>0.1</v>
      </c>
      <c r="G68" s="185">
        <v>0.1</v>
      </c>
      <c r="H68" s="186">
        <v>0.1</v>
      </c>
      <c r="I68" s="186">
        <v>0.1</v>
      </c>
      <c r="J68" s="186">
        <v>0.1</v>
      </c>
      <c r="K68" s="186">
        <v>0.1</v>
      </c>
      <c r="L68" s="186">
        <v>0.1</v>
      </c>
      <c r="M68" s="186">
        <v>0.1</v>
      </c>
    </row>
    <row r="69" spans="1:13" x14ac:dyDescent="0.25">
      <c r="A69" s="120" t="s">
        <v>66</v>
      </c>
      <c r="B69" s="120" t="str">
        <f t="shared" si="8"/>
        <v>nat</v>
      </c>
      <c r="C69" s="120" t="str">
        <f t="shared" si="9"/>
        <v>base</v>
      </c>
      <c r="D69" s="185" t="s">
        <v>75</v>
      </c>
      <c r="E69" s="185" t="s">
        <v>75</v>
      </c>
      <c r="F69" s="185" t="s">
        <v>75</v>
      </c>
      <c r="G69" s="185" t="s">
        <v>75</v>
      </c>
      <c r="H69" s="186" t="s">
        <v>75</v>
      </c>
      <c r="I69" s="186" t="s">
        <v>75</v>
      </c>
      <c r="J69" s="186" t="s">
        <v>75</v>
      </c>
      <c r="K69" s="186" t="s">
        <v>75</v>
      </c>
      <c r="L69" s="186" t="s">
        <v>75</v>
      </c>
      <c r="M69" s="186" t="s">
        <v>75</v>
      </c>
    </row>
    <row r="70" spans="1:13" x14ac:dyDescent="0.25">
      <c r="A70" s="121" t="s">
        <v>24</v>
      </c>
      <c r="B70" s="121" t="str">
        <f t="shared" si="8"/>
        <v>nat</v>
      </c>
      <c r="C70" s="121" t="str">
        <f t="shared" si="9"/>
        <v>base</v>
      </c>
      <c r="D70" s="185">
        <v>0.1</v>
      </c>
      <c r="E70" s="185">
        <v>0.1</v>
      </c>
      <c r="F70" s="185">
        <v>0.1</v>
      </c>
      <c r="G70" s="185">
        <v>0.1</v>
      </c>
      <c r="H70" s="186">
        <v>0.1</v>
      </c>
      <c r="I70" s="186">
        <v>0.1</v>
      </c>
      <c r="J70" s="186">
        <v>0.1</v>
      </c>
      <c r="K70" s="186">
        <v>0.1</v>
      </c>
      <c r="L70" s="186">
        <v>0.1</v>
      </c>
      <c r="M70" s="186">
        <v>0.1</v>
      </c>
    </row>
    <row r="71" spans="1:13" x14ac:dyDescent="0.25">
      <c r="A71" s="103" t="s">
        <v>67</v>
      </c>
      <c r="B71" s="103" t="str">
        <f t="shared" si="8"/>
        <v>nat</v>
      </c>
      <c r="C71" s="103" t="str">
        <f t="shared" si="9"/>
        <v>base</v>
      </c>
      <c r="D71" s="185">
        <v>0.1</v>
      </c>
      <c r="E71" s="185">
        <v>0.1</v>
      </c>
      <c r="F71" s="185">
        <v>0.1</v>
      </c>
      <c r="G71" s="185">
        <v>0.1</v>
      </c>
      <c r="H71" s="186">
        <v>0.1</v>
      </c>
      <c r="I71" s="186">
        <v>0.1</v>
      </c>
      <c r="J71" s="186">
        <v>0.1</v>
      </c>
      <c r="K71" s="186">
        <v>0.1</v>
      </c>
      <c r="L71" s="186">
        <v>0.1</v>
      </c>
      <c r="M71" s="186">
        <v>0.1</v>
      </c>
    </row>
    <row r="72" spans="1:13" x14ac:dyDescent="0.25">
      <c r="A72" s="102" t="s">
        <v>68</v>
      </c>
      <c r="B72" s="102" t="str">
        <f t="shared" si="8"/>
        <v>nat</v>
      </c>
      <c r="C72" s="102" t="str">
        <f t="shared" si="9"/>
        <v>base</v>
      </c>
      <c r="D72" s="185">
        <v>0.1</v>
      </c>
      <c r="E72" s="185">
        <v>0.1</v>
      </c>
      <c r="F72" s="185">
        <v>0.1</v>
      </c>
      <c r="G72" s="185">
        <v>0.1</v>
      </c>
      <c r="H72" s="186">
        <v>0.1</v>
      </c>
      <c r="I72" s="186">
        <v>0.1</v>
      </c>
      <c r="J72" s="186">
        <v>0.1</v>
      </c>
      <c r="K72" s="186">
        <v>0.1</v>
      </c>
      <c r="L72" s="186">
        <v>0.1</v>
      </c>
      <c r="M72" s="186">
        <v>0.1</v>
      </c>
    </row>
    <row r="73" spans="1:13" x14ac:dyDescent="0.25">
      <c r="A73" s="102" t="s">
        <v>122</v>
      </c>
      <c r="B73" s="102" t="str">
        <f t="shared" si="8"/>
        <v>nat</v>
      </c>
      <c r="C73" s="102" t="str">
        <f t="shared" si="9"/>
        <v>base</v>
      </c>
      <c r="D73" s="185">
        <v>0.1</v>
      </c>
      <c r="E73" s="185">
        <v>0.1</v>
      </c>
      <c r="F73" s="185">
        <v>0.1</v>
      </c>
      <c r="G73" s="185">
        <v>0.1</v>
      </c>
      <c r="H73" s="186">
        <v>0.1</v>
      </c>
      <c r="I73" s="186">
        <v>0.1</v>
      </c>
      <c r="J73" s="186">
        <v>0.1</v>
      </c>
      <c r="K73" s="186">
        <v>0.1</v>
      </c>
      <c r="L73" s="186">
        <v>0.1</v>
      </c>
      <c r="M73" s="186">
        <v>0.1</v>
      </c>
    </row>
    <row r="74" spans="1:13" x14ac:dyDescent="0.25">
      <c r="A74" s="122" t="s">
        <v>321</v>
      </c>
      <c r="B74" s="122" t="str">
        <f t="shared" si="8"/>
        <v>nat</v>
      </c>
      <c r="C74" s="122" t="str">
        <f t="shared" si="9"/>
        <v>base</v>
      </c>
      <c r="D74" s="185">
        <v>-0.5</v>
      </c>
      <c r="E74" s="185">
        <v>-0.5</v>
      </c>
      <c r="F74" s="185">
        <v>-0.5</v>
      </c>
      <c r="G74" s="185">
        <v>-0.5</v>
      </c>
      <c r="H74" s="186">
        <v>-0.5</v>
      </c>
      <c r="I74" s="186">
        <v>-0.5</v>
      </c>
      <c r="J74" s="186">
        <v>-0.5</v>
      </c>
      <c r="K74" s="186">
        <v>-0.5</v>
      </c>
      <c r="L74" s="186">
        <v>-0.5</v>
      </c>
      <c r="M74" s="186">
        <v>-0.5</v>
      </c>
    </row>
    <row r="75" spans="1:13" x14ac:dyDescent="0.25">
      <c r="A75" s="106" t="s">
        <v>322</v>
      </c>
      <c r="B75" s="106" t="str">
        <f t="shared" si="8"/>
        <v>nat</v>
      </c>
      <c r="C75" s="106" t="str">
        <f t="shared" si="9"/>
        <v>base</v>
      </c>
      <c r="D75" s="185">
        <v>-0.5</v>
      </c>
      <c r="E75" s="185">
        <v>-0.5</v>
      </c>
      <c r="F75" s="185">
        <v>-0.5</v>
      </c>
      <c r="G75" s="185">
        <v>-0.5</v>
      </c>
      <c r="H75" s="186">
        <v>-0.5</v>
      </c>
      <c r="I75" s="186">
        <v>-0.5</v>
      </c>
      <c r="J75" s="186">
        <v>-0.5</v>
      </c>
      <c r="K75" s="186">
        <v>-0.5</v>
      </c>
      <c r="L75" s="186">
        <v>-0.5</v>
      </c>
      <c r="M75" s="186">
        <v>-0.5</v>
      </c>
    </row>
    <row r="76" spans="1:13" x14ac:dyDescent="0.25">
      <c r="A76" s="123" t="s">
        <v>364</v>
      </c>
      <c r="B76" s="123" t="str">
        <f t="shared" si="8"/>
        <v>nat</v>
      </c>
      <c r="C76" s="123" t="str">
        <f t="shared" si="9"/>
        <v>base</v>
      </c>
      <c r="D76" s="185">
        <v>-0.5</v>
      </c>
      <c r="E76" s="185">
        <v>-0.5</v>
      </c>
      <c r="F76" s="185">
        <v>-0.5</v>
      </c>
      <c r="G76" s="185">
        <v>-0.5</v>
      </c>
      <c r="H76" s="186">
        <v>-0.5</v>
      </c>
      <c r="I76" s="186">
        <v>-0.5</v>
      </c>
      <c r="J76" s="186">
        <v>-0.5</v>
      </c>
      <c r="K76" s="186">
        <v>-0.5</v>
      </c>
      <c r="L76" s="186">
        <v>-0.5</v>
      </c>
      <c r="M76" s="186">
        <v>-0.5</v>
      </c>
    </row>
    <row r="77" spans="1:13" x14ac:dyDescent="0.25">
      <c r="A77" s="124" t="s">
        <v>365</v>
      </c>
      <c r="B77" s="124" t="str">
        <f t="shared" ref="B77:B84" si="10">B76</f>
        <v>nat</v>
      </c>
      <c r="C77" s="124" t="str">
        <f t="shared" ref="C77:C84" si="11">C76</f>
        <v>base</v>
      </c>
      <c r="D77" s="185">
        <v>-0.5</v>
      </c>
      <c r="E77" s="185">
        <v>-0.5</v>
      </c>
      <c r="F77" s="185">
        <v>-0.5</v>
      </c>
      <c r="G77" s="185">
        <v>-0.5</v>
      </c>
      <c r="H77" s="186">
        <v>-0.5</v>
      </c>
      <c r="I77" s="186">
        <v>-0.5</v>
      </c>
      <c r="J77" s="186">
        <v>-0.5</v>
      </c>
      <c r="K77" s="186">
        <v>-0.5</v>
      </c>
      <c r="L77" s="186">
        <v>-0.5</v>
      </c>
      <c r="M77" s="186">
        <v>-0.5</v>
      </c>
    </row>
    <row r="78" spans="1:13" x14ac:dyDescent="0.25">
      <c r="A78" s="125" t="s">
        <v>326</v>
      </c>
      <c r="B78" s="125" t="str">
        <f t="shared" si="10"/>
        <v>nat</v>
      </c>
      <c r="C78" s="125" t="str">
        <f t="shared" si="11"/>
        <v>base</v>
      </c>
      <c r="D78" s="185" t="s">
        <v>75</v>
      </c>
      <c r="E78" s="185" t="s">
        <v>75</v>
      </c>
      <c r="F78" s="185" t="s">
        <v>75</v>
      </c>
      <c r="G78" s="185" t="s">
        <v>75</v>
      </c>
      <c r="H78" s="186" t="s">
        <v>75</v>
      </c>
      <c r="I78" s="186" t="s">
        <v>75</v>
      </c>
      <c r="J78" s="186" t="s">
        <v>75</v>
      </c>
      <c r="K78" s="186" t="s">
        <v>75</v>
      </c>
      <c r="L78" s="186" t="s">
        <v>75</v>
      </c>
      <c r="M78" s="186" t="s">
        <v>75</v>
      </c>
    </row>
    <row r="79" spans="1:13" x14ac:dyDescent="0.25">
      <c r="A79" s="102" t="s">
        <v>218</v>
      </c>
      <c r="B79" s="102" t="str">
        <f t="shared" si="10"/>
        <v>nat</v>
      </c>
      <c r="C79" s="102" t="str">
        <f t="shared" si="11"/>
        <v>base</v>
      </c>
      <c r="D79" s="185">
        <v>-0.5</v>
      </c>
      <c r="E79" s="185">
        <v>-0.5</v>
      </c>
      <c r="F79" s="185">
        <v>-0.5</v>
      </c>
      <c r="G79" s="185">
        <v>-0.5</v>
      </c>
      <c r="H79" s="186">
        <v>-0.5</v>
      </c>
      <c r="I79" s="186">
        <v>-0.5</v>
      </c>
      <c r="J79" s="186">
        <v>-0.5</v>
      </c>
      <c r="K79" s="186">
        <v>-0.5</v>
      </c>
      <c r="L79" s="186">
        <v>-0.5</v>
      </c>
      <c r="M79" s="186">
        <v>-0.5</v>
      </c>
    </row>
    <row r="80" spans="1:13" x14ac:dyDescent="0.25">
      <c r="A80" s="102" t="s">
        <v>69</v>
      </c>
      <c r="B80" s="102" t="str">
        <f t="shared" si="10"/>
        <v>nat</v>
      </c>
      <c r="C80" s="102" t="str">
        <f t="shared" si="11"/>
        <v>base</v>
      </c>
      <c r="D80" s="185">
        <v>-0.5</v>
      </c>
      <c r="E80" s="185">
        <v>-0.5</v>
      </c>
      <c r="F80" s="185">
        <v>-0.5</v>
      </c>
      <c r="G80" s="185">
        <v>-0.5</v>
      </c>
      <c r="H80" s="186">
        <v>-0.5</v>
      </c>
      <c r="I80" s="186">
        <v>-0.5</v>
      </c>
      <c r="J80" s="186">
        <v>-0.5</v>
      </c>
      <c r="K80" s="186">
        <v>-0.5</v>
      </c>
      <c r="L80" s="186">
        <v>-0.5</v>
      </c>
      <c r="M80" s="186">
        <v>-0.5</v>
      </c>
    </row>
    <row r="81" spans="1:13" x14ac:dyDescent="0.25">
      <c r="A81" s="102" t="s">
        <v>70</v>
      </c>
      <c r="B81" s="102" t="str">
        <f t="shared" si="10"/>
        <v>nat</v>
      </c>
      <c r="C81" s="102" t="str">
        <f t="shared" si="11"/>
        <v>base</v>
      </c>
      <c r="D81" s="185">
        <v>-0.9</v>
      </c>
      <c r="E81" s="185">
        <v>-0.9</v>
      </c>
      <c r="F81" s="185">
        <v>-0.9</v>
      </c>
      <c r="G81" s="185">
        <v>-0.9</v>
      </c>
      <c r="H81" s="186">
        <v>-0.9</v>
      </c>
      <c r="I81" s="186">
        <v>-0.9</v>
      </c>
      <c r="J81" s="186">
        <v>-0.9</v>
      </c>
      <c r="K81" s="186">
        <v>-0.9</v>
      </c>
      <c r="L81" s="186">
        <v>-0.9</v>
      </c>
      <c r="M81" s="186">
        <v>-0.9</v>
      </c>
    </row>
    <row r="82" spans="1:13" x14ac:dyDescent="0.25">
      <c r="A82" s="102" t="s">
        <v>123</v>
      </c>
      <c r="B82" s="102" t="str">
        <f t="shared" si="10"/>
        <v>nat</v>
      </c>
      <c r="C82" s="102" t="str">
        <f t="shared" si="11"/>
        <v>base</v>
      </c>
      <c r="D82" s="185">
        <v>-0.9</v>
      </c>
      <c r="E82" s="185">
        <v>-0.9</v>
      </c>
      <c r="F82" s="185">
        <v>-0.9</v>
      </c>
      <c r="G82" s="185">
        <v>-0.9</v>
      </c>
      <c r="H82" s="186">
        <v>-0.9</v>
      </c>
      <c r="I82" s="186">
        <v>-0.9</v>
      </c>
      <c r="J82" s="186">
        <v>-0.9</v>
      </c>
      <c r="K82" s="186">
        <v>-0.9</v>
      </c>
      <c r="L82" s="186">
        <v>-0.9</v>
      </c>
      <c r="M82" s="186">
        <v>-0.9</v>
      </c>
    </row>
    <row r="83" spans="1:13" x14ac:dyDescent="0.25">
      <c r="A83" s="102" t="s">
        <v>71</v>
      </c>
      <c r="B83" s="102" t="str">
        <f t="shared" si="10"/>
        <v>nat</v>
      </c>
      <c r="C83" s="102" t="str">
        <f t="shared" si="11"/>
        <v>base</v>
      </c>
      <c r="D83" s="185">
        <v>-0.9</v>
      </c>
      <c r="E83" s="185">
        <v>-0.9</v>
      </c>
      <c r="F83" s="185">
        <v>-0.9</v>
      </c>
      <c r="G83" s="185">
        <v>-0.9</v>
      </c>
      <c r="H83" s="186">
        <v>-0.9</v>
      </c>
      <c r="I83" s="186">
        <v>-0.9</v>
      </c>
      <c r="J83" s="186">
        <v>-0.9</v>
      </c>
      <c r="K83" s="186">
        <v>-0.9</v>
      </c>
      <c r="L83" s="186">
        <v>-0.9</v>
      </c>
      <c r="M83" s="186">
        <v>-0.9</v>
      </c>
    </row>
    <row r="84" spans="1:13" x14ac:dyDescent="0.25">
      <c r="A84" s="102" t="s">
        <v>124</v>
      </c>
      <c r="B84" s="102" t="str">
        <f t="shared" si="10"/>
        <v>nat</v>
      </c>
      <c r="C84" s="102" t="str">
        <f t="shared" si="11"/>
        <v>base</v>
      </c>
      <c r="D84" s="185">
        <v>-0.9</v>
      </c>
      <c r="E84" s="185">
        <v>-0.9</v>
      </c>
      <c r="F84" s="185">
        <v>-0.9</v>
      </c>
      <c r="G84" s="185">
        <v>-0.9</v>
      </c>
      <c r="H84" s="186">
        <v>-0.9</v>
      </c>
      <c r="I84" s="186">
        <v>-0.9</v>
      </c>
      <c r="J84" s="186">
        <v>-0.9</v>
      </c>
      <c r="K84" s="186">
        <v>-0.9</v>
      </c>
      <c r="L84" s="186">
        <v>-0.9</v>
      </c>
      <c r="M84" s="186">
        <v>-0.9</v>
      </c>
    </row>
  </sheetData>
  <mergeCells count="2">
    <mergeCell ref="H6:M6"/>
    <mergeCell ref="D6:G6"/>
  </mergeCells>
  <conditionalFormatting sqref="D9:G10 D7:F7 D14:G17 D19:G19 D29:G31 D33:G33 D36:G43 D46:G46 D52:G52 D56:G58 D12:M12 D25:M25 D21:G26 D20:M20 D8:M8 D48:G49">
    <cfRule type="cellIs" dxfId="203" priority="183" operator="equal">
      <formula>"eps"</formula>
    </cfRule>
  </conditionalFormatting>
  <conditionalFormatting sqref="H9:K10 H8 H14:K17 H19:K26 H29:K31 H33:K33 H36:K43 H46:K46 H52:K52 H56:K58 H48:K49">
    <cfRule type="cellIs" dxfId="202" priority="180" operator="equal">
      <formula>"eps"</formula>
    </cfRule>
  </conditionalFormatting>
  <conditionalFormatting sqref="L8">
    <cfRule type="cellIs" dxfId="201" priority="173" operator="equal">
      <formula>"eps"</formula>
    </cfRule>
  </conditionalFormatting>
  <conditionalFormatting sqref="L9:L10 L14:L17 L19:L26 L29:L31 L33 L36:L43 L46 L52 L56:L58 L48:L49">
    <cfRule type="cellIs" dxfId="200" priority="172" operator="equal">
      <formula>"eps"</formula>
    </cfRule>
  </conditionalFormatting>
  <conditionalFormatting sqref="M8">
    <cfRule type="cellIs" dxfId="199" priority="171" operator="equal">
      <formula>"eps"</formula>
    </cfRule>
  </conditionalFormatting>
  <conditionalFormatting sqref="M9:M10 M14:M17 M19:M26 M29:M31 M33 M36:M43 M46 M52 M56:M58 M48:M49">
    <cfRule type="cellIs" dxfId="198" priority="170" operator="equal">
      <formula>"eps"</formula>
    </cfRule>
  </conditionalFormatting>
  <conditionalFormatting sqref="D60:G60">
    <cfRule type="cellIs" dxfId="197" priority="169" operator="equal">
      <formula>"eps"</formula>
    </cfRule>
  </conditionalFormatting>
  <conditionalFormatting sqref="H60:K60">
    <cfRule type="cellIs" dxfId="196" priority="168" operator="equal">
      <formula>"eps"</formula>
    </cfRule>
  </conditionalFormatting>
  <conditionalFormatting sqref="L60">
    <cfRule type="cellIs" dxfId="195" priority="167" operator="equal">
      <formula>"eps"</formula>
    </cfRule>
  </conditionalFormatting>
  <conditionalFormatting sqref="M60">
    <cfRule type="cellIs" dxfId="194" priority="166" operator="equal">
      <formula>"eps"</formula>
    </cfRule>
  </conditionalFormatting>
  <conditionalFormatting sqref="D12:M12">
    <cfRule type="cellIs" dxfId="193" priority="162" operator="equal">
      <formula>"eps"</formula>
    </cfRule>
  </conditionalFormatting>
  <conditionalFormatting sqref="D18:M18">
    <cfRule type="cellIs" dxfId="192" priority="159" operator="equal">
      <formula>"eps"</formula>
    </cfRule>
  </conditionalFormatting>
  <conditionalFormatting sqref="D28:M28">
    <cfRule type="cellIs" dxfId="191" priority="158" operator="equal">
      <formula>"eps"</formula>
    </cfRule>
  </conditionalFormatting>
  <conditionalFormatting sqref="H28:K28">
    <cfRule type="cellIs" dxfId="190" priority="157" operator="equal">
      <formula>"eps"</formula>
    </cfRule>
  </conditionalFormatting>
  <conditionalFormatting sqref="L28">
    <cfRule type="cellIs" dxfId="189" priority="156" operator="equal">
      <formula>"eps"</formula>
    </cfRule>
  </conditionalFormatting>
  <conditionalFormatting sqref="M28">
    <cfRule type="cellIs" dxfId="188" priority="155" operator="equal">
      <formula>"eps"</formula>
    </cfRule>
  </conditionalFormatting>
  <conditionalFormatting sqref="D32:M32">
    <cfRule type="cellIs" dxfId="187" priority="153" operator="equal">
      <formula>"eps"</formula>
    </cfRule>
  </conditionalFormatting>
  <conditionalFormatting sqref="H32:K32">
    <cfRule type="cellIs" dxfId="186" priority="152" operator="equal">
      <formula>"eps"</formula>
    </cfRule>
  </conditionalFormatting>
  <conditionalFormatting sqref="L32">
    <cfRule type="cellIs" dxfId="185" priority="151" operator="equal">
      <formula>"eps"</formula>
    </cfRule>
  </conditionalFormatting>
  <conditionalFormatting sqref="M32">
    <cfRule type="cellIs" dxfId="184" priority="150" operator="equal">
      <formula>"eps"</formula>
    </cfRule>
  </conditionalFormatting>
  <conditionalFormatting sqref="D34:M34">
    <cfRule type="cellIs" dxfId="183" priority="148" operator="equal">
      <formula>"eps"</formula>
    </cfRule>
  </conditionalFormatting>
  <conditionalFormatting sqref="H34:K34">
    <cfRule type="cellIs" dxfId="182" priority="147" operator="equal">
      <formula>"eps"</formula>
    </cfRule>
  </conditionalFormatting>
  <conditionalFormatting sqref="L34">
    <cfRule type="cellIs" dxfId="181" priority="146" operator="equal">
      <formula>"eps"</formula>
    </cfRule>
  </conditionalFormatting>
  <conditionalFormatting sqref="M34">
    <cfRule type="cellIs" dxfId="180" priority="145" operator="equal">
      <formula>"eps"</formula>
    </cfRule>
  </conditionalFormatting>
  <conditionalFormatting sqref="D35:M35">
    <cfRule type="cellIs" dxfId="179" priority="143" operator="equal">
      <formula>"eps"</formula>
    </cfRule>
  </conditionalFormatting>
  <conditionalFormatting sqref="H35:K35">
    <cfRule type="cellIs" dxfId="178" priority="142" operator="equal">
      <formula>"eps"</formula>
    </cfRule>
  </conditionalFormatting>
  <conditionalFormatting sqref="L35">
    <cfRule type="cellIs" dxfId="177" priority="141" operator="equal">
      <formula>"eps"</formula>
    </cfRule>
  </conditionalFormatting>
  <conditionalFormatting sqref="M35">
    <cfRule type="cellIs" dxfId="176" priority="140" operator="equal">
      <formula>"eps"</formula>
    </cfRule>
  </conditionalFormatting>
  <conditionalFormatting sqref="D44:M44">
    <cfRule type="cellIs" dxfId="175" priority="137" operator="equal">
      <formula>"eps"</formula>
    </cfRule>
  </conditionalFormatting>
  <conditionalFormatting sqref="H44:K44">
    <cfRule type="cellIs" dxfId="174" priority="136" operator="equal">
      <formula>"eps"</formula>
    </cfRule>
  </conditionalFormatting>
  <conditionalFormatting sqref="L44">
    <cfRule type="cellIs" dxfId="173" priority="135" operator="equal">
      <formula>"eps"</formula>
    </cfRule>
  </conditionalFormatting>
  <conditionalFormatting sqref="M44">
    <cfRule type="cellIs" dxfId="172" priority="134" operator="equal">
      <formula>"eps"</formula>
    </cfRule>
  </conditionalFormatting>
  <conditionalFormatting sqref="D45:M45">
    <cfRule type="cellIs" dxfId="171" priority="131" operator="equal">
      <formula>"eps"</formula>
    </cfRule>
  </conditionalFormatting>
  <conditionalFormatting sqref="H45:K45">
    <cfRule type="cellIs" dxfId="170" priority="130" operator="equal">
      <formula>"eps"</formula>
    </cfRule>
  </conditionalFormatting>
  <conditionalFormatting sqref="L45">
    <cfRule type="cellIs" dxfId="169" priority="129" operator="equal">
      <formula>"eps"</formula>
    </cfRule>
  </conditionalFormatting>
  <conditionalFormatting sqref="M45">
    <cfRule type="cellIs" dxfId="168" priority="128" operator="equal">
      <formula>"eps"</formula>
    </cfRule>
  </conditionalFormatting>
  <conditionalFormatting sqref="D50:M50">
    <cfRule type="cellIs" dxfId="167" priority="125" operator="equal">
      <formula>"eps"</formula>
    </cfRule>
  </conditionalFormatting>
  <conditionalFormatting sqref="H50:K50">
    <cfRule type="cellIs" dxfId="166" priority="124" operator="equal">
      <formula>"eps"</formula>
    </cfRule>
  </conditionalFormatting>
  <conditionalFormatting sqref="L50">
    <cfRule type="cellIs" dxfId="165" priority="123" operator="equal">
      <formula>"eps"</formula>
    </cfRule>
  </conditionalFormatting>
  <conditionalFormatting sqref="M50">
    <cfRule type="cellIs" dxfId="164" priority="122" operator="equal">
      <formula>"eps"</formula>
    </cfRule>
  </conditionalFormatting>
  <conditionalFormatting sqref="D11:M11">
    <cfRule type="cellIs" dxfId="163" priority="109" operator="equal">
      <formula>"eps"</formula>
    </cfRule>
  </conditionalFormatting>
  <conditionalFormatting sqref="H11:K11">
    <cfRule type="cellIs" dxfId="162" priority="108" operator="equal">
      <formula>"eps"</formula>
    </cfRule>
  </conditionalFormatting>
  <conditionalFormatting sqref="L11">
    <cfRule type="cellIs" dxfId="161" priority="107" operator="equal">
      <formula>"eps"</formula>
    </cfRule>
  </conditionalFormatting>
  <conditionalFormatting sqref="M11">
    <cfRule type="cellIs" dxfId="160" priority="106" operator="equal">
      <formula>"eps"</formula>
    </cfRule>
  </conditionalFormatting>
  <conditionalFormatting sqref="D27:M27">
    <cfRule type="cellIs" dxfId="159" priority="103" operator="equal">
      <formula>"eps"</formula>
    </cfRule>
  </conditionalFormatting>
  <conditionalFormatting sqref="H27:K27">
    <cfRule type="cellIs" dxfId="158" priority="102" operator="equal">
      <formula>"eps"</formula>
    </cfRule>
  </conditionalFormatting>
  <conditionalFormatting sqref="L27">
    <cfRule type="cellIs" dxfId="157" priority="101" operator="equal">
      <formula>"eps"</formula>
    </cfRule>
  </conditionalFormatting>
  <conditionalFormatting sqref="M27">
    <cfRule type="cellIs" dxfId="156" priority="100" operator="equal">
      <formula>"eps"</formula>
    </cfRule>
  </conditionalFormatting>
  <conditionalFormatting sqref="D13:M13">
    <cfRule type="cellIs" dxfId="155" priority="97" operator="equal">
      <formula>"eps"</formula>
    </cfRule>
  </conditionalFormatting>
  <conditionalFormatting sqref="D13:M13">
    <cfRule type="cellIs" dxfId="154" priority="95" operator="equal">
      <formula>"eps"</formula>
    </cfRule>
  </conditionalFormatting>
  <conditionalFormatting sqref="D47:G47">
    <cfRule type="cellIs" dxfId="153" priority="66" operator="equal">
      <formula>"eps"</formula>
    </cfRule>
  </conditionalFormatting>
  <conditionalFormatting sqref="H47:K47">
    <cfRule type="cellIs" dxfId="152" priority="65" operator="equal">
      <formula>"eps"</formula>
    </cfRule>
  </conditionalFormatting>
  <conditionalFormatting sqref="L47">
    <cfRule type="cellIs" dxfId="151" priority="64" operator="equal">
      <formula>"eps"</formula>
    </cfRule>
  </conditionalFormatting>
  <conditionalFormatting sqref="M47">
    <cfRule type="cellIs" dxfId="150" priority="63" operator="equal">
      <formula>"eps"</formula>
    </cfRule>
  </conditionalFormatting>
  <conditionalFormatting sqref="D53:G53">
    <cfRule type="cellIs" dxfId="149" priority="59" operator="equal">
      <formula>"eps"</formula>
    </cfRule>
  </conditionalFormatting>
  <conditionalFormatting sqref="H53:K53">
    <cfRule type="cellIs" dxfId="148" priority="58" operator="equal">
      <formula>"eps"</formula>
    </cfRule>
  </conditionalFormatting>
  <conditionalFormatting sqref="L53">
    <cfRule type="cellIs" dxfId="147" priority="57" operator="equal">
      <formula>"eps"</formula>
    </cfRule>
  </conditionalFormatting>
  <conditionalFormatting sqref="M53">
    <cfRule type="cellIs" dxfId="146" priority="56" operator="equal">
      <formula>"eps"</formula>
    </cfRule>
  </conditionalFormatting>
  <conditionalFormatting sqref="D54:G54">
    <cfRule type="cellIs" dxfId="145" priority="53" operator="equal">
      <formula>"eps"</formula>
    </cfRule>
  </conditionalFormatting>
  <conditionalFormatting sqref="H54:K54">
    <cfRule type="cellIs" dxfId="144" priority="52" operator="equal">
      <formula>"eps"</formula>
    </cfRule>
  </conditionalFormatting>
  <conditionalFormatting sqref="L54">
    <cfRule type="cellIs" dxfId="143" priority="51" operator="equal">
      <formula>"eps"</formula>
    </cfRule>
  </conditionalFormatting>
  <conditionalFormatting sqref="M54">
    <cfRule type="cellIs" dxfId="142" priority="50" operator="equal">
      <formula>"eps"</formula>
    </cfRule>
  </conditionalFormatting>
  <conditionalFormatting sqref="D59:G59">
    <cfRule type="cellIs" dxfId="141" priority="47" operator="equal">
      <formula>"eps"</formula>
    </cfRule>
  </conditionalFormatting>
  <conditionalFormatting sqref="H59:K59">
    <cfRule type="cellIs" dxfId="140" priority="46" operator="equal">
      <formula>"eps"</formula>
    </cfRule>
  </conditionalFormatting>
  <conditionalFormatting sqref="L59">
    <cfRule type="cellIs" dxfId="139" priority="45" operator="equal">
      <formula>"eps"</formula>
    </cfRule>
  </conditionalFormatting>
  <conditionalFormatting sqref="M59">
    <cfRule type="cellIs" dxfId="138" priority="44" operator="equal">
      <formula>"eps"</formula>
    </cfRule>
  </conditionalFormatting>
  <conditionalFormatting sqref="D55:G55">
    <cfRule type="cellIs" dxfId="137" priority="41" operator="equal">
      <formula>"eps"</formula>
    </cfRule>
  </conditionalFormatting>
  <conditionalFormatting sqref="H55:K55">
    <cfRule type="cellIs" dxfId="136" priority="40" operator="equal">
      <formula>"eps"</formula>
    </cfRule>
  </conditionalFormatting>
  <conditionalFormatting sqref="L55">
    <cfRule type="cellIs" dxfId="135" priority="39" operator="equal">
      <formula>"eps"</formula>
    </cfRule>
  </conditionalFormatting>
  <conditionalFormatting sqref="M55">
    <cfRule type="cellIs" dxfId="134" priority="38" operator="equal">
      <formula>"eps"</formula>
    </cfRule>
  </conditionalFormatting>
  <conditionalFormatting sqref="D51:G51">
    <cfRule type="cellIs" dxfId="133" priority="4" operator="equal">
      <formula>"eps"</formula>
    </cfRule>
  </conditionalFormatting>
  <conditionalFormatting sqref="H51:K51">
    <cfRule type="cellIs" dxfId="132" priority="3" operator="equal">
      <formula>"eps"</formula>
    </cfRule>
  </conditionalFormatting>
  <conditionalFormatting sqref="L51">
    <cfRule type="cellIs" dxfId="131" priority="2" operator="equal">
      <formula>"eps"</formula>
    </cfRule>
  </conditionalFormatting>
  <conditionalFormatting sqref="M51">
    <cfRule type="cellIs" dxfId="130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B5D1-30CC-462C-BFB0-D5F1DBD925FC}">
  <dimension ref="A1:AQ229"/>
  <sheetViews>
    <sheetView zoomScale="70" zoomScaleNormal="70" workbookViewId="0">
      <pane xSplit="2" ySplit="7" topLeftCell="C36" activePane="bottomRight" state="frozen"/>
      <selection activeCell="F8" sqref="F8"/>
      <selection pane="topRight" activeCell="F8" sqref="F8"/>
      <selection pane="bottomLeft" activeCell="F8" sqref="F8"/>
      <selection pane="bottomRight" activeCell="C62" sqref="C62"/>
    </sheetView>
  </sheetViews>
  <sheetFormatPr defaultRowHeight="15" x14ac:dyDescent="0.25"/>
  <cols>
    <col min="1" max="2" width="9.140625" style="57"/>
    <col min="3" max="12" width="9.28515625" style="57" customWidth="1"/>
    <col min="13" max="32" width="9.140625" style="57"/>
    <col min="33" max="38" width="9.140625" style="33"/>
    <col min="39" max="16384" width="9.140625" style="57"/>
  </cols>
  <sheetData>
    <row r="1" spans="1:43" ht="18.75" x14ac:dyDescent="0.3">
      <c r="A1" s="1" t="s">
        <v>73</v>
      </c>
    </row>
    <row r="3" spans="1:43" x14ac:dyDescent="0.25">
      <c r="C3" s="13">
        <f>AVERAGE(C8:C229)</f>
        <v>7.1948051948051955E-2</v>
      </c>
      <c r="E3" s="187" t="s">
        <v>367</v>
      </c>
      <c r="F3" s="187">
        <v>1</v>
      </c>
      <c r="AI3" s="188"/>
      <c r="AJ3" s="188"/>
      <c r="AK3" s="188"/>
      <c r="AL3" s="188"/>
    </row>
    <row r="4" spans="1:43" x14ac:dyDescent="0.25">
      <c r="AF4" s="189" t="s">
        <v>368</v>
      </c>
      <c r="AI4" s="190">
        <f>AVERAGE(AI8:AI69)</f>
        <v>0.54193548387096735</v>
      </c>
      <c r="AJ4" s="190">
        <f>AVERAGE(AJ8:AJ69)</f>
        <v>0.83225806451612883</v>
      </c>
      <c r="AK4" s="190">
        <f>AVERAGE(AK8:AK69)</f>
        <v>0.58870967741935565</v>
      </c>
      <c r="AL4" s="190">
        <f>AVERAGE(AL8:AL69)</f>
        <v>0.54193548387096824</v>
      </c>
    </row>
    <row r="5" spans="1:43" x14ac:dyDescent="0.25">
      <c r="A5" s="2" t="s">
        <v>157</v>
      </c>
      <c r="O5" s="2" t="s">
        <v>150</v>
      </c>
    </row>
    <row r="6" spans="1:43" x14ac:dyDescent="0.25">
      <c r="C6" s="6" t="str">
        <f>[2]Closures!H6</f>
        <v>base</v>
      </c>
      <c r="D6" s="6" t="str">
        <f>[2]Closures!I6</f>
        <v>sim1</v>
      </c>
      <c r="E6" s="6" t="str">
        <f>[2]Closures!J6</f>
        <v>sim2</v>
      </c>
      <c r="F6" s="6" t="str">
        <f>[2]Closures!K6</f>
        <v>sim3</v>
      </c>
      <c r="G6" s="6" t="str">
        <f>[2]Closures!L6</f>
        <v>sim4</v>
      </c>
      <c r="H6" s="6" t="str">
        <f>[2]Closures!M6</f>
        <v>sim5</v>
      </c>
      <c r="I6" s="6" t="str">
        <f>[2]Closures!N6</f>
        <v>sim6</v>
      </c>
      <c r="J6" s="6" t="str">
        <f>[2]Closures!O6</f>
        <v>sim7</v>
      </c>
      <c r="K6" s="6" t="str">
        <f>[2]Closures!P6</f>
        <v>sim8</v>
      </c>
      <c r="L6" s="6" t="str">
        <f>[2]Closures!Q6</f>
        <v>sim9</v>
      </c>
      <c r="AI6" s="33" t="s">
        <v>369</v>
      </c>
    </row>
    <row r="7" spans="1:43" x14ac:dyDescent="0.25">
      <c r="C7" s="12">
        <v>2020</v>
      </c>
      <c r="D7" s="12">
        <f t="shared" ref="D7:L22" si="0">C7</f>
        <v>2020</v>
      </c>
      <c r="E7" s="12">
        <f t="shared" si="0"/>
        <v>2020</v>
      </c>
      <c r="F7" s="12">
        <f t="shared" si="0"/>
        <v>2020</v>
      </c>
      <c r="G7" s="12">
        <f t="shared" si="0"/>
        <v>2020</v>
      </c>
      <c r="H7" s="12">
        <f t="shared" si="0"/>
        <v>2020</v>
      </c>
      <c r="I7" s="12">
        <f t="shared" si="0"/>
        <v>2020</v>
      </c>
      <c r="J7" s="12">
        <f t="shared" si="0"/>
        <v>2020</v>
      </c>
      <c r="K7" s="12">
        <f t="shared" si="0"/>
        <v>2020</v>
      </c>
      <c r="L7" s="12">
        <f t="shared" si="0"/>
        <v>2020</v>
      </c>
      <c r="Q7" s="6" t="str">
        <f t="shared" ref="Q7:Z7" si="1">C6</f>
        <v>base</v>
      </c>
      <c r="R7" s="6" t="str">
        <f t="shared" si="1"/>
        <v>sim1</v>
      </c>
      <c r="S7" s="6" t="str">
        <f t="shared" si="1"/>
        <v>sim2</v>
      </c>
      <c r="T7" s="6" t="str">
        <f t="shared" si="1"/>
        <v>sim3</v>
      </c>
      <c r="U7" s="6" t="str">
        <f t="shared" si="1"/>
        <v>sim4</v>
      </c>
      <c r="V7" s="6" t="str">
        <f t="shared" si="1"/>
        <v>sim5</v>
      </c>
      <c r="W7" s="6" t="str">
        <f t="shared" si="1"/>
        <v>sim6</v>
      </c>
      <c r="X7" s="6" t="str">
        <f t="shared" si="1"/>
        <v>sim7</v>
      </c>
      <c r="Y7" s="6" t="str">
        <f t="shared" si="1"/>
        <v>sim8</v>
      </c>
      <c r="Z7" s="6" t="str">
        <f t="shared" si="1"/>
        <v>sim9</v>
      </c>
      <c r="AI7" s="33" t="s">
        <v>370</v>
      </c>
      <c r="AJ7" s="33" t="s">
        <v>371</v>
      </c>
      <c r="AK7" s="33" t="s">
        <v>372</v>
      </c>
      <c r="AL7" s="33" t="s">
        <v>373</v>
      </c>
      <c r="AM7" s="33" t="s">
        <v>368</v>
      </c>
    </row>
    <row r="8" spans="1:43" x14ac:dyDescent="0.25">
      <c r="A8" s="57" t="s">
        <v>339</v>
      </c>
      <c r="B8" s="57" t="s">
        <v>72</v>
      </c>
      <c r="C8" s="143">
        <f t="shared" ref="C8" si="2">VLOOKUP($A8,$AG$8:$AM$69,MATCH($AF$4,$AG$7:$AM$7,0),)*$F$3</f>
        <v>0.1</v>
      </c>
      <c r="D8" s="143">
        <f t="shared" si="0"/>
        <v>0.1</v>
      </c>
      <c r="E8" s="143">
        <f t="shared" si="0"/>
        <v>0.1</v>
      </c>
      <c r="F8" s="143">
        <f t="shared" si="0"/>
        <v>0.1</v>
      </c>
      <c r="G8" s="143">
        <f t="shared" si="0"/>
        <v>0.1</v>
      </c>
      <c r="H8" s="143">
        <f t="shared" si="0"/>
        <v>0.1</v>
      </c>
      <c r="I8" s="143">
        <f t="shared" si="0"/>
        <v>0.1</v>
      </c>
      <c r="J8" s="143">
        <f t="shared" si="0"/>
        <v>0.1</v>
      </c>
      <c r="K8" s="143">
        <f t="shared" si="0"/>
        <v>0.1</v>
      </c>
      <c r="L8" s="143">
        <f t="shared" si="0"/>
        <v>0.1</v>
      </c>
      <c r="O8" s="57" t="str">
        <f>A8</f>
        <v>aawhe</v>
      </c>
      <c r="P8" s="57" t="str">
        <f t="shared" ref="P8:P50" si="3">B8</f>
        <v>nat</v>
      </c>
      <c r="Q8" s="17" t="s">
        <v>75</v>
      </c>
      <c r="R8" s="17" t="str">
        <f t="shared" ref="R8:Z36" si="4">Q8</f>
        <v>eps</v>
      </c>
      <c r="S8" s="17" t="str">
        <f t="shared" si="4"/>
        <v>eps</v>
      </c>
      <c r="T8" s="17" t="str">
        <f t="shared" si="4"/>
        <v>eps</v>
      </c>
      <c r="U8" s="17" t="str">
        <f t="shared" si="4"/>
        <v>eps</v>
      </c>
      <c r="V8" s="17" t="str">
        <f t="shared" si="4"/>
        <v>eps</v>
      </c>
      <c r="W8" s="17" t="str">
        <f t="shared" si="4"/>
        <v>eps</v>
      </c>
      <c r="X8" s="17" t="str">
        <f t="shared" si="4"/>
        <v>eps</v>
      </c>
      <c r="Y8" s="17" t="str">
        <f t="shared" si="4"/>
        <v>eps</v>
      </c>
      <c r="Z8" s="17" t="str">
        <f t="shared" si="4"/>
        <v>eps</v>
      </c>
      <c r="AF8" s="189" t="s">
        <v>373</v>
      </c>
      <c r="AG8" s="33" t="s">
        <v>339</v>
      </c>
      <c r="AH8" s="33" t="s">
        <v>374</v>
      </c>
      <c r="AI8" s="191">
        <v>0.9</v>
      </c>
      <c r="AJ8" s="33">
        <v>1.7</v>
      </c>
      <c r="AK8" s="33">
        <v>1.5</v>
      </c>
      <c r="AL8" s="33">
        <v>1</v>
      </c>
      <c r="AM8" s="33">
        <v>0.1</v>
      </c>
    </row>
    <row r="9" spans="1:43" x14ac:dyDescent="0.25">
      <c r="A9" s="57" t="s">
        <v>340</v>
      </c>
      <c r="B9" s="57" t="s">
        <v>72</v>
      </c>
      <c r="C9" s="143">
        <f>C8</f>
        <v>0.1</v>
      </c>
      <c r="D9" s="143">
        <f t="shared" si="0"/>
        <v>0.1</v>
      </c>
      <c r="E9" s="143">
        <f t="shared" si="0"/>
        <v>0.1</v>
      </c>
      <c r="F9" s="143">
        <f t="shared" si="0"/>
        <v>0.1</v>
      </c>
      <c r="G9" s="143">
        <f t="shared" si="0"/>
        <v>0.1</v>
      </c>
      <c r="H9" s="143">
        <f t="shared" si="0"/>
        <v>0.1</v>
      </c>
      <c r="I9" s="143">
        <f t="shared" si="0"/>
        <v>0.1</v>
      </c>
      <c r="J9" s="143">
        <f t="shared" si="0"/>
        <v>0.1</v>
      </c>
      <c r="K9" s="143">
        <f t="shared" si="0"/>
        <v>0.1</v>
      </c>
      <c r="L9" s="143">
        <f t="shared" si="0"/>
        <v>0.1</v>
      </c>
      <c r="O9" s="57" t="str">
        <f t="shared" ref="O9:O50" si="5">A9</f>
        <v>aamai</v>
      </c>
      <c r="P9" s="57" t="str">
        <f t="shared" si="3"/>
        <v>nat</v>
      </c>
      <c r="Q9" s="17" t="str">
        <f t="shared" ref="Q9:Q50" si="6">Q8</f>
        <v>eps</v>
      </c>
      <c r="R9" s="17" t="str">
        <f t="shared" si="4"/>
        <v>eps</v>
      </c>
      <c r="S9" s="17" t="str">
        <f t="shared" si="4"/>
        <v>eps</v>
      </c>
      <c r="T9" s="17" t="str">
        <f t="shared" si="4"/>
        <v>eps</v>
      </c>
      <c r="U9" s="17" t="str">
        <f t="shared" si="4"/>
        <v>eps</v>
      </c>
      <c r="V9" s="17" t="str">
        <f t="shared" si="4"/>
        <v>eps</v>
      </c>
      <c r="W9" s="17" t="str">
        <f t="shared" si="4"/>
        <v>eps</v>
      </c>
      <c r="X9" s="17" t="str">
        <f t="shared" si="4"/>
        <v>eps</v>
      </c>
      <c r="Y9" s="17" t="str">
        <f t="shared" si="4"/>
        <v>eps</v>
      </c>
      <c r="Z9" s="17" t="str">
        <f t="shared" si="4"/>
        <v>eps</v>
      </c>
      <c r="AG9" s="33" t="s">
        <v>128</v>
      </c>
      <c r="AH9" s="33" t="s">
        <v>128</v>
      </c>
      <c r="AI9" s="191">
        <v>0.9</v>
      </c>
      <c r="AJ9" s="33">
        <v>1.7</v>
      </c>
      <c r="AK9" s="33">
        <v>1.5</v>
      </c>
      <c r="AL9" s="192">
        <v>1</v>
      </c>
      <c r="AM9" s="190">
        <f>$AM$8*AQ9</f>
        <v>0.1</v>
      </c>
      <c r="AP9" s="57">
        <f>AL9/$AL$8</f>
        <v>1</v>
      </c>
      <c r="AQ9" s="57">
        <f>AP9</f>
        <v>1</v>
      </c>
    </row>
    <row r="10" spans="1:43" x14ac:dyDescent="0.25">
      <c r="A10" s="57" t="s">
        <v>341</v>
      </c>
      <c r="B10" s="57" t="s">
        <v>72</v>
      </c>
      <c r="C10" s="143">
        <f t="shared" ref="C10:C19" si="7">C9</f>
        <v>0.1</v>
      </c>
      <c r="D10" s="143">
        <f t="shared" si="0"/>
        <v>0.1</v>
      </c>
      <c r="E10" s="143">
        <f t="shared" si="0"/>
        <v>0.1</v>
      </c>
      <c r="F10" s="143">
        <f t="shared" si="0"/>
        <v>0.1</v>
      </c>
      <c r="G10" s="143">
        <f t="shared" si="0"/>
        <v>0.1</v>
      </c>
      <c r="H10" s="143">
        <f t="shared" si="0"/>
        <v>0.1</v>
      </c>
      <c r="I10" s="143">
        <f t="shared" si="0"/>
        <v>0.1</v>
      </c>
      <c r="J10" s="143">
        <f t="shared" si="0"/>
        <v>0.1</v>
      </c>
      <c r="K10" s="143">
        <f t="shared" si="0"/>
        <v>0.1</v>
      </c>
      <c r="L10" s="143">
        <f t="shared" si="0"/>
        <v>0.1</v>
      </c>
      <c r="O10" s="57" t="str">
        <f t="shared" si="5"/>
        <v>aaoce</v>
      </c>
      <c r="P10" s="57" t="str">
        <f t="shared" si="3"/>
        <v>nat</v>
      </c>
      <c r="Q10" s="17" t="str">
        <f t="shared" si="6"/>
        <v>eps</v>
      </c>
      <c r="R10" s="17" t="str">
        <f t="shared" si="4"/>
        <v>eps</v>
      </c>
      <c r="S10" s="17" t="str">
        <f t="shared" si="4"/>
        <v>eps</v>
      </c>
      <c r="T10" s="17" t="str">
        <f t="shared" si="4"/>
        <v>eps</v>
      </c>
      <c r="U10" s="17" t="str">
        <f t="shared" si="4"/>
        <v>eps</v>
      </c>
      <c r="V10" s="17" t="str">
        <f t="shared" si="4"/>
        <v>eps</v>
      </c>
      <c r="W10" s="17" t="str">
        <f t="shared" si="4"/>
        <v>eps</v>
      </c>
      <c r="X10" s="17" t="str">
        <f t="shared" si="4"/>
        <v>eps</v>
      </c>
      <c r="Y10" s="17" t="str">
        <f t="shared" si="4"/>
        <v>eps</v>
      </c>
      <c r="Z10" s="17" t="str">
        <f t="shared" si="4"/>
        <v>eps</v>
      </c>
      <c r="AF10" s="193" t="str">
        <f>AF8</f>
        <v>20 yrs</v>
      </c>
      <c r="AG10" s="33" t="s">
        <v>129</v>
      </c>
      <c r="AH10" s="33" t="s">
        <v>129</v>
      </c>
      <c r="AI10" s="191">
        <v>0.9</v>
      </c>
      <c r="AJ10" s="33">
        <v>1.7</v>
      </c>
      <c r="AK10" s="33">
        <v>1.5</v>
      </c>
      <c r="AL10" s="33">
        <v>1</v>
      </c>
      <c r="AM10" s="190">
        <f t="shared" ref="AM10:AM69" si="8">$AM$8*AQ10</f>
        <v>0.1</v>
      </c>
      <c r="AP10" s="57">
        <f t="shared" ref="AP10:AP69" si="9">AL10/$AL$8</f>
        <v>1</v>
      </c>
      <c r="AQ10" s="57">
        <f t="shared" ref="AQ10:AQ61" si="10">AP10</f>
        <v>1</v>
      </c>
    </row>
    <row r="11" spans="1:43" x14ac:dyDescent="0.25">
      <c r="A11" s="57" t="s">
        <v>342</v>
      </c>
      <c r="B11" s="57" t="s">
        <v>72</v>
      </c>
      <c r="C11" s="143">
        <f t="shared" si="7"/>
        <v>0.1</v>
      </c>
      <c r="D11" s="143">
        <f t="shared" si="0"/>
        <v>0.1</v>
      </c>
      <c r="E11" s="143">
        <f t="shared" si="0"/>
        <v>0.1</v>
      </c>
      <c r="F11" s="143">
        <f t="shared" si="0"/>
        <v>0.1</v>
      </c>
      <c r="G11" s="143">
        <f t="shared" si="0"/>
        <v>0.1</v>
      </c>
      <c r="H11" s="143">
        <f t="shared" si="0"/>
        <v>0.1</v>
      </c>
      <c r="I11" s="143">
        <f t="shared" si="0"/>
        <v>0.1</v>
      </c>
      <c r="J11" s="143">
        <f t="shared" si="0"/>
        <v>0.1</v>
      </c>
      <c r="K11" s="143">
        <f t="shared" si="0"/>
        <v>0.1</v>
      </c>
      <c r="L11" s="143">
        <f t="shared" si="0"/>
        <v>0.1</v>
      </c>
      <c r="O11" s="194" t="str">
        <f t="shared" si="5"/>
        <v>aaveg</v>
      </c>
      <c r="P11" s="57" t="str">
        <f t="shared" si="3"/>
        <v>nat</v>
      </c>
      <c r="Q11" s="17" t="str">
        <f t="shared" si="6"/>
        <v>eps</v>
      </c>
      <c r="R11" s="17" t="str">
        <f t="shared" si="4"/>
        <v>eps</v>
      </c>
      <c r="S11" s="17" t="str">
        <f t="shared" si="4"/>
        <v>eps</v>
      </c>
      <c r="T11" s="17" t="str">
        <f t="shared" si="4"/>
        <v>eps</v>
      </c>
      <c r="U11" s="17" t="str">
        <f t="shared" si="4"/>
        <v>eps</v>
      </c>
      <c r="V11" s="17" t="str">
        <f t="shared" si="4"/>
        <v>eps</v>
      </c>
      <c r="W11" s="17" t="str">
        <f t="shared" si="4"/>
        <v>eps</v>
      </c>
      <c r="X11" s="17" t="str">
        <f t="shared" si="4"/>
        <v>eps</v>
      </c>
      <c r="Y11" s="17" t="str">
        <f t="shared" si="4"/>
        <v>eps</v>
      </c>
      <c r="Z11" s="17" t="str">
        <f t="shared" si="4"/>
        <v>eps</v>
      </c>
      <c r="AF11" s="193" t="str">
        <f>AF10</f>
        <v>20 yrs</v>
      </c>
      <c r="AG11" s="33" t="s">
        <v>59</v>
      </c>
      <c r="AH11" s="33" t="s">
        <v>59</v>
      </c>
      <c r="AI11" s="191">
        <v>-3.2</v>
      </c>
      <c r="AJ11" s="33">
        <v>-3.9</v>
      </c>
      <c r="AK11" s="33">
        <v>-3.3</v>
      </c>
      <c r="AL11" s="33">
        <v>-2.4</v>
      </c>
      <c r="AM11" s="195">
        <f t="shared" si="8"/>
        <v>-0.24</v>
      </c>
      <c r="AP11" s="57">
        <f t="shared" si="9"/>
        <v>-2.4</v>
      </c>
      <c r="AQ11" s="56">
        <f>AP11</f>
        <v>-2.4</v>
      </c>
    </row>
    <row r="12" spans="1:43" x14ac:dyDescent="0.25">
      <c r="A12" s="57" t="s">
        <v>343</v>
      </c>
      <c r="B12" s="57" t="s">
        <v>72</v>
      </c>
      <c r="C12" s="143">
        <f t="shared" si="7"/>
        <v>0.1</v>
      </c>
      <c r="D12" s="143">
        <f t="shared" si="0"/>
        <v>0.1</v>
      </c>
      <c r="E12" s="143">
        <f t="shared" si="0"/>
        <v>0.1</v>
      </c>
      <c r="F12" s="143">
        <f t="shared" si="0"/>
        <v>0.1</v>
      </c>
      <c r="G12" s="143">
        <f t="shared" si="0"/>
        <v>0.1</v>
      </c>
      <c r="H12" s="143">
        <f t="shared" si="0"/>
        <v>0.1</v>
      </c>
      <c r="I12" s="143">
        <f t="shared" si="0"/>
        <v>0.1</v>
      </c>
      <c r="J12" s="143">
        <f t="shared" si="0"/>
        <v>0.1</v>
      </c>
      <c r="K12" s="143">
        <f t="shared" si="0"/>
        <v>0.1</v>
      </c>
      <c r="L12" s="143">
        <f t="shared" si="0"/>
        <v>0.1</v>
      </c>
      <c r="O12" s="194" t="str">
        <f t="shared" si="5"/>
        <v>aaofr</v>
      </c>
      <c r="P12" s="57" t="str">
        <f t="shared" si="3"/>
        <v>nat</v>
      </c>
      <c r="Q12" s="17" t="str">
        <f t="shared" si="6"/>
        <v>eps</v>
      </c>
      <c r="R12" s="17" t="str">
        <f t="shared" si="4"/>
        <v>eps</v>
      </c>
      <c r="S12" s="17" t="str">
        <f t="shared" si="4"/>
        <v>eps</v>
      </c>
      <c r="T12" s="17" t="str">
        <f t="shared" si="4"/>
        <v>eps</v>
      </c>
      <c r="U12" s="17" t="str">
        <f t="shared" si="4"/>
        <v>eps</v>
      </c>
      <c r="V12" s="17" t="str">
        <f t="shared" si="4"/>
        <v>eps</v>
      </c>
      <c r="W12" s="17" t="str">
        <f t="shared" si="4"/>
        <v>eps</v>
      </c>
      <c r="X12" s="17" t="str">
        <f t="shared" si="4"/>
        <v>eps</v>
      </c>
      <c r="Y12" s="17" t="str">
        <f t="shared" si="4"/>
        <v>eps</v>
      </c>
      <c r="Z12" s="17" t="str">
        <f t="shared" si="4"/>
        <v>eps</v>
      </c>
      <c r="AF12" s="189" t="s">
        <v>373</v>
      </c>
      <c r="AG12" s="33" t="s">
        <v>214</v>
      </c>
      <c r="AH12" s="33" t="s">
        <v>214</v>
      </c>
      <c r="AI12" s="191">
        <v>-3.2</v>
      </c>
      <c r="AJ12" s="33">
        <v>-3.9</v>
      </c>
      <c r="AK12" s="33">
        <v>-3.3</v>
      </c>
      <c r="AL12" s="33">
        <v>-2.4</v>
      </c>
      <c r="AM12" s="195">
        <f t="shared" si="8"/>
        <v>-0.24</v>
      </c>
      <c r="AP12" s="57">
        <f t="shared" si="9"/>
        <v>-2.4</v>
      </c>
      <c r="AQ12" s="56">
        <f>AP12</f>
        <v>-2.4</v>
      </c>
    </row>
    <row r="13" spans="1:43" x14ac:dyDescent="0.25">
      <c r="A13" s="57" t="s">
        <v>344</v>
      </c>
      <c r="B13" s="57" t="s">
        <v>72</v>
      </c>
      <c r="C13" s="143">
        <f t="shared" si="7"/>
        <v>0.1</v>
      </c>
      <c r="D13" s="143">
        <f t="shared" si="0"/>
        <v>0.1</v>
      </c>
      <c r="E13" s="143">
        <f t="shared" si="0"/>
        <v>0.1</v>
      </c>
      <c r="F13" s="143">
        <f t="shared" si="0"/>
        <v>0.1</v>
      </c>
      <c r="G13" s="143">
        <f t="shared" si="0"/>
        <v>0.1</v>
      </c>
      <c r="H13" s="143">
        <f t="shared" si="0"/>
        <v>0.1</v>
      </c>
      <c r="I13" s="143">
        <f t="shared" si="0"/>
        <v>0.1</v>
      </c>
      <c r="J13" s="143">
        <f t="shared" si="0"/>
        <v>0.1</v>
      </c>
      <c r="K13" s="143">
        <f t="shared" si="0"/>
        <v>0.1</v>
      </c>
      <c r="L13" s="143">
        <f t="shared" si="0"/>
        <v>0.1</v>
      </c>
      <c r="O13" s="194" t="str">
        <f t="shared" si="5"/>
        <v>aagra</v>
      </c>
      <c r="P13" s="57" t="str">
        <f t="shared" si="3"/>
        <v>nat</v>
      </c>
      <c r="Q13" s="17" t="str">
        <f t="shared" si="6"/>
        <v>eps</v>
      </c>
      <c r="R13" s="17" t="str">
        <f t="shared" si="4"/>
        <v>eps</v>
      </c>
      <c r="S13" s="17" t="str">
        <f t="shared" si="4"/>
        <v>eps</v>
      </c>
      <c r="T13" s="17" t="str">
        <f t="shared" si="4"/>
        <v>eps</v>
      </c>
      <c r="U13" s="17" t="str">
        <f t="shared" si="4"/>
        <v>eps</v>
      </c>
      <c r="V13" s="17" t="str">
        <f t="shared" si="4"/>
        <v>eps</v>
      </c>
      <c r="W13" s="17" t="str">
        <f t="shared" si="4"/>
        <v>eps</v>
      </c>
      <c r="X13" s="17" t="str">
        <f t="shared" si="4"/>
        <v>eps</v>
      </c>
      <c r="Y13" s="17" t="str">
        <f t="shared" si="4"/>
        <v>eps</v>
      </c>
      <c r="Z13" s="17" t="str">
        <f t="shared" si="4"/>
        <v>eps</v>
      </c>
      <c r="AF13" s="193" t="str">
        <f>AF12</f>
        <v>20 yrs</v>
      </c>
      <c r="AG13" s="33" t="s">
        <v>215</v>
      </c>
      <c r="AH13" s="33" t="s">
        <v>215</v>
      </c>
      <c r="AI13" s="191">
        <v>-3.2</v>
      </c>
      <c r="AJ13" s="33">
        <v>-3.9</v>
      </c>
      <c r="AK13" s="33">
        <v>-3.3</v>
      </c>
      <c r="AL13" s="33">
        <v>-2.4</v>
      </c>
      <c r="AM13" s="195">
        <f t="shared" si="8"/>
        <v>-0.24</v>
      </c>
      <c r="AP13" s="57">
        <f t="shared" si="9"/>
        <v>-2.4</v>
      </c>
      <c r="AQ13" s="56">
        <f>AP13</f>
        <v>-2.4</v>
      </c>
    </row>
    <row r="14" spans="1:43" x14ac:dyDescent="0.25">
      <c r="A14" s="57" t="s">
        <v>345</v>
      </c>
      <c r="B14" s="57" t="s">
        <v>72</v>
      </c>
      <c r="C14" s="196">
        <f t="shared" si="7"/>
        <v>0.1</v>
      </c>
      <c r="D14" s="196">
        <f t="shared" si="0"/>
        <v>0.1</v>
      </c>
      <c r="E14" s="196">
        <f t="shared" si="0"/>
        <v>0.1</v>
      </c>
      <c r="F14" s="196">
        <f t="shared" si="0"/>
        <v>0.1</v>
      </c>
      <c r="G14" s="196">
        <f t="shared" si="0"/>
        <v>0.1</v>
      </c>
      <c r="H14" s="196">
        <f t="shared" si="0"/>
        <v>0.1</v>
      </c>
      <c r="I14" s="196">
        <f t="shared" si="0"/>
        <v>0.1</v>
      </c>
      <c r="J14" s="196">
        <f t="shared" si="0"/>
        <v>0.1</v>
      </c>
      <c r="K14" s="196">
        <f t="shared" si="0"/>
        <v>0.1</v>
      </c>
      <c r="L14" s="196">
        <f t="shared" si="0"/>
        <v>0.1</v>
      </c>
      <c r="O14" s="194" t="str">
        <f t="shared" si="5"/>
        <v>aaoil</v>
      </c>
      <c r="P14" s="57" t="str">
        <f t="shared" si="3"/>
        <v>nat</v>
      </c>
      <c r="Q14" s="17" t="str">
        <f t="shared" si="6"/>
        <v>eps</v>
      </c>
      <c r="R14" s="17" t="str">
        <f t="shared" si="4"/>
        <v>eps</v>
      </c>
      <c r="S14" s="17" t="str">
        <f t="shared" si="4"/>
        <v>eps</v>
      </c>
      <c r="T14" s="17" t="str">
        <f t="shared" si="4"/>
        <v>eps</v>
      </c>
      <c r="U14" s="17" t="str">
        <f t="shared" si="4"/>
        <v>eps</v>
      </c>
      <c r="V14" s="17" t="str">
        <f t="shared" si="4"/>
        <v>eps</v>
      </c>
      <c r="W14" s="17" t="str">
        <f t="shared" si="4"/>
        <v>eps</v>
      </c>
      <c r="X14" s="17" t="str">
        <f t="shared" si="4"/>
        <v>eps</v>
      </c>
      <c r="Y14" s="17" t="str">
        <f t="shared" si="4"/>
        <v>eps</v>
      </c>
      <c r="Z14" s="17" t="str">
        <f t="shared" si="4"/>
        <v>eps</v>
      </c>
      <c r="AF14" s="193" t="str">
        <f>AF13</f>
        <v>20 yrs</v>
      </c>
      <c r="AG14" s="33" t="s">
        <v>217</v>
      </c>
      <c r="AH14" s="33" t="s">
        <v>375</v>
      </c>
      <c r="AI14" s="191">
        <v>-3.2</v>
      </c>
      <c r="AJ14" s="33">
        <v>-3.9</v>
      </c>
      <c r="AK14" s="33">
        <v>-3.3</v>
      </c>
      <c r="AL14" s="33">
        <v>-2.4</v>
      </c>
      <c r="AM14" s="195">
        <f t="shared" si="8"/>
        <v>-0.24</v>
      </c>
      <c r="AP14" s="57">
        <f t="shared" si="9"/>
        <v>-2.4</v>
      </c>
      <c r="AQ14" s="56">
        <f>AP14</f>
        <v>-2.4</v>
      </c>
    </row>
    <row r="15" spans="1:43" x14ac:dyDescent="0.25">
      <c r="A15" s="57" t="s">
        <v>346</v>
      </c>
      <c r="B15" s="57" t="s">
        <v>72</v>
      </c>
      <c r="C15" s="196">
        <f t="shared" si="7"/>
        <v>0.1</v>
      </c>
      <c r="D15" s="196">
        <f t="shared" si="0"/>
        <v>0.1</v>
      </c>
      <c r="E15" s="196">
        <f t="shared" si="0"/>
        <v>0.1</v>
      </c>
      <c r="F15" s="196">
        <f t="shared" si="0"/>
        <v>0.1</v>
      </c>
      <c r="G15" s="196">
        <f t="shared" si="0"/>
        <v>0.1</v>
      </c>
      <c r="H15" s="196">
        <f t="shared" si="0"/>
        <v>0.1</v>
      </c>
      <c r="I15" s="196">
        <f t="shared" si="0"/>
        <v>0.1</v>
      </c>
      <c r="J15" s="196">
        <f t="shared" si="0"/>
        <v>0.1</v>
      </c>
      <c r="K15" s="196">
        <f t="shared" si="0"/>
        <v>0.1</v>
      </c>
      <c r="L15" s="196">
        <f t="shared" si="0"/>
        <v>0.1</v>
      </c>
      <c r="O15" s="194" t="str">
        <f t="shared" si="5"/>
        <v>aatub</v>
      </c>
      <c r="P15" s="57" t="str">
        <f t="shared" si="3"/>
        <v>nat</v>
      </c>
      <c r="Q15" s="17" t="str">
        <f t="shared" si="6"/>
        <v>eps</v>
      </c>
      <c r="R15" s="17" t="str">
        <f t="shared" si="4"/>
        <v>eps</v>
      </c>
      <c r="S15" s="17" t="str">
        <f t="shared" si="4"/>
        <v>eps</v>
      </c>
      <c r="T15" s="17" t="str">
        <f t="shared" si="4"/>
        <v>eps</v>
      </c>
      <c r="U15" s="17" t="str">
        <f t="shared" si="4"/>
        <v>eps</v>
      </c>
      <c r="V15" s="17" t="str">
        <f t="shared" si="4"/>
        <v>eps</v>
      </c>
      <c r="W15" s="17" t="str">
        <f t="shared" si="4"/>
        <v>eps</v>
      </c>
      <c r="X15" s="17" t="str">
        <f t="shared" si="4"/>
        <v>eps</v>
      </c>
      <c r="Y15" s="17" t="str">
        <f t="shared" si="4"/>
        <v>eps</v>
      </c>
      <c r="Z15" s="17" t="str">
        <f t="shared" si="4"/>
        <v>eps</v>
      </c>
      <c r="AG15" s="57" t="s">
        <v>351</v>
      </c>
      <c r="AH15" s="33" t="s">
        <v>376</v>
      </c>
      <c r="AI15" s="191">
        <v>-0.3</v>
      </c>
      <c r="AJ15" s="33">
        <v>0.7</v>
      </c>
      <c r="AK15" s="33">
        <v>1</v>
      </c>
      <c r="AL15" s="33">
        <v>0.4</v>
      </c>
      <c r="AM15" s="197">
        <f t="shared" si="8"/>
        <v>4.0000000000000008E-2</v>
      </c>
      <c r="AP15" s="57">
        <f t="shared" si="9"/>
        <v>0.4</v>
      </c>
      <c r="AQ15" s="57">
        <f t="shared" si="10"/>
        <v>0.4</v>
      </c>
    </row>
    <row r="16" spans="1:43" x14ac:dyDescent="0.25">
      <c r="A16" s="57" t="s">
        <v>347</v>
      </c>
      <c r="B16" s="57" t="s">
        <v>72</v>
      </c>
      <c r="C16" s="196">
        <f t="shared" si="7"/>
        <v>0.1</v>
      </c>
      <c r="D16" s="196">
        <f t="shared" si="0"/>
        <v>0.1</v>
      </c>
      <c r="E16" s="196">
        <f t="shared" si="0"/>
        <v>0.1</v>
      </c>
      <c r="F16" s="196">
        <f t="shared" si="0"/>
        <v>0.1</v>
      </c>
      <c r="G16" s="196">
        <f t="shared" si="0"/>
        <v>0.1</v>
      </c>
      <c r="H16" s="196">
        <f t="shared" si="0"/>
        <v>0.1</v>
      </c>
      <c r="I16" s="196">
        <f t="shared" si="0"/>
        <v>0.1</v>
      </c>
      <c r="J16" s="196">
        <f t="shared" si="0"/>
        <v>0.1</v>
      </c>
      <c r="K16" s="196">
        <f t="shared" si="0"/>
        <v>0.1</v>
      </c>
      <c r="L16" s="196">
        <f t="shared" si="0"/>
        <v>0.1</v>
      </c>
      <c r="O16" s="194" t="str">
        <f t="shared" si="5"/>
        <v>aapul</v>
      </c>
      <c r="P16" s="57" t="str">
        <f t="shared" si="3"/>
        <v>nat</v>
      </c>
      <c r="Q16" s="17" t="str">
        <f t="shared" si="6"/>
        <v>eps</v>
      </c>
      <c r="R16" s="17" t="str">
        <f t="shared" si="4"/>
        <v>eps</v>
      </c>
      <c r="S16" s="17" t="str">
        <f t="shared" si="4"/>
        <v>eps</v>
      </c>
      <c r="T16" s="17" t="str">
        <f t="shared" si="4"/>
        <v>eps</v>
      </c>
      <c r="U16" s="17" t="str">
        <f t="shared" si="4"/>
        <v>eps</v>
      </c>
      <c r="V16" s="17" t="str">
        <f t="shared" si="4"/>
        <v>eps</v>
      </c>
      <c r="W16" s="17" t="str">
        <f t="shared" si="4"/>
        <v>eps</v>
      </c>
      <c r="X16" s="17" t="str">
        <f t="shared" si="4"/>
        <v>eps</v>
      </c>
      <c r="Y16" s="17" t="str">
        <f t="shared" si="4"/>
        <v>eps</v>
      </c>
      <c r="Z16" s="17" t="str">
        <f t="shared" si="4"/>
        <v>eps</v>
      </c>
      <c r="AG16" s="33" t="s">
        <v>104</v>
      </c>
      <c r="AH16" s="33" t="s">
        <v>104</v>
      </c>
      <c r="AI16" s="191">
        <v>-0.3</v>
      </c>
      <c r="AJ16" s="33">
        <v>0.7</v>
      </c>
      <c r="AK16" s="33">
        <v>1</v>
      </c>
      <c r="AL16" s="33">
        <v>0.4</v>
      </c>
      <c r="AM16" s="197">
        <f t="shared" si="8"/>
        <v>4.0000000000000008E-2</v>
      </c>
      <c r="AP16" s="57">
        <f t="shared" si="9"/>
        <v>0.4</v>
      </c>
      <c r="AQ16" s="57">
        <f t="shared" si="10"/>
        <v>0.4</v>
      </c>
    </row>
    <row r="17" spans="1:43" x14ac:dyDescent="0.25">
      <c r="A17" s="57" t="s">
        <v>348</v>
      </c>
      <c r="B17" s="57" t="s">
        <v>72</v>
      </c>
      <c r="C17" s="143">
        <f t="shared" si="7"/>
        <v>0.1</v>
      </c>
      <c r="D17" s="143">
        <f t="shared" si="0"/>
        <v>0.1</v>
      </c>
      <c r="E17" s="143">
        <f t="shared" si="0"/>
        <v>0.1</v>
      </c>
      <c r="F17" s="143">
        <f t="shared" si="0"/>
        <v>0.1</v>
      </c>
      <c r="G17" s="143">
        <f t="shared" si="0"/>
        <v>0.1</v>
      </c>
      <c r="H17" s="143">
        <f t="shared" si="0"/>
        <v>0.1</v>
      </c>
      <c r="I17" s="143">
        <f t="shared" si="0"/>
        <v>0.1</v>
      </c>
      <c r="J17" s="143">
        <f t="shared" si="0"/>
        <v>0.1</v>
      </c>
      <c r="K17" s="143">
        <f t="shared" si="0"/>
        <v>0.1</v>
      </c>
      <c r="L17" s="143">
        <f t="shared" si="0"/>
        <v>0.1</v>
      </c>
      <c r="O17" s="194" t="str">
        <f t="shared" si="5"/>
        <v>aasug</v>
      </c>
      <c r="P17" s="57" t="str">
        <f t="shared" si="3"/>
        <v>nat</v>
      </c>
      <c r="Q17" s="17" t="str">
        <f t="shared" si="6"/>
        <v>eps</v>
      </c>
      <c r="R17" s="17" t="str">
        <f t="shared" si="4"/>
        <v>eps</v>
      </c>
      <c r="S17" s="17" t="str">
        <f t="shared" si="4"/>
        <v>eps</v>
      </c>
      <c r="T17" s="17" t="str">
        <f t="shared" si="4"/>
        <v>eps</v>
      </c>
      <c r="U17" s="17" t="str">
        <f t="shared" si="4"/>
        <v>eps</v>
      </c>
      <c r="V17" s="17" t="str">
        <f t="shared" si="4"/>
        <v>eps</v>
      </c>
      <c r="W17" s="17" t="str">
        <f t="shared" si="4"/>
        <v>eps</v>
      </c>
      <c r="X17" s="17" t="str">
        <f t="shared" si="4"/>
        <v>eps</v>
      </c>
      <c r="Y17" s="17" t="str">
        <f t="shared" si="4"/>
        <v>eps</v>
      </c>
      <c r="Z17" s="17" t="str">
        <f t="shared" si="4"/>
        <v>eps</v>
      </c>
      <c r="AG17" s="33" t="s">
        <v>60</v>
      </c>
      <c r="AH17" s="33" t="s">
        <v>377</v>
      </c>
      <c r="AI17" s="191">
        <v>2.5</v>
      </c>
      <c r="AJ17" s="33">
        <v>2.5</v>
      </c>
      <c r="AK17" s="33">
        <v>1.1000000000000001</v>
      </c>
      <c r="AL17" s="33">
        <v>0.6</v>
      </c>
      <c r="AM17" s="197">
        <f t="shared" si="8"/>
        <v>0.06</v>
      </c>
      <c r="AP17" s="57">
        <f t="shared" si="9"/>
        <v>0.6</v>
      </c>
      <c r="AQ17" s="57">
        <f t="shared" si="10"/>
        <v>0.6</v>
      </c>
    </row>
    <row r="18" spans="1:43" x14ac:dyDescent="0.25">
      <c r="A18" s="57" t="s">
        <v>349</v>
      </c>
      <c r="B18" s="57" t="s">
        <v>72</v>
      </c>
      <c r="C18" s="143">
        <f t="shared" si="7"/>
        <v>0.1</v>
      </c>
      <c r="D18" s="143">
        <f t="shared" si="0"/>
        <v>0.1</v>
      </c>
      <c r="E18" s="143">
        <f t="shared" si="0"/>
        <v>0.1</v>
      </c>
      <c r="F18" s="143">
        <f t="shared" si="0"/>
        <v>0.1</v>
      </c>
      <c r="G18" s="143">
        <f t="shared" si="0"/>
        <v>0.1</v>
      </c>
      <c r="H18" s="143">
        <f t="shared" si="0"/>
        <v>0.1</v>
      </c>
      <c r="I18" s="143">
        <f t="shared" si="0"/>
        <v>0.1</v>
      </c>
      <c r="J18" s="143">
        <f t="shared" si="0"/>
        <v>0.1</v>
      </c>
      <c r="K18" s="143">
        <f t="shared" si="0"/>
        <v>0.1</v>
      </c>
      <c r="L18" s="143">
        <f t="shared" si="0"/>
        <v>0.1</v>
      </c>
      <c r="O18" s="198" t="str">
        <f t="shared" si="5"/>
        <v>aaoth</v>
      </c>
      <c r="P18" s="57" t="str">
        <f t="shared" si="3"/>
        <v>nat</v>
      </c>
      <c r="Q18" s="17" t="str">
        <f t="shared" si="6"/>
        <v>eps</v>
      </c>
      <c r="R18" s="17" t="str">
        <f t="shared" si="4"/>
        <v>eps</v>
      </c>
      <c r="S18" s="17" t="str">
        <f t="shared" si="4"/>
        <v>eps</v>
      </c>
      <c r="T18" s="17" t="str">
        <f t="shared" si="4"/>
        <v>eps</v>
      </c>
      <c r="U18" s="17" t="str">
        <f t="shared" si="4"/>
        <v>eps</v>
      </c>
      <c r="V18" s="17" t="str">
        <f t="shared" si="4"/>
        <v>eps</v>
      </c>
      <c r="W18" s="17" t="str">
        <f t="shared" si="4"/>
        <v>eps</v>
      </c>
      <c r="X18" s="17" t="str">
        <f t="shared" si="4"/>
        <v>eps</v>
      </c>
      <c r="Y18" s="17" t="str">
        <f t="shared" si="4"/>
        <v>eps</v>
      </c>
      <c r="Z18" s="17" t="str">
        <f t="shared" si="4"/>
        <v>eps</v>
      </c>
      <c r="AF18" s="193" t="str">
        <f>AF14</f>
        <v>20 yrs</v>
      </c>
      <c r="AG18" s="33" t="s">
        <v>105</v>
      </c>
      <c r="AH18" s="33" t="s">
        <v>378</v>
      </c>
      <c r="AI18" s="191">
        <v>2.5</v>
      </c>
      <c r="AJ18" s="33">
        <v>2.5</v>
      </c>
      <c r="AK18" s="33">
        <v>1.1000000000000001</v>
      </c>
      <c r="AL18" s="33">
        <v>0.6</v>
      </c>
      <c r="AM18" s="197">
        <f t="shared" si="8"/>
        <v>0.06</v>
      </c>
      <c r="AP18" s="57">
        <f t="shared" si="9"/>
        <v>0.6</v>
      </c>
      <c r="AQ18" s="57">
        <f t="shared" si="10"/>
        <v>0.6</v>
      </c>
    </row>
    <row r="19" spans="1:43" x14ac:dyDescent="0.25">
      <c r="A19" s="57" t="s">
        <v>350</v>
      </c>
      <c r="B19" s="57" t="s">
        <v>72</v>
      </c>
      <c r="C19" s="143">
        <f t="shared" si="7"/>
        <v>0.1</v>
      </c>
      <c r="D19" s="143">
        <f t="shared" si="0"/>
        <v>0.1</v>
      </c>
      <c r="E19" s="143">
        <f t="shared" si="0"/>
        <v>0.1</v>
      </c>
      <c r="F19" s="143">
        <f t="shared" si="0"/>
        <v>0.1</v>
      </c>
      <c r="G19" s="143">
        <f t="shared" si="0"/>
        <v>0.1</v>
      </c>
      <c r="H19" s="143">
        <f t="shared" si="0"/>
        <v>0.1</v>
      </c>
      <c r="I19" s="143">
        <f t="shared" si="0"/>
        <v>0.1</v>
      </c>
      <c r="J19" s="143">
        <f t="shared" si="0"/>
        <v>0.1</v>
      </c>
      <c r="K19" s="143">
        <f t="shared" si="0"/>
        <v>0.1</v>
      </c>
      <c r="L19" s="143">
        <f t="shared" si="0"/>
        <v>0.1</v>
      </c>
      <c r="O19" s="198" t="str">
        <f t="shared" si="5"/>
        <v>alani</v>
      </c>
      <c r="P19" s="57" t="str">
        <f t="shared" si="3"/>
        <v>nat</v>
      </c>
      <c r="Q19" s="17" t="str">
        <f t="shared" si="6"/>
        <v>eps</v>
      </c>
      <c r="R19" s="17" t="str">
        <f t="shared" si="4"/>
        <v>eps</v>
      </c>
      <c r="S19" s="17" t="str">
        <f t="shared" si="4"/>
        <v>eps</v>
      </c>
      <c r="T19" s="17" t="str">
        <f t="shared" si="4"/>
        <v>eps</v>
      </c>
      <c r="U19" s="17" t="str">
        <f t="shared" si="4"/>
        <v>eps</v>
      </c>
      <c r="V19" s="17" t="str">
        <f t="shared" si="4"/>
        <v>eps</v>
      </c>
      <c r="W19" s="17" t="str">
        <f t="shared" si="4"/>
        <v>eps</v>
      </c>
      <c r="X19" s="17" t="str">
        <f t="shared" si="4"/>
        <v>eps</v>
      </c>
      <c r="Y19" s="17" t="str">
        <f t="shared" si="4"/>
        <v>eps</v>
      </c>
      <c r="Z19" s="17" t="str">
        <f t="shared" si="4"/>
        <v>eps</v>
      </c>
      <c r="AF19" s="189" t="s">
        <v>373</v>
      </c>
      <c r="AG19" s="33" t="s">
        <v>106</v>
      </c>
      <c r="AH19" s="33" t="s">
        <v>106</v>
      </c>
      <c r="AI19" s="191">
        <v>2.5</v>
      </c>
      <c r="AJ19" s="33">
        <v>2.5</v>
      </c>
      <c r="AK19" s="33">
        <v>1.1000000000000001</v>
      </c>
      <c r="AL19" s="33">
        <v>0.6</v>
      </c>
      <c r="AM19" s="197">
        <f t="shared" si="8"/>
        <v>0.06</v>
      </c>
      <c r="AP19" s="57">
        <f t="shared" si="9"/>
        <v>0.6</v>
      </c>
      <c r="AQ19" s="57">
        <f t="shared" si="10"/>
        <v>0.6</v>
      </c>
    </row>
    <row r="20" spans="1:43" x14ac:dyDescent="0.25">
      <c r="A20" s="57" t="s">
        <v>128</v>
      </c>
      <c r="B20" s="57" t="s">
        <v>72</v>
      </c>
      <c r="C20" s="143">
        <f t="shared" ref="C20:C48" si="11">VLOOKUP($A20,$AG$8:$AM$69,MATCH($AF$4,$AG$7:$AM$7,0),)*$F$3</f>
        <v>0.1</v>
      </c>
      <c r="D20" s="143">
        <f t="shared" si="0"/>
        <v>0.1</v>
      </c>
      <c r="E20" s="143">
        <f t="shared" si="0"/>
        <v>0.1</v>
      </c>
      <c r="F20" s="143">
        <f t="shared" si="0"/>
        <v>0.1</v>
      </c>
      <c r="G20" s="143">
        <f t="shared" si="0"/>
        <v>0.1</v>
      </c>
      <c r="H20" s="143">
        <f t="shared" si="0"/>
        <v>0.1</v>
      </c>
      <c r="I20" s="143">
        <f t="shared" si="0"/>
        <v>0.1</v>
      </c>
      <c r="J20" s="143">
        <f t="shared" si="0"/>
        <v>0.1</v>
      </c>
      <c r="K20" s="143">
        <f t="shared" si="0"/>
        <v>0.1</v>
      </c>
      <c r="L20" s="143">
        <f t="shared" si="0"/>
        <v>0.1</v>
      </c>
      <c r="O20" s="198" t="str">
        <f t="shared" si="5"/>
        <v>afore</v>
      </c>
      <c r="P20" s="57" t="str">
        <f t="shared" si="3"/>
        <v>nat</v>
      </c>
      <c r="Q20" s="17" t="str">
        <f t="shared" si="6"/>
        <v>eps</v>
      </c>
      <c r="R20" s="17" t="str">
        <f t="shared" si="4"/>
        <v>eps</v>
      </c>
      <c r="S20" s="17" t="str">
        <f t="shared" si="4"/>
        <v>eps</v>
      </c>
      <c r="T20" s="17" t="str">
        <f t="shared" si="4"/>
        <v>eps</v>
      </c>
      <c r="U20" s="17" t="str">
        <f t="shared" si="4"/>
        <v>eps</v>
      </c>
      <c r="V20" s="17" t="str">
        <f t="shared" si="4"/>
        <v>eps</v>
      </c>
      <c r="W20" s="17" t="str">
        <f t="shared" si="4"/>
        <v>eps</v>
      </c>
      <c r="X20" s="17" t="str">
        <f t="shared" si="4"/>
        <v>eps</v>
      </c>
      <c r="Y20" s="17" t="str">
        <f t="shared" si="4"/>
        <v>eps</v>
      </c>
      <c r="Z20" s="17" t="str">
        <f t="shared" si="4"/>
        <v>eps</v>
      </c>
      <c r="AF20" s="193" t="str">
        <f>AF19</f>
        <v>20 yrs</v>
      </c>
      <c r="AG20" s="33" t="s">
        <v>107</v>
      </c>
      <c r="AH20" s="33" t="s">
        <v>107</v>
      </c>
      <c r="AI20" s="191">
        <v>2.5</v>
      </c>
      <c r="AJ20" s="33">
        <v>2.5</v>
      </c>
      <c r="AK20" s="33">
        <v>1.1000000000000001</v>
      </c>
      <c r="AL20" s="33">
        <v>0.6</v>
      </c>
      <c r="AM20" s="197">
        <f t="shared" si="8"/>
        <v>0.06</v>
      </c>
      <c r="AP20" s="57">
        <f t="shared" si="9"/>
        <v>0.6</v>
      </c>
      <c r="AQ20" s="57">
        <f t="shared" si="10"/>
        <v>0.6</v>
      </c>
    </row>
    <row r="21" spans="1:43" x14ac:dyDescent="0.25">
      <c r="A21" s="57" t="s">
        <v>129</v>
      </c>
      <c r="B21" s="57" t="s">
        <v>72</v>
      </c>
      <c r="C21" s="143">
        <f t="shared" si="11"/>
        <v>0.1</v>
      </c>
      <c r="D21" s="143">
        <f t="shared" si="0"/>
        <v>0.1</v>
      </c>
      <c r="E21" s="143">
        <f t="shared" si="0"/>
        <v>0.1</v>
      </c>
      <c r="F21" s="143">
        <f t="shared" si="0"/>
        <v>0.1</v>
      </c>
      <c r="G21" s="143">
        <f t="shared" si="0"/>
        <v>0.1</v>
      </c>
      <c r="H21" s="143">
        <f t="shared" si="0"/>
        <v>0.1</v>
      </c>
      <c r="I21" s="143">
        <f t="shared" si="0"/>
        <v>0.1</v>
      </c>
      <c r="J21" s="143">
        <f t="shared" si="0"/>
        <v>0.1</v>
      </c>
      <c r="K21" s="143">
        <f t="shared" si="0"/>
        <v>0.1</v>
      </c>
      <c r="L21" s="143">
        <f t="shared" si="0"/>
        <v>0.1</v>
      </c>
      <c r="O21" s="198" t="str">
        <f t="shared" si="5"/>
        <v>afish</v>
      </c>
      <c r="P21" s="57" t="str">
        <f t="shared" si="3"/>
        <v>nat</v>
      </c>
      <c r="Q21" s="17" t="str">
        <f t="shared" si="6"/>
        <v>eps</v>
      </c>
      <c r="R21" s="17" t="str">
        <f t="shared" si="4"/>
        <v>eps</v>
      </c>
      <c r="S21" s="17" t="str">
        <f t="shared" si="4"/>
        <v>eps</v>
      </c>
      <c r="T21" s="17" t="str">
        <f t="shared" si="4"/>
        <v>eps</v>
      </c>
      <c r="U21" s="17" t="str">
        <f t="shared" si="4"/>
        <v>eps</v>
      </c>
      <c r="V21" s="17" t="str">
        <f t="shared" si="4"/>
        <v>eps</v>
      </c>
      <c r="W21" s="17" t="str">
        <f t="shared" si="4"/>
        <v>eps</v>
      </c>
      <c r="X21" s="17" t="str">
        <f t="shared" si="4"/>
        <v>eps</v>
      </c>
      <c r="Y21" s="17" t="str">
        <f t="shared" si="4"/>
        <v>eps</v>
      </c>
      <c r="Z21" s="17" t="str">
        <f t="shared" si="4"/>
        <v>eps</v>
      </c>
      <c r="AF21" s="189" t="s">
        <v>373</v>
      </c>
      <c r="AG21" s="33" t="s">
        <v>108</v>
      </c>
      <c r="AH21" s="33" t="s">
        <v>108</v>
      </c>
      <c r="AI21" s="191">
        <v>2.5</v>
      </c>
      <c r="AJ21" s="33">
        <v>2.5</v>
      </c>
      <c r="AK21" s="33">
        <v>1.1000000000000001</v>
      </c>
      <c r="AL21" s="33">
        <v>0.6</v>
      </c>
      <c r="AM21" s="197">
        <f t="shared" si="8"/>
        <v>0.06</v>
      </c>
      <c r="AP21" s="57">
        <f t="shared" si="9"/>
        <v>0.6</v>
      </c>
      <c r="AQ21" s="57">
        <f t="shared" si="10"/>
        <v>0.6</v>
      </c>
    </row>
    <row r="22" spans="1:43" x14ac:dyDescent="0.25">
      <c r="A22" s="57" t="s">
        <v>59</v>
      </c>
      <c r="B22" s="57" t="s">
        <v>72</v>
      </c>
      <c r="C22" s="143">
        <f t="shared" si="11"/>
        <v>-0.24</v>
      </c>
      <c r="D22" s="143">
        <f t="shared" si="0"/>
        <v>-0.24</v>
      </c>
      <c r="E22" s="143">
        <f t="shared" si="0"/>
        <v>-0.24</v>
      </c>
      <c r="F22" s="143">
        <f t="shared" si="0"/>
        <v>-0.24</v>
      </c>
      <c r="G22" s="143">
        <f t="shared" si="0"/>
        <v>-0.24</v>
      </c>
      <c r="H22" s="143">
        <f t="shared" si="0"/>
        <v>-0.24</v>
      </c>
      <c r="I22" s="143">
        <f t="shared" si="0"/>
        <v>-0.24</v>
      </c>
      <c r="J22" s="143">
        <f t="shared" si="0"/>
        <v>-0.24</v>
      </c>
      <c r="K22" s="143">
        <f t="shared" si="0"/>
        <v>-0.24</v>
      </c>
      <c r="L22" s="143">
        <f t="shared" si="0"/>
        <v>-0.24</v>
      </c>
      <c r="O22" s="198" t="str">
        <f t="shared" si="5"/>
        <v>acoal</v>
      </c>
      <c r="P22" s="57" t="str">
        <f t="shared" si="3"/>
        <v>nat</v>
      </c>
      <c r="Q22" s="17" t="str">
        <f t="shared" si="6"/>
        <v>eps</v>
      </c>
      <c r="R22" s="17" t="str">
        <f t="shared" si="4"/>
        <v>eps</v>
      </c>
      <c r="S22" s="17" t="str">
        <f t="shared" si="4"/>
        <v>eps</v>
      </c>
      <c r="T22" s="17" t="str">
        <f t="shared" si="4"/>
        <v>eps</v>
      </c>
      <c r="U22" s="17" t="str">
        <f t="shared" si="4"/>
        <v>eps</v>
      </c>
      <c r="V22" s="17" t="str">
        <f t="shared" si="4"/>
        <v>eps</v>
      </c>
      <c r="W22" s="17" t="str">
        <f t="shared" si="4"/>
        <v>eps</v>
      </c>
      <c r="X22" s="17" t="str">
        <f t="shared" si="4"/>
        <v>eps</v>
      </c>
      <c r="Y22" s="17" t="str">
        <f t="shared" si="4"/>
        <v>eps</v>
      </c>
      <c r="Z22" s="17" t="str">
        <f t="shared" si="4"/>
        <v>eps</v>
      </c>
      <c r="AF22" s="193" t="str">
        <f>AF21</f>
        <v>20 yrs</v>
      </c>
      <c r="AG22" s="33" t="s">
        <v>109</v>
      </c>
      <c r="AH22" s="33" t="s">
        <v>109</v>
      </c>
      <c r="AI22" s="191">
        <v>2.5</v>
      </c>
      <c r="AJ22" s="33">
        <v>2.5</v>
      </c>
      <c r="AK22" s="33">
        <v>1.1000000000000001</v>
      </c>
      <c r="AL22" s="33">
        <v>0.6</v>
      </c>
      <c r="AM22" s="197">
        <f t="shared" si="8"/>
        <v>0.06</v>
      </c>
      <c r="AP22" s="57">
        <f t="shared" si="9"/>
        <v>0.6</v>
      </c>
      <c r="AQ22" s="57">
        <f t="shared" si="10"/>
        <v>0.6</v>
      </c>
    </row>
    <row r="23" spans="1:43" x14ac:dyDescent="0.25">
      <c r="A23" s="57" t="s">
        <v>214</v>
      </c>
      <c r="B23" s="57" t="s">
        <v>72</v>
      </c>
      <c r="C23" s="143">
        <f t="shared" si="11"/>
        <v>-0.24</v>
      </c>
      <c r="D23" s="143">
        <f t="shared" ref="D23:L51" si="12">C23</f>
        <v>-0.24</v>
      </c>
      <c r="E23" s="143">
        <f t="shared" si="12"/>
        <v>-0.24</v>
      </c>
      <c r="F23" s="143">
        <f t="shared" si="12"/>
        <v>-0.24</v>
      </c>
      <c r="G23" s="143">
        <f t="shared" si="12"/>
        <v>-0.24</v>
      </c>
      <c r="H23" s="143">
        <f t="shared" si="12"/>
        <v>-0.24</v>
      </c>
      <c r="I23" s="143">
        <f t="shared" si="12"/>
        <v>-0.24</v>
      </c>
      <c r="J23" s="143">
        <f t="shared" si="12"/>
        <v>-0.24</v>
      </c>
      <c r="K23" s="143">
        <f t="shared" si="12"/>
        <v>-0.24</v>
      </c>
      <c r="L23" s="143">
        <f t="shared" si="12"/>
        <v>-0.24</v>
      </c>
      <c r="O23" s="198" t="str">
        <f t="shared" si="5"/>
        <v>agold</v>
      </c>
      <c r="P23" s="57" t="str">
        <f t="shared" si="3"/>
        <v>nat</v>
      </c>
      <c r="Q23" s="17" t="str">
        <f t="shared" si="6"/>
        <v>eps</v>
      </c>
      <c r="R23" s="17" t="str">
        <f t="shared" si="4"/>
        <v>eps</v>
      </c>
      <c r="S23" s="17" t="str">
        <f t="shared" si="4"/>
        <v>eps</v>
      </c>
      <c r="T23" s="17" t="str">
        <f t="shared" si="4"/>
        <v>eps</v>
      </c>
      <c r="U23" s="17" t="str">
        <f t="shared" si="4"/>
        <v>eps</v>
      </c>
      <c r="V23" s="17" t="str">
        <f t="shared" si="4"/>
        <v>eps</v>
      </c>
      <c r="W23" s="17" t="str">
        <f t="shared" si="4"/>
        <v>eps</v>
      </c>
      <c r="X23" s="17" t="str">
        <f t="shared" si="4"/>
        <v>eps</v>
      </c>
      <c r="Y23" s="17" t="str">
        <f t="shared" si="4"/>
        <v>eps</v>
      </c>
      <c r="Z23" s="17" t="str">
        <f t="shared" si="4"/>
        <v>eps</v>
      </c>
      <c r="AF23" s="193" t="str">
        <f>AF22</f>
        <v>20 yrs</v>
      </c>
      <c r="AG23" s="33" t="s">
        <v>110</v>
      </c>
      <c r="AH23" s="33" t="s">
        <v>110</v>
      </c>
      <c r="AI23" s="191">
        <v>2.5</v>
      </c>
      <c r="AJ23" s="33">
        <v>2.5</v>
      </c>
      <c r="AK23" s="33">
        <v>1.1000000000000001</v>
      </c>
      <c r="AL23" s="33">
        <v>0.6</v>
      </c>
      <c r="AM23" s="197">
        <f t="shared" si="8"/>
        <v>0.06</v>
      </c>
      <c r="AP23" s="57">
        <f t="shared" si="9"/>
        <v>0.6</v>
      </c>
      <c r="AQ23" s="57">
        <f t="shared" si="10"/>
        <v>0.6</v>
      </c>
    </row>
    <row r="24" spans="1:43" x14ac:dyDescent="0.25">
      <c r="A24" s="57" t="s">
        <v>130</v>
      </c>
      <c r="B24" s="57" t="s">
        <v>72</v>
      </c>
      <c r="C24" s="143">
        <f>C23</f>
        <v>-0.24</v>
      </c>
      <c r="D24" s="143">
        <f t="shared" si="12"/>
        <v>-0.24</v>
      </c>
      <c r="E24" s="143">
        <f t="shared" si="12"/>
        <v>-0.24</v>
      </c>
      <c r="F24" s="143">
        <f t="shared" si="12"/>
        <v>-0.24</v>
      </c>
      <c r="G24" s="143">
        <f t="shared" si="12"/>
        <v>-0.24</v>
      </c>
      <c r="H24" s="143">
        <f t="shared" si="12"/>
        <v>-0.24</v>
      </c>
      <c r="I24" s="143">
        <f t="shared" si="12"/>
        <v>-0.24</v>
      </c>
      <c r="J24" s="143">
        <f t="shared" si="12"/>
        <v>-0.24</v>
      </c>
      <c r="K24" s="143">
        <f t="shared" si="12"/>
        <v>-0.24</v>
      </c>
      <c r="L24" s="143">
        <f t="shared" si="12"/>
        <v>-0.24</v>
      </c>
      <c r="O24" s="198" t="str">
        <f t="shared" si="5"/>
        <v>angas</v>
      </c>
      <c r="P24" s="57" t="str">
        <f t="shared" si="3"/>
        <v>nat</v>
      </c>
      <c r="Q24" s="17" t="str">
        <f t="shared" si="6"/>
        <v>eps</v>
      </c>
      <c r="R24" s="17" t="str">
        <f t="shared" si="4"/>
        <v>eps</v>
      </c>
      <c r="S24" s="17" t="str">
        <f t="shared" si="4"/>
        <v>eps</v>
      </c>
      <c r="T24" s="17" t="str">
        <f t="shared" si="4"/>
        <v>eps</v>
      </c>
      <c r="U24" s="17" t="str">
        <f t="shared" si="4"/>
        <v>eps</v>
      </c>
      <c r="V24" s="17" t="str">
        <f t="shared" si="4"/>
        <v>eps</v>
      </c>
      <c r="W24" s="17" t="str">
        <f t="shared" si="4"/>
        <v>eps</v>
      </c>
      <c r="X24" s="17" t="str">
        <f t="shared" si="4"/>
        <v>eps</v>
      </c>
      <c r="Y24" s="17" t="str">
        <f t="shared" si="4"/>
        <v>eps</v>
      </c>
      <c r="Z24" s="17" t="str">
        <f t="shared" si="4"/>
        <v>eps</v>
      </c>
      <c r="AF24" s="193" t="str">
        <f>AF23</f>
        <v>20 yrs</v>
      </c>
      <c r="AG24" s="33" t="s">
        <v>61</v>
      </c>
      <c r="AH24" s="33" t="s">
        <v>61</v>
      </c>
      <c r="AI24" s="191">
        <v>2.7</v>
      </c>
      <c r="AJ24" s="33">
        <v>1.6</v>
      </c>
      <c r="AK24" s="33">
        <v>1.2</v>
      </c>
      <c r="AL24" s="33">
        <v>1.7</v>
      </c>
      <c r="AM24" s="197">
        <f t="shared" si="8"/>
        <v>0.17</v>
      </c>
      <c r="AP24" s="57">
        <f t="shared" si="9"/>
        <v>1.7</v>
      </c>
      <c r="AQ24" s="57">
        <f t="shared" si="10"/>
        <v>1.7</v>
      </c>
    </row>
    <row r="25" spans="1:43" x14ac:dyDescent="0.25">
      <c r="A25" s="57" t="s">
        <v>417</v>
      </c>
      <c r="B25" s="57" t="s">
        <v>72</v>
      </c>
      <c r="C25" s="143">
        <f>C24</f>
        <v>-0.24</v>
      </c>
      <c r="D25" s="143">
        <f t="shared" si="12"/>
        <v>-0.24</v>
      </c>
      <c r="E25" s="143">
        <f t="shared" si="12"/>
        <v>-0.24</v>
      </c>
      <c r="F25" s="143">
        <f t="shared" si="12"/>
        <v>-0.24</v>
      </c>
      <c r="G25" s="143">
        <f t="shared" si="12"/>
        <v>-0.24</v>
      </c>
      <c r="H25" s="143">
        <f t="shared" si="12"/>
        <v>-0.24</v>
      </c>
      <c r="I25" s="143">
        <f t="shared" si="12"/>
        <v>-0.24</v>
      </c>
      <c r="J25" s="143">
        <f t="shared" si="12"/>
        <v>-0.24</v>
      </c>
      <c r="K25" s="143">
        <f t="shared" si="12"/>
        <v>-0.24</v>
      </c>
      <c r="L25" s="143">
        <f t="shared" si="12"/>
        <v>-0.24</v>
      </c>
      <c r="O25" s="198" t="str">
        <f t="shared" si="5"/>
        <v>apgm</v>
      </c>
      <c r="P25" s="57" t="str">
        <f t="shared" si="3"/>
        <v>nat</v>
      </c>
      <c r="Q25" s="17" t="str">
        <f t="shared" si="6"/>
        <v>eps</v>
      </c>
      <c r="R25" s="17" t="str">
        <f t="shared" si="4"/>
        <v>eps</v>
      </c>
      <c r="S25" s="17" t="str">
        <f t="shared" si="4"/>
        <v>eps</v>
      </c>
      <c r="T25" s="17" t="str">
        <f t="shared" si="4"/>
        <v>eps</v>
      </c>
      <c r="U25" s="17" t="str">
        <f t="shared" si="4"/>
        <v>eps</v>
      </c>
      <c r="V25" s="17" t="str">
        <f t="shared" si="4"/>
        <v>eps</v>
      </c>
      <c r="W25" s="17" t="str">
        <f t="shared" si="4"/>
        <v>eps</v>
      </c>
      <c r="X25" s="17" t="str">
        <f t="shared" si="4"/>
        <v>eps</v>
      </c>
      <c r="Y25" s="17" t="str">
        <f t="shared" si="4"/>
        <v>eps</v>
      </c>
      <c r="Z25" s="17" t="str">
        <f t="shared" si="4"/>
        <v>eps</v>
      </c>
      <c r="AF25" s="189" t="s">
        <v>373</v>
      </c>
      <c r="AG25" s="33" t="s">
        <v>111</v>
      </c>
      <c r="AH25" s="33" t="s">
        <v>111</v>
      </c>
      <c r="AI25" s="191">
        <v>2.7</v>
      </c>
      <c r="AJ25" s="33">
        <v>1.6</v>
      </c>
      <c r="AK25" s="33">
        <v>1.2</v>
      </c>
      <c r="AL25" s="33">
        <v>1.7</v>
      </c>
      <c r="AM25" s="197">
        <f t="shared" si="8"/>
        <v>0.17</v>
      </c>
      <c r="AP25" s="57">
        <f t="shared" si="9"/>
        <v>1.7</v>
      </c>
      <c r="AQ25" s="57">
        <f t="shared" si="10"/>
        <v>1.7</v>
      </c>
    </row>
    <row r="26" spans="1:43" x14ac:dyDescent="0.25">
      <c r="A26" s="57" t="s">
        <v>215</v>
      </c>
      <c r="B26" s="57" t="s">
        <v>72</v>
      </c>
      <c r="C26" s="143">
        <f t="shared" si="11"/>
        <v>-0.24</v>
      </c>
      <c r="D26" s="143">
        <f t="shared" si="12"/>
        <v>-0.24</v>
      </c>
      <c r="E26" s="143">
        <f t="shared" si="12"/>
        <v>-0.24</v>
      </c>
      <c r="F26" s="143">
        <f t="shared" si="12"/>
        <v>-0.24</v>
      </c>
      <c r="G26" s="143">
        <f t="shared" si="12"/>
        <v>-0.24</v>
      </c>
      <c r="H26" s="143">
        <f t="shared" si="12"/>
        <v>-0.24</v>
      </c>
      <c r="I26" s="143">
        <f t="shared" si="12"/>
        <v>-0.24</v>
      </c>
      <c r="J26" s="143">
        <f t="shared" si="12"/>
        <v>-0.24</v>
      </c>
      <c r="K26" s="143">
        <f t="shared" si="12"/>
        <v>-0.24</v>
      </c>
      <c r="L26" s="143">
        <f t="shared" si="12"/>
        <v>-0.24</v>
      </c>
      <c r="O26" s="198" t="str">
        <f t="shared" si="5"/>
        <v>amore</v>
      </c>
      <c r="P26" s="57" t="str">
        <f t="shared" si="3"/>
        <v>nat</v>
      </c>
      <c r="Q26" s="17" t="str">
        <f t="shared" si="6"/>
        <v>eps</v>
      </c>
      <c r="R26" s="17" t="str">
        <f t="shared" si="4"/>
        <v>eps</v>
      </c>
      <c r="S26" s="17" t="str">
        <f t="shared" si="4"/>
        <v>eps</v>
      </c>
      <c r="T26" s="17" t="str">
        <f t="shared" si="4"/>
        <v>eps</v>
      </c>
      <c r="U26" s="17" t="str">
        <f t="shared" si="4"/>
        <v>eps</v>
      </c>
      <c r="V26" s="17" t="str">
        <f t="shared" si="4"/>
        <v>eps</v>
      </c>
      <c r="W26" s="17" t="str">
        <f t="shared" si="4"/>
        <v>eps</v>
      </c>
      <c r="X26" s="17" t="str">
        <f t="shared" si="4"/>
        <v>eps</v>
      </c>
      <c r="Y26" s="17" t="str">
        <f t="shared" si="4"/>
        <v>eps</v>
      </c>
      <c r="Z26" s="17" t="str">
        <f t="shared" si="4"/>
        <v>eps</v>
      </c>
      <c r="AF26" s="193" t="str">
        <f>AF25</f>
        <v>20 yrs</v>
      </c>
      <c r="AG26" s="33" t="s">
        <v>112</v>
      </c>
      <c r="AH26" s="33" t="s">
        <v>112</v>
      </c>
      <c r="AI26" s="191">
        <v>2.7</v>
      </c>
      <c r="AJ26" s="33">
        <v>1.6</v>
      </c>
      <c r="AK26" s="33">
        <v>1.2</v>
      </c>
      <c r="AL26" s="33">
        <v>1.7</v>
      </c>
      <c r="AM26" s="197">
        <f t="shared" si="8"/>
        <v>0.17</v>
      </c>
      <c r="AP26" s="57">
        <f t="shared" si="9"/>
        <v>1.7</v>
      </c>
      <c r="AQ26" s="57">
        <f t="shared" si="10"/>
        <v>1.7</v>
      </c>
    </row>
    <row r="27" spans="1:43" x14ac:dyDescent="0.25">
      <c r="A27" s="57" t="s">
        <v>217</v>
      </c>
      <c r="B27" s="57" t="s">
        <v>72</v>
      </c>
      <c r="C27" s="143">
        <f t="shared" si="11"/>
        <v>-0.24</v>
      </c>
      <c r="D27" s="143">
        <f t="shared" si="12"/>
        <v>-0.24</v>
      </c>
      <c r="E27" s="143">
        <f t="shared" si="12"/>
        <v>-0.24</v>
      </c>
      <c r="F27" s="143">
        <f t="shared" si="12"/>
        <v>-0.24</v>
      </c>
      <c r="G27" s="143">
        <f t="shared" si="12"/>
        <v>-0.24</v>
      </c>
      <c r="H27" s="143">
        <f t="shared" si="12"/>
        <v>-0.24</v>
      </c>
      <c r="I27" s="143">
        <f t="shared" si="12"/>
        <v>-0.24</v>
      </c>
      <c r="J27" s="143">
        <f t="shared" si="12"/>
        <v>-0.24</v>
      </c>
      <c r="K27" s="143">
        <f t="shared" si="12"/>
        <v>-0.24</v>
      </c>
      <c r="L27" s="143">
        <f t="shared" si="12"/>
        <v>-0.24</v>
      </c>
      <c r="O27" s="198" t="str">
        <f t="shared" si="5"/>
        <v>amine</v>
      </c>
      <c r="P27" s="57" t="str">
        <f t="shared" si="3"/>
        <v>nat</v>
      </c>
      <c r="Q27" s="17" t="str">
        <f t="shared" si="6"/>
        <v>eps</v>
      </c>
      <c r="R27" s="17" t="str">
        <f t="shared" si="4"/>
        <v>eps</v>
      </c>
      <c r="S27" s="17" t="str">
        <f t="shared" si="4"/>
        <v>eps</v>
      </c>
      <c r="T27" s="17" t="str">
        <f t="shared" si="4"/>
        <v>eps</v>
      </c>
      <c r="U27" s="17" t="str">
        <f t="shared" si="4"/>
        <v>eps</v>
      </c>
      <c r="V27" s="17" t="str">
        <f t="shared" si="4"/>
        <v>eps</v>
      </c>
      <c r="W27" s="17" t="str">
        <f t="shared" si="4"/>
        <v>eps</v>
      </c>
      <c r="X27" s="17" t="str">
        <f t="shared" si="4"/>
        <v>eps</v>
      </c>
      <c r="Y27" s="17" t="str">
        <f t="shared" si="4"/>
        <v>eps</v>
      </c>
      <c r="Z27" s="17" t="str">
        <f t="shared" si="4"/>
        <v>eps</v>
      </c>
      <c r="AF27" s="193" t="str">
        <f>AF26</f>
        <v>20 yrs</v>
      </c>
      <c r="AG27" s="33" t="s">
        <v>113</v>
      </c>
      <c r="AH27" s="33" t="s">
        <v>113</v>
      </c>
      <c r="AI27" s="191">
        <v>2.7</v>
      </c>
      <c r="AJ27" s="33">
        <v>1.6</v>
      </c>
      <c r="AK27" s="33">
        <v>1.2</v>
      </c>
      <c r="AL27" s="33">
        <v>1.7</v>
      </c>
      <c r="AM27" s="197">
        <f t="shared" si="8"/>
        <v>0.17</v>
      </c>
      <c r="AP27" s="57">
        <f t="shared" si="9"/>
        <v>1.7</v>
      </c>
      <c r="AQ27" s="57">
        <f t="shared" si="10"/>
        <v>1.7</v>
      </c>
    </row>
    <row r="28" spans="1:43" x14ac:dyDescent="0.25">
      <c r="A28" s="57" t="s">
        <v>351</v>
      </c>
      <c r="B28" s="57" t="s">
        <v>72</v>
      </c>
      <c r="C28" s="143">
        <f t="shared" si="11"/>
        <v>4.0000000000000008E-2</v>
      </c>
      <c r="D28" s="143">
        <f t="shared" si="12"/>
        <v>4.0000000000000008E-2</v>
      </c>
      <c r="E28" s="143">
        <f t="shared" si="12"/>
        <v>4.0000000000000008E-2</v>
      </c>
      <c r="F28" s="143">
        <f t="shared" si="12"/>
        <v>4.0000000000000008E-2</v>
      </c>
      <c r="G28" s="143">
        <f t="shared" si="12"/>
        <v>4.0000000000000008E-2</v>
      </c>
      <c r="H28" s="143">
        <f t="shared" si="12"/>
        <v>4.0000000000000008E-2</v>
      </c>
      <c r="I28" s="143">
        <f t="shared" si="12"/>
        <v>4.0000000000000008E-2</v>
      </c>
      <c r="J28" s="143">
        <f t="shared" si="12"/>
        <v>4.0000000000000008E-2</v>
      </c>
      <c r="K28" s="143">
        <f t="shared" si="12"/>
        <v>4.0000000000000008E-2</v>
      </c>
      <c r="L28" s="143">
        <f t="shared" si="12"/>
        <v>4.0000000000000008E-2</v>
      </c>
      <c r="O28" s="198" t="str">
        <f t="shared" si="5"/>
        <v>ameat</v>
      </c>
      <c r="P28" s="57" t="str">
        <f t="shared" si="3"/>
        <v>nat</v>
      </c>
      <c r="Q28" s="17" t="str">
        <f t="shared" si="6"/>
        <v>eps</v>
      </c>
      <c r="R28" s="17" t="str">
        <f t="shared" si="4"/>
        <v>eps</v>
      </c>
      <c r="S28" s="17" t="str">
        <f t="shared" si="4"/>
        <v>eps</v>
      </c>
      <c r="T28" s="17" t="str">
        <f t="shared" si="4"/>
        <v>eps</v>
      </c>
      <c r="U28" s="17" t="str">
        <f t="shared" si="4"/>
        <v>eps</v>
      </c>
      <c r="V28" s="17" t="str">
        <f t="shared" si="4"/>
        <v>eps</v>
      </c>
      <c r="W28" s="17" t="str">
        <f t="shared" si="4"/>
        <v>eps</v>
      </c>
      <c r="X28" s="17" t="str">
        <f t="shared" si="4"/>
        <v>eps</v>
      </c>
      <c r="Y28" s="17" t="str">
        <f t="shared" si="4"/>
        <v>eps</v>
      </c>
      <c r="Z28" s="17" t="str">
        <f t="shared" si="4"/>
        <v>eps</v>
      </c>
      <c r="AF28" s="189" t="s">
        <v>373</v>
      </c>
      <c r="AG28" s="33" t="s">
        <v>114</v>
      </c>
      <c r="AH28" s="33" t="s">
        <v>114</v>
      </c>
      <c r="AI28" s="191">
        <v>2.7</v>
      </c>
      <c r="AJ28" s="33">
        <v>1.6</v>
      </c>
      <c r="AK28" s="33">
        <v>1.2</v>
      </c>
      <c r="AL28" s="33">
        <v>1.7</v>
      </c>
      <c r="AM28" s="197">
        <f t="shared" si="8"/>
        <v>0.17</v>
      </c>
      <c r="AP28" s="57">
        <f t="shared" si="9"/>
        <v>1.7</v>
      </c>
      <c r="AQ28" s="57">
        <f t="shared" si="10"/>
        <v>1.7</v>
      </c>
    </row>
    <row r="29" spans="1:43" x14ac:dyDescent="0.25">
      <c r="A29" s="57" t="s">
        <v>352</v>
      </c>
      <c r="B29" s="57" t="s">
        <v>72</v>
      </c>
      <c r="C29" s="143">
        <f>C28</f>
        <v>4.0000000000000008E-2</v>
      </c>
      <c r="D29" s="143">
        <f t="shared" si="12"/>
        <v>4.0000000000000008E-2</v>
      </c>
      <c r="E29" s="143">
        <f t="shared" si="12"/>
        <v>4.0000000000000008E-2</v>
      </c>
      <c r="F29" s="143">
        <f t="shared" si="12"/>
        <v>4.0000000000000008E-2</v>
      </c>
      <c r="G29" s="143">
        <f t="shared" si="12"/>
        <v>4.0000000000000008E-2</v>
      </c>
      <c r="H29" s="143">
        <f t="shared" si="12"/>
        <v>4.0000000000000008E-2</v>
      </c>
      <c r="I29" s="143">
        <f t="shared" si="12"/>
        <v>4.0000000000000008E-2</v>
      </c>
      <c r="J29" s="143">
        <f t="shared" si="12"/>
        <v>4.0000000000000008E-2</v>
      </c>
      <c r="K29" s="143">
        <f t="shared" si="12"/>
        <v>4.0000000000000008E-2</v>
      </c>
      <c r="L29" s="143">
        <f t="shared" si="12"/>
        <v>4.0000000000000008E-2</v>
      </c>
      <c r="O29" s="198" t="str">
        <f t="shared" si="5"/>
        <v>apfis</v>
      </c>
      <c r="P29" s="57" t="str">
        <f t="shared" si="3"/>
        <v>nat</v>
      </c>
      <c r="Q29" s="17" t="str">
        <f t="shared" si="6"/>
        <v>eps</v>
      </c>
      <c r="R29" s="17" t="str">
        <f t="shared" si="4"/>
        <v>eps</v>
      </c>
      <c r="S29" s="17" t="str">
        <f t="shared" si="4"/>
        <v>eps</v>
      </c>
      <c r="T29" s="17" t="str">
        <f t="shared" si="4"/>
        <v>eps</v>
      </c>
      <c r="U29" s="17" t="str">
        <f t="shared" si="4"/>
        <v>eps</v>
      </c>
      <c r="V29" s="17" t="str">
        <f t="shared" si="4"/>
        <v>eps</v>
      </c>
      <c r="W29" s="17" t="str">
        <f t="shared" si="4"/>
        <v>eps</v>
      </c>
      <c r="X29" s="17" t="str">
        <f t="shared" si="4"/>
        <v>eps</v>
      </c>
      <c r="Y29" s="17" t="str">
        <f t="shared" si="4"/>
        <v>eps</v>
      </c>
      <c r="Z29" s="17" t="str">
        <f t="shared" si="4"/>
        <v>eps</v>
      </c>
      <c r="AF29" s="193" t="str">
        <f>AF28</f>
        <v>20 yrs</v>
      </c>
      <c r="AG29" s="33" t="s">
        <v>379</v>
      </c>
      <c r="AH29" s="33" t="s">
        <v>380</v>
      </c>
      <c r="AI29" s="191">
        <v>2.7</v>
      </c>
      <c r="AJ29" s="33">
        <v>1.6</v>
      </c>
      <c r="AK29" s="33">
        <v>1.2</v>
      </c>
      <c r="AL29" s="33">
        <v>1.7</v>
      </c>
      <c r="AM29" s="197">
        <f t="shared" si="8"/>
        <v>0.17</v>
      </c>
      <c r="AP29" s="57">
        <f t="shared" si="9"/>
        <v>1.7</v>
      </c>
      <c r="AQ29" s="57">
        <f t="shared" si="10"/>
        <v>1.7</v>
      </c>
    </row>
    <row r="30" spans="1:43" x14ac:dyDescent="0.25">
      <c r="A30" s="57" t="s">
        <v>353</v>
      </c>
      <c r="B30" s="57" t="s">
        <v>72</v>
      </c>
      <c r="C30" s="143">
        <f t="shared" ref="C30:C40" si="13">C29</f>
        <v>4.0000000000000008E-2</v>
      </c>
      <c r="D30" s="143">
        <f t="shared" si="12"/>
        <v>4.0000000000000008E-2</v>
      </c>
      <c r="E30" s="143">
        <f t="shared" si="12"/>
        <v>4.0000000000000008E-2</v>
      </c>
      <c r="F30" s="143">
        <f t="shared" si="12"/>
        <v>4.0000000000000008E-2</v>
      </c>
      <c r="G30" s="143">
        <f t="shared" si="12"/>
        <v>4.0000000000000008E-2</v>
      </c>
      <c r="H30" s="143">
        <f t="shared" si="12"/>
        <v>4.0000000000000008E-2</v>
      </c>
      <c r="I30" s="143">
        <f t="shared" si="12"/>
        <v>4.0000000000000008E-2</v>
      </c>
      <c r="J30" s="143">
        <f t="shared" si="12"/>
        <v>4.0000000000000008E-2</v>
      </c>
      <c r="K30" s="143">
        <f t="shared" si="12"/>
        <v>4.0000000000000008E-2</v>
      </c>
      <c r="L30" s="143">
        <f t="shared" si="12"/>
        <v>4.0000000000000008E-2</v>
      </c>
      <c r="O30" s="198" t="str">
        <f t="shared" si="5"/>
        <v>avege</v>
      </c>
      <c r="P30" s="57" t="str">
        <f t="shared" si="3"/>
        <v>nat</v>
      </c>
      <c r="Q30" s="17" t="str">
        <f t="shared" si="6"/>
        <v>eps</v>
      </c>
      <c r="R30" s="17" t="str">
        <f t="shared" si="4"/>
        <v>eps</v>
      </c>
      <c r="S30" s="17" t="str">
        <f t="shared" si="4"/>
        <v>eps</v>
      </c>
      <c r="T30" s="17" t="str">
        <f t="shared" si="4"/>
        <v>eps</v>
      </c>
      <c r="U30" s="17" t="str">
        <f t="shared" si="4"/>
        <v>eps</v>
      </c>
      <c r="V30" s="17" t="str">
        <f t="shared" si="4"/>
        <v>eps</v>
      </c>
      <c r="W30" s="17" t="str">
        <f t="shared" si="4"/>
        <v>eps</v>
      </c>
      <c r="X30" s="17" t="str">
        <f t="shared" si="4"/>
        <v>eps</v>
      </c>
      <c r="Y30" s="17" t="str">
        <f t="shared" si="4"/>
        <v>eps</v>
      </c>
      <c r="Z30" s="17" t="str">
        <f t="shared" si="4"/>
        <v>eps</v>
      </c>
      <c r="AF30" s="193" t="str">
        <f t="shared" ref="AF30:AF61" si="14">AF29</f>
        <v>20 yrs</v>
      </c>
      <c r="AG30" s="33" t="s">
        <v>62</v>
      </c>
      <c r="AH30" s="33" t="s">
        <v>381</v>
      </c>
      <c r="AI30" s="191">
        <v>-0.9</v>
      </c>
      <c r="AJ30" s="33">
        <v>0.8</v>
      </c>
      <c r="AK30" s="33">
        <v>1.5</v>
      </c>
      <c r="AL30" s="33">
        <v>1.4</v>
      </c>
      <c r="AM30" s="197">
        <f t="shared" si="8"/>
        <v>0.13999999999999999</v>
      </c>
      <c r="AP30" s="57">
        <f t="shared" si="9"/>
        <v>1.4</v>
      </c>
      <c r="AQ30" s="57">
        <f t="shared" si="10"/>
        <v>1.4</v>
      </c>
    </row>
    <row r="31" spans="1:43" x14ac:dyDescent="0.25">
      <c r="A31" s="57" t="s">
        <v>354</v>
      </c>
      <c r="B31" s="57" t="s">
        <v>72</v>
      </c>
      <c r="C31" s="143">
        <f t="shared" si="13"/>
        <v>4.0000000000000008E-2</v>
      </c>
      <c r="D31" s="143">
        <f t="shared" si="12"/>
        <v>4.0000000000000008E-2</v>
      </c>
      <c r="E31" s="143">
        <f t="shared" si="12"/>
        <v>4.0000000000000008E-2</v>
      </c>
      <c r="F31" s="143">
        <f t="shared" si="12"/>
        <v>4.0000000000000008E-2</v>
      </c>
      <c r="G31" s="143">
        <f t="shared" si="12"/>
        <v>4.0000000000000008E-2</v>
      </c>
      <c r="H31" s="143">
        <f t="shared" si="12"/>
        <v>4.0000000000000008E-2</v>
      </c>
      <c r="I31" s="143">
        <f t="shared" si="12"/>
        <v>4.0000000000000008E-2</v>
      </c>
      <c r="J31" s="143">
        <f t="shared" si="12"/>
        <v>4.0000000000000008E-2</v>
      </c>
      <c r="K31" s="143">
        <f t="shared" si="12"/>
        <v>4.0000000000000008E-2</v>
      </c>
      <c r="L31" s="143">
        <f t="shared" si="12"/>
        <v>4.0000000000000008E-2</v>
      </c>
      <c r="O31" s="198" t="str">
        <f t="shared" si="5"/>
        <v>afats</v>
      </c>
      <c r="P31" s="57" t="str">
        <f t="shared" si="3"/>
        <v>nat</v>
      </c>
      <c r="Q31" s="17" t="str">
        <f t="shared" si="6"/>
        <v>eps</v>
      </c>
      <c r="R31" s="17" t="str">
        <f t="shared" si="4"/>
        <v>eps</v>
      </c>
      <c r="S31" s="17" t="str">
        <f t="shared" si="4"/>
        <v>eps</v>
      </c>
      <c r="T31" s="17" t="str">
        <f t="shared" si="4"/>
        <v>eps</v>
      </c>
      <c r="U31" s="17" t="str">
        <f t="shared" si="4"/>
        <v>eps</v>
      </c>
      <c r="V31" s="17" t="str">
        <f t="shared" si="4"/>
        <v>eps</v>
      </c>
      <c r="W31" s="17" t="str">
        <f t="shared" si="4"/>
        <v>eps</v>
      </c>
      <c r="X31" s="17" t="str">
        <f t="shared" si="4"/>
        <v>eps</v>
      </c>
      <c r="Y31" s="17" t="str">
        <f t="shared" si="4"/>
        <v>eps</v>
      </c>
      <c r="Z31" s="17" t="str">
        <f t="shared" si="4"/>
        <v>eps</v>
      </c>
      <c r="AF31" s="193" t="str">
        <f t="shared" si="14"/>
        <v>20 yrs</v>
      </c>
      <c r="AG31" s="33" t="s">
        <v>115</v>
      </c>
      <c r="AH31" s="33" t="s">
        <v>382</v>
      </c>
      <c r="AI31" s="191">
        <v>-0.9</v>
      </c>
      <c r="AJ31" s="33">
        <v>0.8</v>
      </c>
      <c r="AK31" s="33">
        <v>1.5</v>
      </c>
      <c r="AL31" s="33">
        <v>1.4</v>
      </c>
      <c r="AM31" s="197">
        <f t="shared" si="8"/>
        <v>0.13999999999999999</v>
      </c>
      <c r="AP31" s="57">
        <f t="shared" si="9"/>
        <v>1.4</v>
      </c>
      <c r="AQ31" s="57">
        <f t="shared" si="10"/>
        <v>1.4</v>
      </c>
    </row>
    <row r="32" spans="1:43" x14ac:dyDescent="0.25">
      <c r="A32" s="57" t="s">
        <v>355</v>
      </c>
      <c r="B32" s="57" t="s">
        <v>72</v>
      </c>
      <c r="C32" s="143">
        <f t="shared" si="13"/>
        <v>4.0000000000000008E-2</v>
      </c>
      <c r="D32" s="143">
        <f t="shared" si="12"/>
        <v>4.0000000000000008E-2</v>
      </c>
      <c r="E32" s="143">
        <f t="shared" si="12"/>
        <v>4.0000000000000008E-2</v>
      </c>
      <c r="F32" s="143">
        <f t="shared" si="12"/>
        <v>4.0000000000000008E-2</v>
      </c>
      <c r="G32" s="143">
        <f t="shared" si="12"/>
        <v>4.0000000000000008E-2</v>
      </c>
      <c r="H32" s="143">
        <f t="shared" si="12"/>
        <v>4.0000000000000008E-2</v>
      </c>
      <c r="I32" s="143">
        <f t="shared" si="12"/>
        <v>4.0000000000000008E-2</v>
      </c>
      <c r="J32" s="143">
        <f t="shared" si="12"/>
        <v>4.0000000000000008E-2</v>
      </c>
      <c r="K32" s="143">
        <f t="shared" si="12"/>
        <v>4.0000000000000008E-2</v>
      </c>
      <c r="L32" s="143">
        <f t="shared" si="12"/>
        <v>4.0000000000000008E-2</v>
      </c>
      <c r="O32" s="198" t="str">
        <f t="shared" si="5"/>
        <v>adair</v>
      </c>
      <c r="P32" s="57" t="str">
        <f t="shared" si="3"/>
        <v>nat</v>
      </c>
      <c r="Q32" s="17" t="str">
        <f t="shared" si="6"/>
        <v>eps</v>
      </c>
      <c r="R32" s="17" t="str">
        <f t="shared" si="4"/>
        <v>eps</v>
      </c>
      <c r="S32" s="17" t="str">
        <f t="shared" si="4"/>
        <v>eps</v>
      </c>
      <c r="T32" s="17" t="str">
        <f t="shared" si="4"/>
        <v>eps</v>
      </c>
      <c r="U32" s="17" t="str">
        <f t="shared" si="4"/>
        <v>eps</v>
      </c>
      <c r="V32" s="17" t="str">
        <f t="shared" si="4"/>
        <v>eps</v>
      </c>
      <c r="W32" s="17" t="str">
        <f t="shared" si="4"/>
        <v>eps</v>
      </c>
      <c r="X32" s="17" t="str">
        <f t="shared" si="4"/>
        <v>eps</v>
      </c>
      <c r="Y32" s="17" t="str">
        <f t="shared" si="4"/>
        <v>eps</v>
      </c>
      <c r="Z32" s="17" t="str">
        <f t="shared" si="4"/>
        <v>eps</v>
      </c>
      <c r="AF32" s="193" t="str">
        <f t="shared" si="14"/>
        <v>20 yrs</v>
      </c>
      <c r="AG32" s="33" t="s">
        <v>116</v>
      </c>
      <c r="AH32" s="33" t="s">
        <v>383</v>
      </c>
      <c r="AI32" s="191">
        <v>-0.9</v>
      </c>
      <c r="AJ32" s="33">
        <v>0.8</v>
      </c>
      <c r="AK32" s="33">
        <v>1.5</v>
      </c>
      <c r="AL32" s="33">
        <v>1.4</v>
      </c>
      <c r="AM32" s="197">
        <f t="shared" si="8"/>
        <v>0.13999999999999999</v>
      </c>
      <c r="AP32" s="57">
        <f t="shared" si="9"/>
        <v>1.4</v>
      </c>
      <c r="AQ32" s="57">
        <f t="shared" si="10"/>
        <v>1.4</v>
      </c>
    </row>
    <row r="33" spans="1:43" x14ac:dyDescent="0.25">
      <c r="A33" s="57" t="s">
        <v>356</v>
      </c>
      <c r="B33" s="57" t="s">
        <v>72</v>
      </c>
      <c r="C33" s="143">
        <f t="shared" si="13"/>
        <v>4.0000000000000008E-2</v>
      </c>
      <c r="D33" s="143">
        <f t="shared" si="12"/>
        <v>4.0000000000000008E-2</v>
      </c>
      <c r="E33" s="143">
        <f t="shared" si="12"/>
        <v>4.0000000000000008E-2</v>
      </c>
      <c r="F33" s="143">
        <f t="shared" si="12"/>
        <v>4.0000000000000008E-2</v>
      </c>
      <c r="G33" s="143">
        <f t="shared" si="12"/>
        <v>4.0000000000000008E-2</v>
      </c>
      <c r="H33" s="143">
        <f t="shared" si="12"/>
        <v>4.0000000000000008E-2</v>
      </c>
      <c r="I33" s="143">
        <f t="shared" si="12"/>
        <v>4.0000000000000008E-2</v>
      </c>
      <c r="J33" s="143">
        <f t="shared" si="12"/>
        <v>4.0000000000000008E-2</v>
      </c>
      <c r="K33" s="143">
        <f t="shared" si="12"/>
        <v>4.0000000000000008E-2</v>
      </c>
      <c r="L33" s="143">
        <f t="shared" si="12"/>
        <v>4.0000000000000008E-2</v>
      </c>
      <c r="O33" s="198" t="str">
        <f t="shared" si="5"/>
        <v>agrai</v>
      </c>
      <c r="P33" s="57" t="str">
        <f t="shared" si="3"/>
        <v>nat</v>
      </c>
      <c r="Q33" s="17" t="str">
        <f t="shared" si="6"/>
        <v>eps</v>
      </c>
      <c r="R33" s="17" t="str">
        <f t="shared" si="4"/>
        <v>eps</v>
      </c>
      <c r="S33" s="17" t="str">
        <f t="shared" si="4"/>
        <v>eps</v>
      </c>
      <c r="T33" s="17" t="str">
        <f t="shared" si="4"/>
        <v>eps</v>
      </c>
      <c r="U33" s="17" t="str">
        <f t="shared" si="4"/>
        <v>eps</v>
      </c>
      <c r="V33" s="17" t="str">
        <f t="shared" si="4"/>
        <v>eps</v>
      </c>
      <c r="W33" s="17" t="str">
        <f t="shared" si="4"/>
        <v>eps</v>
      </c>
      <c r="X33" s="17" t="str">
        <f t="shared" si="4"/>
        <v>eps</v>
      </c>
      <c r="Y33" s="17" t="str">
        <f t="shared" si="4"/>
        <v>eps</v>
      </c>
      <c r="Z33" s="17" t="str">
        <f t="shared" si="4"/>
        <v>eps</v>
      </c>
      <c r="AF33" s="189" t="s">
        <v>373</v>
      </c>
      <c r="AG33" s="33" t="s">
        <v>117</v>
      </c>
      <c r="AH33" s="33" t="s">
        <v>384</v>
      </c>
      <c r="AI33" s="191">
        <v>-0.9</v>
      </c>
      <c r="AJ33" s="33">
        <v>0.8</v>
      </c>
      <c r="AK33" s="33">
        <v>1.5</v>
      </c>
      <c r="AL33" s="33">
        <v>1.4</v>
      </c>
      <c r="AM33" s="197">
        <f t="shared" si="8"/>
        <v>0.13999999999999999</v>
      </c>
      <c r="AP33" s="57">
        <f t="shared" si="9"/>
        <v>1.4</v>
      </c>
      <c r="AQ33" s="57">
        <f t="shared" si="10"/>
        <v>1.4</v>
      </c>
    </row>
    <row r="34" spans="1:43" x14ac:dyDescent="0.25">
      <c r="A34" s="57" t="s">
        <v>357</v>
      </c>
      <c r="B34" s="57" t="s">
        <v>72</v>
      </c>
      <c r="C34" s="143">
        <f t="shared" si="13"/>
        <v>4.0000000000000008E-2</v>
      </c>
      <c r="D34" s="143">
        <f t="shared" si="12"/>
        <v>4.0000000000000008E-2</v>
      </c>
      <c r="E34" s="143">
        <f t="shared" si="12"/>
        <v>4.0000000000000008E-2</v>
      </c>
      <c r="F34" s="143">
        <f t="shared" si="12"/>
        <v>4.0000000000000008E-2</v>
      </c>
      <c r="G34" s="143">
        <f t="shared" si="12"/>
        <v>4.0000000000000008E-2</v>
      </c>
      <c r="H34" s="143">
        <f t="shared" si="12"/>
        <v>4.0000000000000008E-2</v>
      </c>
      <c r="I34" s="143">
        <f t="shared" si="12"/>
        <v>4.0000000000000008E-2</v>
      </c>
      <c r="J34" s="143">
        <f t="shared" si="12"/>
        <v>4.0000000000000008E-2</v>
      </c>
      <c r="K34" s="143">
        <f t="shared" si="12"/>
        <v>4.0000000000000008E-2</v>
      </c>
      <c r="L34" s="143">
        <f t="shared" si="12"/>
        <v>4.0000000000000008E-2</v>
      </c>
      <c r="O34" s="198" t="str">
        <f t="shared" si="5"/>
        <v>astar</v>
      </c>
      <c r="P34" s="57" t="str">
        <f t="shared" si="3"/>
        <v>nat</v>
      </c>
      <c r="Q34" s="17" t="str">
        <f t="shared" si="6"/>
        <v>eps</v>
      </c>
      <c r="R34" s="17" t="str">
        <f t="shared" si="4"/>
        <v>eps</v>
      </c>
      <c r="S34" s="17" t="str">
        <f t="shared" si="4"/>
        <v>eps</v>
      </c>
      <c r="T34" s="17" t="str">
        <f t="shared" si="4"/>
        <v>eps</v>
      </c>
      <c r="U34" s="17" t="str">
        <f t="shared" si="4"/>
        <v>eps</v>
      </c>
      <c r="V34" s="17" t="str">
        <f t="shared" si="4"/>
        <v>eps</v>
      </c>
      <c r="W34" s="17" t="str">
        <f t="shared" si="4"/>
        <v>eps</v>
      </c>
      <c r="X34" s="17" t="str">
        <f t="shared" si="4"/>
        <v>eps</v>
      </c>
      <c r="Y34" s="17" t="str">
        <f t="shared" si="4"/>
        <v>eps</v>
      </c>
      <c r="Z34" s="17" t="str">
        <f t="shared" si="4"/>
        <v>eps</v>
      </c>
      <c r="AF34" s="193" t="str">
        <f t="shared" si="14"/>
        <v>20 yrs</v>
      </c>
      <c r="AG34" s="33" t="s">
        <v>63</v>
      </c>
      <c r="AH34" s="33" t="s">
        <v>63</v>
      </c>
      <c r="AI34" s="191">
        <v>2.5</v>
      </c>
      <c r="AJ34" s="33">
        <v>3.7</v>
      </c>
      <c r="AK34" s="33">
        <v>1.5</v>
      </c>
      <c r="AL34" s="33">
        <v>1.3</v>
      </c>
      <c r="AM34" s="197">
        <f t="shared" si="8"/>
        <v>0.13</v>
      </c>
      <c r="AP34" s="57">
        <f t="shared" si="9"/>
        <v>1.3</v>
      </c>
      <c r="AQ34" s="57">
        <f t="shared" si="10"/>
        <v>1.3</v>
      </c>
    </row>
    <row r="35" spans="1:43" x14ac:dyDescent="0.25">
      <c r="A35" s="57" t="s">
        <v>358</v>
      </c>
      <c r="B35" s="57" t="s">
        <v>72</v>
      </c>
      <c r="C35" s="143">
        <f t="shared" si="13"/>
        <v>4.0000000000000008E-2</v>
      </c>
      <c r="D35" s="143">
        <f t="shared" si="12"/>
        <v>4.0000000000000008E-2</v>
      </c>
      <c r="E35" s="143">
        <f t="shared" si="12"/>
        <v>4.0000000000000008E-2</v>
      </c>
      <c r="F35" s="143">
        <f t="shared" si="12"/>
        <v>4.0000000000000008E-2</v>
      </c>
      <c r="G35" s="143">
        <f t="shared" si="12"/>
        <v>4.0000000000000008E-2</v>
      </c>
      <c r="H35" s="143">
        <f t="shared" si="12"/>
        <v>4.0000000000000008E-2</v>
      </c>
      <c r="I35" s="143">
        <f t="shared" si="12"/>
        <v>4.0000000000000008E-2</v>
      </c>
      <c r="J35" s="143">
        <f t="shared" si="12"/>
        <v>4.0000000000000008E-2</v>
      </c>
      <c r="K35" s="143">
        <f t="shared" si="12"/>
        <v>4.0000000000000008E-2</v>
      </c>
      <c r="L35" s="143">
        <f t="shared" si="12"/>
        <v>4.0000000000000008E-2</v>
      </c>
      <c r="O35" s="198" t="str">
        <f t="shared" si="5"/>
        <v>afeed</v>
      </c>
      <c r="P35" s="57" t="str">
        <f t="shared" si="3"/>
        <v>nat</v>
      </c>
      <c r="Q35" s="17" t="str">
        <f t="shared" si="6"/>
        <v>eps</v>
      </c>
      <c r="R35" s="17" t="str">
        <f t="shared" si="4"/>
        <v>eps</v>
      </c>
      <c r="S35" s="17" t="str">
        <f t="shared" si="4"/>
        <v>eps</v>
      </c>
      <c r="T35" s="17" t="str">
        <f t="shared" si="4"/>
        <v>eps</v>
      </c>
      <c r="U35" s="17" t="str">
        <f t="shared" si="4"/>
        <v>eps</v>
      </c>
      <c r="V35" s="17" t="str">
        <f t="shared" si="4"/>
        <v>eps</v>
      </c>
      <c r="W35" s="17" t="str">
        <f t="shared" si="4"/>
        <v>eps</v>
      </c>
      <c r="X35" s="17" t="str">
        <f t="shared" si="4"/>
        <v>eps</v>
      </c>
      <c r="Y35" s="17" t="str">
        <f t="shared" si="4"/>
        <v>eps</v>
      </c>
      <c r="Z35" s="17" t="str">
        <f t="shared" si="4"/>
        <v>eps</v>
      </c>
      <c r="AF35" s="193" t="str">
        <f t="shared" si="14"/>
        <v>20 yrs</v>
      </c>
      <c r="AG35" s="33" t="s">
        <v>118</v>
      </c>
      <c r="AH35" s="33" t="s">
        <v>118</v>
      </c>
      <c r="AI35" s="191">
        <v>2.5</v>
      </c>
      <c r="AJ35" s="33">
        <v>3.7</v>
      </c>
      <c r="AK35" s="33">
        <v>1.5</v>
      </c>
      <c r="AL35" s="33">
        <v>1.3</v>
      </c>
      <c r="AM35" s="197">
        <f t="shared" si="8"/>
        <v>0.13</v>
      </c>
      <c r="AP35" s="57">
        <f t="shared" si="9"/>
        <v>1.3</v>
      </c>
      <c r="AQ35" s="57">
        <f t="shared" si="10"/>
        <v>1.3</v>
      </c>
    </row>
    <row r="36" spans="1:43" x14ac:dyDescent="0.25">
      <c r="A36" s="57" t="s">
        <v>359</v>
      </c>
      <c r="B36" s="57" t="s">
        <v>72</v>
      </c>
      <c r="C36" s="143">
        <f t="shared" si="13"/>
        <v>4.0000000000000008E-2</v>
      </c>
      <c r="D36" s="143">
        <f t="shared" si="12"/>
        <v>4.0000000000000008E-2</v>
      </c>
      <c r="E36" s="143">
        <f t="shared" si="12"/>
        <v>4.0000000000000008E-2</v>
      </c>
      <c r="F36" s="143">
        <f t="shared" si="12"/>
        <v>4.0000000000000008E-2</v>
      </c>
      <c r="G36" s="143">
        <f t="shared" si="12"/>
        <v>4.0000000000000008E-2</v>
      </c>
      <c r="H36" s="143">
        <f t="shared" si="12"/>
        <v>4.0000000000000008E-2</v>
      </c>
      <c r="I36" s="143">
        <f t="shared" si="12"/>
        <v>4.0000000000000008E-2</v>
      </c>
      <c r="J36" s="143">
        <f t="shared" si="12"/>
        <v>4.0000000000000008E-2</v>
      </c>
      <c r="K36" s="143">
        <f t="shared" si="12"/>
        <v>4.0000000000000008E-2</v>
      </c>
      <c r="L36" s="143">
        <f t="shared" si="12"/>
        <v>4.0000000000000008E-2</v>
      </c>
      <c r="O36" s="198" t="str">
        <f t="shared" si="5"/>
        <v>abake</v>
      </c>
      <c r="P36" s="57" t="str">
        <f t="shared" si="3"/>
        <v>nat</v>
      </c>
      <c r="Q36" s="17" t="str">
        <f t="shared" si="6"/>
        <v>eps</v>
      </c>
      <c r="R36" s="17" t="str">
        <f t="shared" si="4"/>
        <v>eps</v>
      </c>
      <c r="S36" s="17" t="str">
        <f t="shared" si="4"/>
        <v>eps</v>
      </c>
      <c r="T36" s="17" t="str">
        <f t="shared" si="4"/>
        <v>eps</v>
      </c>
      <c r="U36" s="17" t="str">
        <f t="shared" ref="S36:Z50" si="15">T36</f>
        <v>eps</v>
      </c>
      <c r="V36" s="17" t="str">
        <f t="shared" si="15"/>
        <v>eps</v>
      </c>
      <c r="W36" s="17" t="str">
        <f t="shared" si="15"/>
        <v>eps</v>
      </c>
      <c r="X36" s="17" t="str">
        <f t="shared" si="15"/>
        <v>eps</v>
      </c>
      <c r="Y36" s="17" t="str">
        <f t="shared" si="15"/>
        <v>eps</v>
      </c>
      <c r="Z36" s="17" t="str">
        <f t="shared" si="15"/>
        <v>eps</v>
      </c>
      <c r="AF36" s="193" t="str">
        <f t="shared" si="14"/>
        <v>20 yrs</v>
      </c>
      <c r="AG36" s="33" t="s">
        <v>119</v>
      </c>
      <c r="AH36" s="33" t="s">
        <v>385</v>
      </c>
      <c r="AI36" s="191">
        <v>2.5</v>
      </c>
      <c r="AJ36" s="33">
        <v>3.7</v>
      </c>
      <c r="AK36" s="33">
        <v>1.5</v>
      </c>
      <c r="AL36" s="33">
        <v>1.3</v>
      </c>
      <c r="AM36" s="197">
        <f t="shared" si="8"/>
        <v>0.13</v>
      </c>
      <c r="AP36" s="57">
        <f t="shared" si="9"/>
        <v>1.3</v>
      </c>
      <c r="AQ36" s="57">
        <f t="shared" si="10"/>
        <v>1.3</v>
      </c>
    </row>
    <row r="37" spans="1:43" x14ac:dyDescent="0.25">
      <c r="A37" s="57" t="s">
        <v>360</v>
      </c>
      <c r="B37" s="57" t="s">
        <v>72</v>
      </c>
      <c r="C37" s="143">
        <f t="shared" si="13"/>
        <v>4.0000000000000008E-2</v>
      </c>
      <c r="D37" s="143">
        <f t="shared" si="12"/>
        <v>4.0000000000000008E-2</v>
      </c>
      <c r="E37" s="143">
        <f t="shared" si="12"/>
        <v>4.0000000000000008E-2</v>
      </c>
      <c r="F37" s="143">
        <f t="shared" si="12"/>
        <v>4.0000000000000008E-2</v>
      </c>
      <c r="G37" s="143">
        <f t="shared" si="12"/>
        <v>4.0000000000000008E-2</v>
      </c>
      <c r="H37" s="143">
        <f t="shared" si="12"/>
        <v>4.0000000000000008E-2</v>
      </c>
      <c r="I37" s="143">
        <f t="shared" si="12"/>
        <v>4.0000000000000008E-2</v>
      </c>
      <c r="J37" s="143">
        <f t="shared" si="12"/>
        <v>4.0000000000000008E-2</v>
      </c>
      <c r="K37" s="143">
        <f t="shared" si="12"/>
        <v>4.0000000000000008E-2</v>
      </c>
      <c r="L37" s="143">
        <f t="shared" si="12"/>
        <v>4.0000000000000008E-2</v>
      </c>
      <c r="O37" s="198" t="str">
        <f t="shared" si="5"/>
        <v>asuga</v>
      </c>
      <c r="P37" s="57" t="str">
        <f t="shared" si="3"/>
        <v>nat</v>
      </c>
      <c r="Q37" s="17" t="str">
        <f t="shared" si="6"/>
        <v>eps</v>
      </c>
      <c r="R37" s="17" t="str">
        <f t="shared" ref="R37:R50" si="16">Q37</f>
        <v>eps</v>
      </c>
      <c r="S37" s="17" t="str">
        <f t="shared" si="15"/>
        <v>eps</v>
      </c>
      <c r="T37" s="17" t="str">
        <f t="shared" si="15"/>
        <v>eps</v>
      </c>
      <c r="U37" s="17" t="str">
        <f t="shared" si="15"/>
        <v>eps</v>
      </c>
      <c r="V37" s="17" t="str">
        <f t="shared" si="15"/>
        <v>eps</v>
      </c>
      <c r="W37" s="17" t="str">
        <f t="shared" si="15"/>
        <v>eps</v>
      </c>
      <c r="X37" s="17" t="str">
        <f t="shared" si="15"/>
        <v>eps</v>
      </c>
      <c r="Y37" s="17" t="str">
        <f t="shared" si="15"/>
        <v>eps</v>
      </c>
      <c r="Z37" s="17" t="str">
        <f t="shared" si="15"/>
        <v>eps</v>
      </c>
      <c r="AF37" s="193" t="str">
        <f t="shared" si="14"/>
        <v>20 yrs</v>
      </c>
      <c r="AH37" s="33" t="s">
        <v>386</v>
      </c>
      <c r="AI37" s="191">
        <v>2.5</v>
      </c>
      <c r="AJ37" s="33">
        <v>3.7</v>
      </c>
      <c r="AK37" s="33">
        <v>1.5</v>
      </c>
      <c r="AL37" s="33">
        <v>1.3</v>
      </c>
      <c r="AM37" s="197">
        <f t="shared" si="8"/>
        <v>0.13</v>
      </c>
      <c r="AP37" s="57">
        <f t="shared" si="9"/>
        <v>1.3</v>
      </c>
      <c r="AQ37" s="57">
        <f t="shared" si="10"/>
        <v>1.3</v>
      </c>
    </row>
    <row r="38" spans="1:43" x14ac:dyDescent="0.25">
      <c r="A38" s="57" t="s">
        <v>361</v>
      </c>
      <c r="B38" s="57" t="s">
        <v>72</v>
      </c>
      <c r="C38" s="143">
        <f t="shared" si="13"/>
        <v>4.0000000000000008E-2</v>
      </c>
      <c r="D38" s="143">
        <f t="shared" si="12"/>
        <v>4.0000000000000008E-2</v>
      </c>
      <c r="E38" s="143">
        <f t="shared" si="12"/>
        <v>4.0000000000000008E-2</v>
      </c>
      <c r="F38" s="143">
        <f t="shared" si="12"/>
        <v>4.0000000000000008E-2</v>
      </c>
      <c r="G38" s="143">
        <f t="shared" si="12"/>
        <v>4.0000000000000008E-2</v>
      </c>
      <c r="H38" s="143">
        <f t="shared" si="12"/>
        <v>4.0000000000000008E-2</v>
      </c>
      <c r="I38" s="143">
        <f t="shared" si="12"/>
        <v>4.0000000000000008E-2</v>
      </c>
      <c r="J38" s="143">
        <f t="shared" si="12"/>
        <v>4.0000000000000008E-2</v>
      </c>
      <c r="K38" s="143">
        <f t="shared" si="12"/>
        <v>4.0000000000000008E-2</v>
      </c>
      <c r="L38" s="143">
        <f t="shared" si="12"/>
        <v>4.0000000000000008E-2</v>
      </c>
      <c r="O38" s="198" t="str">
        <f t="shared" si="5"/>
        <v>aconf</v>
      </c>
      <c r="P38" s="57" t="str">
        <f t="shared" si="3"/>
        <v>nat</v>
      </c>
      <c r="Q38" s="17" t="str">
        <f t="shared" si="6"/>
        <v>eps</v>
      </c>
      <c r="R38" s="17" t="str">
        <f t="shared" si="16"/>
        <v>eps</v>
      </c>
      <c r="S38" s="17" t="str">
        <f t="shared" si="15"/>
        <v>eps</v>
      </c>
      <c r="T38" s="17" t="str">
        <f t="shared" si="15"/>
        <v>eps</v>
      </c>
      <c r="U38" s="17" t="str">
        <f t="shared" si="15"/>
        <v>eps</v>
      </c>
      <c r="V38" s="17" t="str">
        <f t="shared" si="15"/>
        <v>eps</v>
      </c>
      <c r="W38" s="17" t="str">
        <f t="shared" si="15"/>
        <v>eps</v>
      </c>
      <c r="X38" s="17" t="str">
        <f t="shared" si="15"/>
        <v>eps</v>
      </c>
      <c r="Y38" s="17" t="str">
        <f t="shared" si="15"/>
        <v>eps</v>
      </c>
      <c r="Z38" s="17" t="str">
        <f t="shared" si="15"/>
        <v>eps</v>
      </c>
      <c r="AF38" s="193" t="str">
        <f t="shared" si="14"/>
        <v>20 yrs</v>
      </c>
      <c r="AG38" s="33" t="s">
        <v>64</v>
      </c>
      <c r="AH38" s="33" t="s">
        <v>387</v>
      </c>
      <c r="AI38" s="191">
        <v>3.1</v>
      </c>
      <c r="AJ38" s="33">
        <v>4.5999999999999996</v>
      </c>
      <c r="AK38" s="33">
        <v>4.2</v>
      </c>
      <c r="AL38" s="33">
        <v>3.3</v>
      </c>
      <c r="AM38" s="197">
        <f t="shared" si="8"/>
        <v>0.33</v>
      </c>
      <c r="AP38" s="57">
        <f t="shared" si="9"/>
        <v>3.3</v>
      </c>
      <c r="AQ38" s="57">
        <f t="shared" si="10"/>
        <v>3.3</v>
      </c>
    </row>
    <row r="39" spans="1:43" x14ac:dyDescent="0.25">
      <c r="A39" s="57" t="s">
        <v>362</v>
      </c>
      <c r="B39" s="57" t="s">
        <v>72</v>
      </c>
      <c r="C39" s="143">
        <f t="shared" si="13"/>
        <v>4.0000000000000008E-2</v>
      </c>
      <c r="D39" s="143">
        <f t="shared" si="12"/>
        <v>4.0000000000000008E-2</v>
      </c>
      <c r="E39" s="143">
        <f t="shared" si="12"/>
        <v>4.0000000000000008E-2</v>
      </c>
      <c r="F39" s="143">
        <f t="shared" si="12"/>
        <v>4.0000000000000008E-2</v>
      </c>
      <c r="G39" s="143">
        <f t="shared" si="12"/>
        <v>4.0000000000000008E-2</v>
      </c>
      <c r="H39" s="143">
        <f t="shared" si="12"/>
        <v>4.0000000000000008E-2</v>
      </c>
      <c r="I39" s="143">
        <f t="shared" si="12"/>
        <v>4.0000000000000008E-2</v>
      </c>
      <c r="J39" s="143">
        <f t="shared" si="12"/>
        <v>4.0000000000000008E-2</v>
      </c>
      <c r="K39" s="143">
        <f t="shared" si="12"/>
        <v>4.0000000000000008E-2</v>
      </c>
      <c r="L39" s="143">
        <f t="shared" si="12"/>
        <v>4.0000000000000008E-2</v>
      </c>
      <c r="O39" s="198" t="str">
        <f t="shared" si="5"/>
        <v>apast</v>
      </c>
      <c r="P39" s="57" t="str">
        <f t="shared" si="3"/>
        <v>nat</v>
      </c>
      <c r="Q39" s="17" t="str">
        <f t="shared" si="6"/>
        <v>eps</v>
      </c>
      <c r="R39" s="17" t="str">
        <f t="shared" si="16"/>
        <v>eps</v>
      </c>
      <c r="S39" s="17" t="str">
        <f t="shared" si="15"/>
        <v>eps</v>
      </c>
      <c r="T39" s="17" t="str">
        <f t="shared" si="15"/>
        <v>eps</v>
      </c>
      <c r="U39" s="17" t="str">
        <f t="shared" si="15"/>
        <v>eps</v>
      </c>
      <c r="V39" s="17" t="str">
        <f t="shared" si="15"/>
        <v>eps</v>
      </c>
      <c r="W39" s="17" t="str">
        <f t="shared" si="15"/>
        <v>eps</v>
      </c>
      <c r="X39" s="17" t="str">
        <f t="shared" si="15"/>
        <v>eps</v>
      </c>
      <c r="Y39" s="17" t="str">
        <f t="shared" si="15"/>
        <v>eps</v>
      </c>
      <c r="Z39" s="17" t="str">
        <f t="shared" si="15"/>
        <v>eps</v>
      </c>
      <c r="AF39" s="189" t="s">
        <v>373</v>
      </c>
      <c r="AG39" s="33" t="s">
        <v>120</v>
      </c>
      <c r="AH39" s="33" t="s">
        <v>388</v>
      </c>
      <c r="AI39" s="191">
        <v>3.1</v>
      </c>
      <c r="AJ39" s="33">
        <v>4.5999999999999996</v>
      </c>
      <c r="AK39" s="33">
        <v>4.2</v>
      </c>
      <c r="AL39" s="33">
        <v>3.3</v>
      </c>
      <c r="AM39" s="197">
        <f t="shared" si="8"/>
        <v>0.33</v>
      </c>
      <c r="AP39" s="57">
        <f t="shared" si="9"/>
        <v>3.3</v>
      </c>
      <c r="AQ39" s="57">
        <f t="shared" si="10"/>
        <v>3.3</v>
      </c>
    </row>
    <row r="40" spans="1:43" x14ac:dyDescent="0.25">
      <c r="A40" s="57" t="s">
        <v>363</v>
      </c>
      <c r="B40" s="57" t="s">
        <v>72</v>
      </c>
      <c r="C40" s="143">
        <f t="shared" si="13"/>
        <v>4.0000000000000008E-2</v>
      </c>
      <c r="D40" s="143">
        <f t="shared" si="12"/>
        <v>4.0000000000000008E-2</v>
      </c>
      <c r="E40" s="143">
        <f t="shared" si="12"/>
        <v>4.0000000000000008E-2</v>
      </c>
      <c r="F40" s="143">
        <f t="shared" si="12"/>
        <v>4.0000000000000008E-2</v>
      </c>
      <c r="G40" s="143">
        <f t="shared" si="12"/>
        <v>4.0000000000000008E-2</v>
      </c>
      <c r="H40" s="143">
        <f t="shared" si="12"/>
        <v>4.0000000000000008E-2</v>
      </c>
      <c r="I40" s="143">
        <f t="shared" si="12"/>
        <v>4.0000000000000008E-2</v>
      </c>
      <c r="J40" s="143">
        <f t="shared" si="12"/>
        <v>4.0000000000000008E-2</v>
      </c>
      <c r="K40" s="143">
        <f t="shared" si="12"/>
        <v>4.0000000000000008E-2</v>
      </c>
      <c r="L40" s="143">
        <f t="shared" si="12"/>
        <v>4.0000000000000008E-2</v>
      </c>
      <c r="O40" s="198" t="str">
        <f t="shared" si="5"/>
        <v>aofoo</v>
      </c>
      <c r="P40" s="57" t="str">
        <f t="shared" si="3"/>
        <v>nat</v>
      </c>
      <c r="Q40" s="17" t="str">
        <f t="shared" si="6"/>
        <v>eps</v>
      </c>
      <c r="R40" s="17" t="str">
        <f t="shared" si="16"/>
        <v>eps</v>
      </c>
      <c r="S40" s="17" t="str">
        <f t="shared" si="15"/>
        <v>eps</v>
      </c>
      <c r="T40" s="17" t="str">
        <f t="shared" si="15"/>
        <v>eps</v>
      </c>
      <c r="U40" s="17" t="str">
        <f t="shared" si="15"/>
        <v>eps</v>
      </c>
      <c r="V40" s="17" t="str">
        <f t="shared" si="15"/>
        <v>eps</v>
      </c>
      <c r="W40" s="17" t="str">
        <f t="shared" si="15"/>
        <v>eps</v>
      </c>
      <c r="X40" s="17" t="str">
        <f t="shared" si="15"/>
        <v>eps</v>
      </c>
      <c r="Y40" s="17" t="str">
        <f t="shared" si="15"/>
        <v>eps</v>
      </c>
      <c r="Z40" s="17" t="str">
        <f t="shared" si="15"/>
        <v>eps</v>
      </c>
      <c r="AF40" s="193" t="str">
        <f t="shared" si="14"/>
        <v>20 yrs</v>
      </c>
      <c r="AG40" s="33" t="s">
        <v>121</v>
      </c>
      <c r="AH40" s="33" t="s">
        <v>121</v>
      </c>
      <c r="AI40" s="191">
        <v>3.1</v>
      </c>
      <c r="AJ40" s="33">
        <v>4.5999999999999996</v>
      </c>
      <c r="AK40" s="33">
        <v>4.2</v>
      </c>
      <c r="AL40" s="33">
        <v>3.3</v>
      </c>
      <c r="AM40" s="197">
        <f t="shared" si="8"/>
        <v>0.33</v>
      </c>
      <c r="AP40" s="57">
        <f t="shared" si="9"/>
        <v>3.3</v>
      </c>
      <c r="AQ40" s="57">
        <f t="shared" si="10"/>
        <v>3.3</v>
      </c>
    </row>
    <row r="41" spans="1:43" x14ac:dyDescent="0.25">
      <c r="A41" s="57" t="s">
        <v>104</v>
      </c>
      <c r="B41" s="57" t="s">
        <v>72</v>
      </c>
      <c r="C41" s="143">
        <f t="shared" si="11"/>
        <v>4.0000000000000008E-2</v>
      </c>
      <c r="D41" s="143">
        <f t="shared" si="12"/>
        <v>4.0000000000000008E-2</v>
      </c>
      <c r="E41" s="143">
        <f t="shared" si="12"/>
        <v>4.0000000000000008E-2</v>
      </c>
      <c r="F41" s="143">
        <f t="shared" si="12"/>
        <v>4.0000000000000008E-2</v>
      </c>
      <c r="G41" s="143">
        <f t="shared" si="12"/>
        <v>4.0000000000000008E-2</v>
      </c>
      <c r="H41" s="143">
        <f t="shared" si="12"/>
        <v>4.0000000000000008E-2</v>
      </c>
      <c r="I41" s="143">
        <f t="shared" si="12"/>
        <v>4.0000000000000008E-2</v>
      </c>
      <c r="J41" s="143">
        <f t="shared" si="12"/>
        <v>4.0000000000000008E-2</v>
      </c>
      <c r="K41" s="143">
        <f t="shared" si="12"/>
        <v>4.0000000000000008E-2</v>
      </c>
      <c r="L41" s="143">
        <f t="shared" si="12"/>
        <v>4.0000000000000008E-2</v>
      </c>
      <c r="O41" s="198" t="str">
        <f t="shared" si="5"/>
        <v>abevt</v>
      </c>
      <c r="P41" s="57" t="str">
        <f t="shared" si="3"/>
        <v>nat</v>
      </c>
      <c r="Q41" s="17" t="str">
        <f t="shared" si="6"/>
        <v>eps</v>
      </c>
      <c r="R41" s="17" t="str">
        <f t="shared" si="16"/>
        <v>eps</v>
      </c>
      <c r="S41" s="17" t="str">
        <f t="shared" si="15"/>
        <v>eps</v>
      </c>
      <c r="T41" s="17" t="str">
        <f t="shared" si="15"/>
        <v>eps</v>
      </c>
      <c r="U41" s="17" t="str">
        <f t="shared" si="15"/>
        <v>eps</v>
      </c>
      <c r="V41" s="17" t="str">
        <f t="shared" si="15"/>
        <v>eps</v>
      </c>
      <c r="W41" s="17" t="str">
        <f t="shared" si="15"/>
        <v>eps</v>
      </c>
      <c r="X41" s="17" t="str">
        <f t="shared" si="15"/>
        <v>eps</v>
      </c>
      <c r="Y41" s="17" t="str">
        <f t="shared" si="15"/>
        <v>eps</v>
      </c>
      <c r="Z41" s="17" t="str">
        <f t="shared" si="15"/>
        <v>eps</v>
      </c>
      <c r="AF41" s="193" t="str">
        <f t="shared" si="14"/>
        <v>20 yrs</v>
      </c>
      <c r="AG41" s="33" t="s">
        <v>65</v>
      </c>
      <c r="AH41" s="33" t="s">
        <v>389</v>
      </c>
      <c r="AI41" s="191">
        <v>3.1</v>
      </c>
      <c r="AJ41" s="33">
        <v>4.5999999999999996</v>
      </c>
      <c r="AK41" s="33">
        <v>4.2</v>
      </c>
      <c r="AL41" s="33">
        <v>3.3</v>
      </c>
      <c r="AM41" s="197">
        <f t="shared" si="8"/>
        <v>0.33</v>
      </c>
      <c r="AP41" s="57">
        <f t="shared" si="9"/>
        <v>3.3</v>
      </c>
      <c r="AQ41" s="57">
        <f t="shared" si="10"/>
        <v>3.3</v>
      </c>
    </row>
    <row r="42" spans="1:43" x14ac:dyDescent="0.25">
      <c r="A42" s="57" t="s">
        <v>60</v>
      </c>
      <c r="B42" s="57" t="s">
        <v>72</v>
      </c>
      <c r="C42" s="143">
        <f t="shared" si="11"/>
        <v>0.06</v>
      </c>
      <c r="D42" s="143">
        <f t="shared" si="12"/>
        <v>0.06</v>
      </c>
      <c r="E42" s="143">
        <f t="shared" si="12"/>
        <v>0.06</v>
      </c>
      <c r="F42" s="143">
        <f t="shared" si="12"/>
        <v>0.06</v>
      </c>
      <c r="G42" s="143">
        <f t="shared" si="12"/>
        <v>0.06</v>
      </c>
      <c r="H42" s="143">
        <f t="shared" si="12"/>
        <v>0.06</v>
      </c>
      <c r="I42" s="143">
        <f t="shared" si="12"/>
        <v>0.06</v>
      </c>
      <c r="J42" s="143">
        <f t="shared" si="12"/>
        <v>0.06</v>
      </c>
      <c r="K42" s="143">
        <f t="shared" si="12"/>
        <v>0.06</v>
      </c>
      <c r="L42" s="143">
        <f t="shared" si="12"/>
        <v>0.06</v>
      </c>
      <c r="O42" s="198" t="str">
        <f t="shared" si="5"/>
        <v>atext</v>
      </c>
      <c r="P42" s="57" t="str">
        <f t="shared" si="3"/>
        <v>nat</v>
      </c>
      <c r="Q42" s="17" t="str">
        <f t="shared" si="6"/>
        <v>eps</v>
      </c>
      <c r="R42" s="17" t="str">
        <f t="shared" si="16"/>
        <v>eps</v>
      </c>
      <c r="S42" s="17" t="str">
        <f t="shared" si="15"/>
        <v>eps</v>
      </c>
      <c r="T42" s="17" t="str">
        <f t="shared" si="15"/>
        <v>eps</v>
      </c>
      <c r="U42" s="17" t="str">
        <f t="shared" si="15"/>
        <v>eps</v>
      </c>
      <c r="V42" s="17" t="str">
        <f t="shared" si="15"/>
        <v>eps</v>
      </c>
      <c r="W42" s="17" t="str">
        <f t="shared" si="15"/>
        <v>eps</v>
      </c>
      <c r="X42" s="17" t="str">
        <f t="shared" si="15"/>
        <v>eps</v>
      </c>
      <c r="Y42" s="17" t="str">
        <f t="shared" si="15"/>
        <v>eps</v>
      </c>
      <c r="Z42" s="17" t="str">
        <f t="shared" si="15"/>
        <v>eps</v>
      </c>
      <c r="AF42" s="193" t="str">
        <f t="shared" si="14"/>
        <v>20 yrs</v>
      </c>
      <c r="AG42" s="33" t="s">
        <v>66</v>
      </c>
      <c r="AH42" s="33" t="s">
        <v>390</v>
      </c>
      <c r="AI42" s="191">
        <v>-7.6</v>
      </c>
      <c r="AJ42" s="33">
        <v>-5.0999999999999996</v>
      </c>
      <c r="AK42" s="33">
        <v>-3.2</v>
      </c>
      <c r="AL42" s="33">
        <v>-1.8</v>
      </c>
      <c r="AM42" s="190">
        <f t="shared" si="8"/>
        <v>-0.18000000000000002</v>
      </c>
      <c r="AP42" s="57">
        <f t="shared" si="9"/>
        <v>-1.8</v>
      </c>
      <c r="AQ42" s="56">
        <f>AP42</f>
        <v>-1.8</v>
      </c>
    </row>
    <row r="43" spans="1:43" x14ac:dyDescent="0.25">
      <c r="A43" s="57" t="s">
        <v>105</v>
      </c>
      <c r="B43" s="57" t="s">
        <v>72</v>
      </c>
      <c r="C43" s="143">
        <f t="shared" si="11"/>
        <v>0.06</v>
      </c>
      <c r="D43" s="143">
        <f t="shared" si="12"/>
        <v>0.06</v>
      </c>
      <c r="E43" s="143">
        <f t="shared" si="12"/>
        <v>0.06</v>
      </c>
      <c r="F43" s="143">
        <f t="shared" si="12"/>
        <v>0.06</v>
      </c>
      <c r="G43" s="143">
        <f t="shared" si="12"/>
        <v>0.06</v>
      </c>
      <c r="H43" s="143">
        <f t="shared" si="12"/>
        <v>0.06</v>
      </c>
      <c r="I43" s="143">
        <f t="shared" si="12"/>
        <v>0.06</v>
      </c>
      <c r="J43" s="143">
        <f t="shared" si="12"/>
        <v>0.06</v>
      </c>
      <c r="K43" s="143">
        <f t="shared" si="12"/>
        <v>0.06</v>
      </c>
      <c r="L43" s="143">
        <f t="shared" si="12"/>
        <v>0.06</v>
      </c>
      <c r="O43" s="198" t="str">
        <f t="shared" si="5"/>
        <v>aclth</v>
      </c>
      <c r="P43" s="57" t="str">
        <f t="shared" si="3"/>
        <v>nat</v>
      </c>
      <c r="Q43" s="17" t="str">
        <f t="shared" si="6"/>
        <v>eps</v>
      </c>
      <c r="R43" s="17" t="str">
        <f t="shared" si="16"/>
        <v>eps</v>
      </c>
      <c r="S43" s="17" t="str">
        <f t="shared" si="15"/>
        <v>eps</v>
      </c>
      <c r="T43" s="17" t="str">
        <f t="shared" si="15"/>
        <v>eps</v>
      </c>
      <c r="U43" s="17" t="str">
        <f t="shared" si="15"/>
        <v>eps</v>
      </c>
      <c r="V43" s="17" t="str">
        <f t="shared" si="15"/>
        <v>eps</v>
      </c>
      <c r="W43" s="17" t="str">
        <f t="shared" si="15"/>
        <v>eps</v>
      </c>
      <c r="X43" s="17" t="str">
        <f t="shared" si="15"/>
        <v>eps</v>
      </c>
      <c r="Y43" s="17" t="str">
        <f t="shared" si="15"/>
        <v>eps</v>
      </c>
      <c r="Z43" s="17" t="str">
        <f t="shared" si="15"/>
        <v>eps</v>
      </c>
      <c r="AF43" s="193" t="str">
        <f t="shared" si="14"/>
        <v>20 yrs</v>
      </c>
      <c r="AG43" s="33" t="s">
        <v>24</v>
      </c>
      <c r="AH43" s="33" t="s">
        <v>391</v>
      </c>
      <c r="AI43" s="191">
        <v>-7.6</v>
      </c>
      <c r="AJ43" s="33">
        <v>-5.0999999999999996</v>
      </c>
      <c r="AK43" s="33">
        <v>-3.2</v>
      </c>
      <c r="AL43" s="33">
        <v>-1.8</v>
      </c>
      <c r="AM43" s="190">
        <f t="shared" si="8"/>
        <v>-0.18000000000000002</v>
      </c>
      <c r="AP43" s="57">
        <f t="shared" si="9"/>
        <v>-1.8</v>
      </c>
      <c r="AQ43" s="56">
        <f>AP43</f>
        <v>-1.8</v>
      </c>
    </row>
    <row r="44" spans="1:43" x14ac:dyDescent="0.25">
      <c r="A44" s="57" t="s">
        <v>106</v>
      </c>
      <c r="B44" s="57" t="s">
        <v>72</v>
      </c>
      <c r="C44" s="143">
        <f t="shared" si="11"/>
        <v>0.06</v>
      </c>
      <c r="D44" s="143">
        <f t="shared" si="12"/>
        <v>0.06</v>
      </c>
      <c r="E44" s="143">
        <f t="shared" si="12"/>
        <v>0.06</v>
      </c>
      <c r="F44" s="143">
        <f t="shared" si="12"/>
        <v>0.06</v>
      </c>
      <c r="G44" s="143">
        <f t="shared" si="12"/>
        <v>0.06</v>
      </c>
      <c r="H44" s="143">
        <f t="shared" si="12"/>
        <v>0.06</v>
      </c>
      <c r="I44" s="143">
        <f t="shared" si="12"/>
        <v>0.06</v>
      </c>
      <c r="J44" s="143">
        <f t="shared" si="12"/>
        <v>0.06</v>
      </c>
      <c r="K44" s="143">
        <f t="shared" si="12"/>
        <v>0.06</v>
      </c>
      <c r="L44" s="143">
        <f t="shared" si="12"/>
        <v>0.06</v>
      </c>
      <c r="O44" s="198" t="str">
        <f t="shared" si="5"/>
        <v>aleat</v>
      </c>
      <c r="P44" s="57" t="str">
        <f t="shared" si="3"/>
        <v>nat</v>
      </c>
      <c r="Q44" s="17" t="str">
        <f t="shared" si="6"/>
        <v>eps</v>
      </c>
      <c r="R44" s="17" t="str">
        <f t="shared" si="16"/>
        <v>eps</v>
      </c>
      <c r="S44" s="17" t="str">
        <f t="shared" si="15"/>
        <v>eps</v>
      </c>
      <c r="T44" s="17" t="str">
        <f t="shared" si="15"/>
        <v>eps</v>
      </c>
      <c r="U44" s="17" t="str">
        <f t="shared" si="15"/>
        <v>eps</v>
      </c>
      <c r="V44" s="17" t="str">
        <f t="shared" si="15"/>
        <v>eps</v>
      </c>
      <c r="W44" s="17" t="str">
        <f t="shared" si="15"/>
        <v>eps</v>
      </c>
      <c r="X44" s="17" t="str">
        <f t="shared" si="15"/>
        <v>eps</v>
      </c>
      <c r="Y44" s="17" t="str">
        <f t="shared" si="15"/>
        <v>eps</v>
      </c>
      <c r="Z44" s="17" t="str">
        <f t="shared" si="15"/>
        <v>eps</v>
      </c>
      <c r="AF44" s="193" t="str">
        <f t="shared" si="14"/>
        <v>20 yrs</v>
      </c>
      <c r="AG44" s="33" t="s">
        <v>67</v>
      </c>
      <c r="AH44" s="33" t="s">
        <v>392</v>
      </c>
      <c r="AI44" s="191">
        <v>-0.6</v>
      </c>
      <c r="AJ44" s="33">
        <v>0.3</v>
      </c>
      <c r="AK44" s="33">
        <v>0.6</v>
      </c>
      <c r="AL44" s="33">
        <v>0.8</v>
      </c>
      <c r="AM44" s="190">
        <f t="shared" si="8"/>
        <v>8.0000000000000016E-2</v>
      </c>
      <c r="AP44" s="57">
        <f t="shared" si="9"/>
        <v>0.8</v>
      </c>
      <c r="AQ44" s="57">
        <f t="shared" si="10"/>
        <v>0.8</v>
      </c>
    </row>
    <row r="45" spans="1:43" x14ac:dyDescent="0.25">
      <c r="A45" s="57" t="s">
        <v>107</v>
      </c>
      <c r="B45" s="57" t="s">
        <v>72</v>
      </c>
      <c r="C45" s="143">
        <f t="shared" si="11"/>
        <v>0.06</v>
      </c>
      <c r="D45" s="143">
        <f t="shared" si="12"/>
        <v>0.06</v>
      </c>
      <c r="E45" s="143">
        <f t="shared" si="12"/>
        <v>0.06</v>
      </c>
      <c r="F45" s="143">
        <f t="shared" si="12"/>
        <v>0.06</v>
      </c>
      <c r="G45" s="143">
        <f t="shared" si="12"/>
        <v>0.06</v>
      </c>
      <c r="H45" s="143">
        <f t="shared" si="12"/>
        <v>0.06</v>
      </c>
      <c r="I45" s="143">
        <f t="shared" si="12"/>
        <v>0.06</v>
      </c>
      <c r="J45" s="143">
        <f t="shared" si="12"/>
        <v>0.06</v>
      </c>
      <c r="K45" s="143">
        <f t="shared" si="12"/>
        <v>0.06</v>
      </c>
      <c r="L45" s="143">
        <f t="shared" si="12"/>
        <v>0.06</v>
      </c>
      <c r="O45" s="198" t="str">
        <f t="shared" si="5"/>
        <v>afoot</v>
      </c>
      <c r="P45" s="57" t="str">
        <f t="shared" si="3"/>
        <v>nat</v>
      </c>
      <c r="Q45" s="17" t="str">
        <f t="shared" si="6"/>
        <v>eps</v>
      </c>
      <c r="R45" s="17" t="str">
        <f t="shared" si="16"/>
        <v>eps</v>
      </c>
      <c r="S45" s="17" t="str">
        <f t="shared" si="15"/>
        <v>eps</v>
      </c>
      <c r="T45" s="17" t="str">
        <f t="shared" si="15"/>
        <v>eps</v>
      </c>
      <c r="U45" s="17" t="str">
        <f t="shared" si="15"/>
        <v>eps</v>
      </c>
      <c r="V45" s="17" t="str">
        <f t="shared" si="15"/>
        <v>eps</v>
      </c>
      <c r="W45" s="17" t="str">
        <f t="shared" si="15"/>
        <v>eps</v>
      </c>
      <c r="X45" s="17" t="str">
        <f t="shared" si="15"/>
        <v>eps</v>
      </c>
      <c r="Y45" s="17" t="str">
        <f t="shared" si="15"/>
        <v>eps</v>
      </c>
      <c r="Z45" s="17" t="str">
        <f t="shared" si="15"/>
        <v>eps</v>
      </c>
      <c r="AF45" s="189" t="s">
        <v>373</v>
      </c>
      <c r="AG45" s="33" t="s">
        <v>68</v>
      </c>
      <c r="AH45" s="33" t="s">
        <v>393</v>
      </c>
      <c r="AI45" s="191">
        <v>1.3</v>
      </c>
      <c r="AJ45" s="33">
        <v>-0.1</v>
      </c>
      <c r="AK45" s="33">
        <v>0.5</v>
      </c>
      <c r="AL45" s="33">
        <v>0.3</v>
      </c>
      <c r="AM45" s="190">
        <f t="shared" si="8"/>
        <v>0.03</v>
      </c>
      <c r="AP45" s="57">
        <f t="shared" si="9"/>
        <v>0.3</v>
      </c>
      <c r="AQ45" s="57">
        <f t="shared" si="10"/>
        <v>0.3</v>
      </c>
    </row>
    <row r="46" spans="1:43" x14ac:dyDescent="0.25">
      <c r="A46" s="57" t="s">
        <v>108</v>
      </c>
      <c r="B46" s="57" t="s">
        <v>72</v>
      </c>
      <c r="C46" s="143">
        <f t="shared" si="11"/>
        <v>0.06</v>
      </c>
      <c r="D46" s="143">
        <f t="shared" si="12"/>
        <v>0.06</v>
      </c>
      <c r="E46" s="143">
        <f t="shared" si="12"/>
        <v>0.06</v>
      </c>
      <c r="F46" s="143">
        <f t="shared" si="12"/>
        <v>0.06</v>
      </c>
      <c r="G46" s="143">
        <f t="shared" si="12"/>
        <v>0.06</v>
      </c>
      <c r="H46" s="143">
        <f t="shared" si="12"/>
        <v>0.06</v>
      </c>
      <c r="I46" s="143">
        <f t="shared" si="12"/>
        <v>0.06</v>
      </c>
      <c r="J46" s="143">
        <f t="shared" si="12"/>
        <v>0.06</v>
      </c>
      <c r="K46" s="143">
        <f t="shared" si="12"/>
        <v>0.06</v>
      </c>
      <c r="L46" s="143">
        <f t="shared" si="12"/>
        <v>0.06</v>
      </c>
      <c r="O46" s="198" t="str">
        <f t="shared" si="5"/>
        <v>awood</v>
      </c>
      <c r="P46" s="57" t="str">
        <f t="shared" si="3"/>
        <v>nat</v>
      </c>
      <c r="Q46" s="17" t="str">
        <f t="shared" si="6"/>
        <v>eps</v>
      </c>
      <c r="R46" s="17" t="str">
        <f t="shared" si="16"/>
        <v>eps</v>
      </c>
      <c r="S46" s="17" t="str">
        <f t="shared" si="15"/>
        <v>eps</v>
      </c>
      <c r="T46" s="17" t="str">
        <f t="shared" si="15"/>
        <v>eps</v>
      </c>
      <c r="U46" s="17" t="str">
        <f t="shared" si="15"/>
        <v>eps</v>
      </c>
      <c r="V46" s="17" t="str">
        <f t="shared" si="15"/>
        <v>eps</v>
      </c>
      <c r="W46" s="17" t="str">
        <f t="shared" si="15"/>
        <v>eps</v>
      </c>
      <c r="X46" s="17" t="str">
        <f t="shared" si="15"/>
        <v>eps</v>
      </c>
      <c r="Y46" s="17" t="str">
        <f t="shared" si="15"/>
        <v>eps</v>
      </c>
      <c r="Z46" s="17" t="str">
        <f t="shared" si="15"/>
        <v>eps</v>
      </c>
      <c r="AF46" s="193" t="str">
        <f t="shared" si="14"/>
        <v>20 yrs</v>
      </c>
      <c r="AH46" s="33" t="s">
        <v>394</v>
      </c>
      <c r="AI46" s="191">
        <v>1.3</v>
      </c>
      <c r="AJ46" s="33">
        <v>-0.1</v>
      </c>
      <c r="AK46" s="33">
        <v>0.5</v>
      </c>
      <c r="AL46" s="33">
        <v>0.3</v>
      </c>
      <c r="AM46" s="190">
        <f t="shared" si="8"/>
        <v>0.03</v>
      </c>
      <c r="AP46" s="57">
        <f t="shared" si="9"/>
        <v>0.3</v>
      </c>
      <c r="AQ46" s="57">
        <f t="shared" si="10"/>
        <v>0.3</v>
      </c>
    </row>
    <row r="47" spans="1:43" x14ac:dyDescent="0.25">
      <c r="A47" s="57" t="s">
        <v>109</v>
      </c>
      <c r="B47" s="57" t="s">
        <v>72</v>
      </c>
      <c r="C47" s="143">
        <f t="shared" si="11"/>
        <v>0.06</v>
      </c>
      <c r="D47" s="143">
        <f t="shared" si="12"/>
        <v>0.06</v>
      </c>
      <c r="E47" s="143">
        <f t="shared" si="12"/>
        <v>0.06</v>
      </c>
      <c r="F47" s="143">
        <f t="shared" si="12"/>
        <v>0.06</v>
      </c>
      <c r="G47" s="143">
        <f t="shared" si="12"/>
        <v>0.06</v>
      </c>
      <c r="H47" s="143">
        <f t="shared" si="12"/>
        <v>0.06</v>
      </c>
      <c r="I47" s="143">
        <f t="shared" si="12"/>
        <v>0.06</v>
      </c>
      <c r="J47" s="143">
        <f t="shared" si="12"/>
        <v>0.06</v>
      </c>
      <c r="K47" s="143">
        <f t="shared" si="12"/>
        <v>0.06</v>
      </c>
      <c r="L47" s="143">
        <f t="shared" si="12"/>
        <v>0.06</v>
      </c>
      <c r="O47" s="198" t="str">
        <f t="shared" si="5"/>
        <v>apapr</v>
      </c>
      <c r="P47" s="57" t="str">
        <f t="shared" si="3"/>
        <v>nat</v>
      </c>
      <c r="Q47" s="17" t="str">
        <f t="shared" si="6"/>
        <v>eps</v>
      </c>
      <c r="R47" s="17" t="str">
        <f t="shared" si="16"/>
        <v>eps</v>
      </c>
      <c r="S47" s="17" t="str">
        <f t="shared" si="15"/>
        <v>eps</v>
      </c>
      <c r="T47" s="17" t="str">
        <f t="shared" si="15"/>
        <v>eps</v>
      </c>
      <c r="U47" s="17" t="str">
        <f t="shared" si="15"/>
        <v>eps</v>
      </c>
      <c r="V47" s="17" t="str">
        <f t="shared" si="15"/>
        <v>eps</v>
      </c>
      <c r="W47" s="17" t="str">
        <f t="shared" si="15"/>
        <v>eps</v>
      </c>
      <c r="X47" s="17" t="str">
        <f t="shared" si="15"/>
        <v>eps</v>
      </c>
      <c r="Y47" s="17" t="str">
        <f t="shared" si="15"/>
        <v>eps</v>
      </c>
      <c r="Z47" s="17" t="str">
        <f t="shared" si="15"/>
        <v>eps</v>
      </c>
      <c r="AF47" s="189" t="s">
        <v>373</v>
      </c>
      <c r="AH47" s="33" t="s">
        <v>395</v>
      </c>
      <c r="AI47" s="191">
        <v>1.3</v>
      </c>
      <c r="AJ47" s="33">
        <v>-0.1</v>
      </c>
      <c r="AK47" s="33">
        <v>0.5</v>
      </c>
      <c r="AL47" s="33">
        <v>0.3</v>
      </c>
      <c r="AM47" s="190">
        <f t="shared" si="8"/>
        <v>0.03</v>
      </c>
      <c r="AP47" s="57">
        <f t="shared" si="9"/>
        <v>0.3</v>
      </c>
      <c r="AQ47" s="57">
        <f t="shared" si="10"/>
        <v>0.3</v>
      </c>
    </row>
    <row r="48" spans="1:43" x14ac:dyDescent="0.25">
      <c r="A48" s="57" t="s">
        <v>110</v>
      </c>
      <c r="B48" s="57" t="s">
        <v>72</v>
      </c>
      <c r="C48" s="143">
        <f t="shared" si="11"/>
        <v>0.06</v>
      </c>
      <c r="D48" s="143">
        <f t="shared" si="12"/>
        <v>0.06</v>
      </c>
      <c r="E48" s="143">
        <f t="shared" si="12"/>
        <v>0.06</v>
      </c>
      <c r="F48" s="143">
        <f t="shared" si="12"/>
        <v>0.06</v>
      </c>
      <c r="G48" s="143">
        <f t="shared" si="12"/>
        <v>0.06</v>
      </c>
      <c r="H48" s="143">
        <f t="shared" si="12"/>
        <v>0.06</v>
      </c>
      <c r="I48" s="143">
        <f t="shared" si="12"/>
        <v>0.06</v>
      </c>
      <c r="J48" s="143">
        <f t="shared" si="12"/>
        <v>0.06</v>
      </c>
      <c r="K48" s="143">
        <f t="shared" si="12"/>
        <v>0.06</v>
      </c>
      <c r="L48" s="143">
        <f t="shared" si="12"/>
        <v>0.06</v>
      </c>
      <c r="O48" s="57" t="str">
        <f t="shared" si="5"/>
        <v>aprnt</v>
      </c>
      <c r="P48" s="57" t="str">
        <f t="shared" si="3"/>
        <v>nat</v>
      </c>
      <c r="Q48" s="17" t="str">
        <f t="shared" si="6"/>
        <v>eps</v>
      </c>
      <c r="R48" s="17" t="str">
        <f t="shared" si="16"/>
        <v>eps</v>
      </c>
      <c r="S48" s="17" t="str">
        <f t="shared" si="15"/>
        <v>eps</v>
      </c>
      <c r="T48" s="17" t="str">
        <f t="shared" si="15"/>
        <v>eps</v>
      </c>
      <c r="U48" s="17" t="str">
        <f t="shared" si="15"/>
        <v>eps</v>
      </c>
      <c r="V48" s="17" t="str">
        <f t="shared" si="15"/>
        <v>eps</v>
      </c>
      <c r="W48" s="17" t="str">
        <f t="shared" si="15"/>
        <v>eps</v>
      </c>
      <c r="X48" s="17" t="str">
        <f t="shared" si="15"/>
        <v>eps</v>
      </c>
      <c r="Y48" s="17" t="str">
        <f t="shared" si="15"/>
        <v>eps</v>
      </c>
      <c r="Z48" s="17" t="str">
        <f t="shared" si="15"/>
        <v>eps</v>
      </c>
      <c r="AF48" s="193" t="str">
        <f t="shared" si="14"/>
        <v>20 yrs</v>
      </c>
      <c r="AG48" s="33" t="s">
        <v>122</v>
      </c>
      <c r="AH48" s="33" t="s">
        <v>396</v>
      </c>
      <c r="AI48" s="191">
        <v>1.3</v>
      </c>
      <c r="AJ48" s="33">
        <v>-0.1</v>
      </c>
      <c r="AK48" s="33">
        <v>0.5</v>
      </c>
      <c r="AL48" s="33">
        <v>0.3</v>
      </c>
      <c r="AM48" s="190">
        <f t="shared" si="8"/>
        <v>0.03</v>
      </c>
      <c r="AP48" s="57">
        <f t="shared" si="9"/>
        <v>0.3</v>
      </c>
      <c r="AQ48" s="57">
        <f t="shared" si="10"/>
        <v>0.3</v>
      </c>
    </row>
    <row r="49" spans="1:43" x14ac:dyDescent="0.25">
      <c r="A49" s="57" t="s">
        <v>61</v>
      </c>
      <c r="B49" s="57" t="s">
        <v>72</v>
      </c>
      <c r="C49" s="143">
        <f>VLOOKUP($A49,$AG$8:$AM$69,MATCH($AF$4,$AG$7:$AM$7,0),)*$F$3</f>
        <v>0.17</v>
      </c>
      <c r="D49" s="143">
        <f t="shared" si="12"/>
        <v>0.17</v>
      </c>
      <c r="E49" s="143">
        <f t="shared" si="12"/>
        <v>0.17</v>
      </c>
      <c r="F49" s="143">
        <f t="shared" si="12"/>
        <v>0.17</v>
      </c>
      <c r="G49" s="143">
        <f t="shared" si="12"/>
        <v>0.17</v>
      </c>
      <c r="H49" s="143">
        <f t="shared" si="12"/>
        <v>0.17</v>
      </c>
      <c r="I49" s="143">
        <f t="shared" si="12"/>
        <v>0.17</v>
      </c>
      <c r="J49" s="143">
        <f t="shared" si="12"/>
        <v>0.17</v>
      </c>
      <c r="K49" s="143">
        <f t="shared" si="12"/>
        <v>0.17</v>
      </c>
      <c r="L49" s="143">
        <f t="shared" si="12"/>
        <v>0.17</v>
      </c>
      <c r="O49" s="57" t="str">
        <f t="shared" si="5"/>
        <v>apetr</v>
      </c>
      <c r="P49" s="57" t="str">
        <f t="shared" si="3"/>
        <v>nat</v>
      </c>
      <c r="Q49" s="17" t="str">
        <f t="shared" si="6"/>
        <v>eps</v>
      </c>
      <c r="R49" s="17" t="str">
        <f t="shared" si="16"/>
        <v>eps</v>
      </c>
      <c r="S49" s="17" t="str">
        <f t="shared" si="15"/>
        <v>eps</v>
      </c>
      <c r="T49" s="17" t="str">
        <f t="shared" si="15"/>
        <v>eps</v>
      </c>
      <c r="U49" s="17" t="str">
        <f t="shared" si="15"/>
        <v>eps</v>
      </c>
      <c r="V49" s="17" t="str">
        <f t="shared" si="15"/>
        <v>eps</v>
      </c>
      <c r="W49" s="17" t="str">
        <f t="shared" si="15"/>
        <v>eps</v>
      </c>
      <c r="X49" s="17" t="str">
        <f t="shared" si="15"/>
        <v>eps</v>
      </c>
      <c r="Y49" s="17" t="str">
        <f t="shared" si="15"/>
        <v>eps</v>
      </c>
      <c r="Z49" s="17" t="str">
        <f t="shared" si="15"/>
        <v>eps</v>
      </c>
      <c r="AF49" s="189" t="s">
        <v>373</v>
      </c>
      <c r="AG49" s="57" t="s">
        <v>321</v>
      </c>
      <c r="AH49" s="33" t="s">
        <v>397</v>
      </c>
      <c r="AI49" s="191">
        <v>-1.6</v>
      </c>
      <c r="AJ49" s="33">
        <v>-1.3</v>
      </c>
      <c r="AK49" s="33">
        <v>0.5</v>
      </c>
      <c r="AL49" s="33">
        <v>1.8</v>
      </c>
      <c r="AM49" s="190">
        <f t="shared" si="8"/>
        <v>0.18000000000000002</v>
      </c>
      <c r="AP49" s="57">
        <f t="shared" si="9"/>
        <v>1.8</v>
      </c>
      <c r="AQ49" s="57">
        <f t="shared" si="10"/>
        <v>1.8</v>
      </c>
    </row>
    <row r="50" spans="1:43" x14ac:dyDescent="0.25">
      <c r="A50" s="57" t="s">
        <v>216</v>
      </c>
      <c r="B50" s="57" t="s">
        <v>72</v>
      </c>
      <c r="C50" s="143">
        <f>C49</f>
        <v>0.17</v>
      </c>
      <c r="D50" s="143">
        <f t="shared" si="12"/>
        <v>0.17</v>
      </c>
      <c r="E50" s="143">
        <f t="shared" si="12"/>
        <v>0.17</v>
      </c>
      <c r="F50" s="143">
        <f t="shared" si="12"/>
        <v>0.17</v>
      </c>
      <c r="G50" s="143">
        <f t="shared" si="12"/>
        <v>0.17</v>
      </c>
      <c r="H50" s="143">
        <f t="shared" si="12"/>
        <v>0.17</v>
      </c>
      <c r="I50" s="143">
        <f t="shared" si="12"/>
        <v>0.17</v>
      </c>
      <c r="J50" s="143">
        <f t="shared" si="12"/>
        <v>0.17</v>
      </c>
      <c r="K50" s="143">
        <f t="shared" si="12"/>
        <v>0.17</v>
      </c>
      <c r="L50" s="143">
        <f t="shared" si="12"/>
        <v>0.17</v>
      </c>
      <c r="O50" s="57" t="str">
        <f t="shared" si="5"/>
        <v>ahydr</v>
      </c>
      <c r="P50" s="57" t="str">
        <f t="shared" si="3"/>
        <v>nat</v>
      </c>
      <c r="Q50" s="17" t="str">
        <f t="shared" si="6"/>
        <v>eps</v>
      </c>
      <c r="R50" s="17" t="str">
        <f t="shared" si="16"/>
        <v>eps</v>
      </c>
      <c r="S50" s="17" t="str">
        <f t="shared" si="15"/>
        <v>eps</v>
      </c>
      <c r="T50" s="17" t="str">
        <f t="shared" si="15"/>
        <v>eps</v>
      </c>
      <c r="U50" s="17" t="str">
        <f t="shared" si="15"/>
        <v>eps</v>
      </c>
      <c r="V50" s="17" t="str">
        <f t="shared" si="15"/>
        <v>eps</v>
      </c>
      <c r="W50" s="17" t="str">
        <f t="shared" si="15"/>
        <v>eps</v>
      </c>
      <c r="X50" s="17" t="str">
        <f t="shared" si="15"/>
        <v>eps</v>
      </c>
      <c r="Y50" s="17" t="str">
        <f t="shared" si="15"/>
        <v>eps</v>
      </c>
      <c r="Z50" s="17" t="str">
        <f t="shared" si="15"/>
        <v>eps</v>
      </c>
      <c r="AF50" s="193" t="str">
        <f t="shared" si="14"/>
        <v>20 yrs</v>
      </c>
      <c r="AG50" s="33" t="s">
        <v>364</v>
      </c>
      <c r="AH50" s="33" t="s">
        <v>398</v>
      </c>
      <c r="AI50" s="191">
        <v>-1.6</v>
      </c>
      <c r="AJ50" s="33">
        <v>-1.3</v>
      </c>
      <c r="AK50" s="33">
        <v>0.5</v>
      </c>
      <c r="AL50" s="33">
        <v>1.8</v>
      </c>
      <c r="AM50" s="190">
        <f t="shared" si="8"/>
        <v>0.18000000000000002</v>
      </c>
      <c r="AP50" s="57">
        <f t="shared" si="9"/>
        <v>1.8</v>
      </c>
      <c r="AQ50" s="57">
        <f t="shared" si="10"/>
        <v>1.8</v>
      </c>
    </row>
    <row r="51" spans="1:43" x14ac:dyDescent="0.25">
      <c r="A51" s="57" t="s">
        <v>418</v>
      </c>
      <c r="B51" s="57" t="s">
        <v>72</v>
      </c>
      <c r="C51" s="143">
        <f>C49</f>
        <v>0.17</v>
      </c>
      <c r="D51" s="143">
        <f t="shared" ref="D51:F52" si="17">C51</f>
        <v>0.17</v>
      </c>
      <c r="E51" s="143">
        <f t="shared" si="17"/>
        <v>0.17</v>
      </c>
      <c r="F51" s="143">
        <f t="shared" si="17"/>
        <v>0.17</v>
      </c>
      <c r="G51" s="143">
        <f t="shared" si="12"/>
        <v>0.17</v>
      </c>
      <c r="H51" s="143">
        <f t="shared" si="12"/>
        <v>0.17</v>
      </c>
      <c r="I51" s="143">
        <f t="shared" si="12"/>
        <v>0.17</v>
      </c>
      <c r="J51" s="143">
        <f t="shared" ref="J51" si="18">I51</f>
        <v>0.17</v>
      </c>
      <c r="K51" s="143">
        <f t="shared" ref="K51" si="19">J51</f>
        <v>0.17</v>
      </c>
      <c r="L51" s="143">
        <f t="shared" ref="L51" si="20">K51</f>
        <v>0.17</v>
      </c>
      <c r="O51" s="57" t="str">
        <f t="shared" ref="O51:P54" si="21">A51</f>
        <v>aammo</v>
      </c>
      <c r="P51" s="57" t="str">
        <f t="shared" si="21"/>
        <v>nat</v>
      </c>
      <c r="Q51" s="17" t="str">
        <f>Q49</f>
        <v>eps</v>
      </c>
      <c r="R51" s="17" t="str">
        <f t="shared" ref="R51:Z51" si="22">Q51</f>
        <v>eps</v>
      </c>
      <c r="S51" s="17" t="str">
        <f t="shared" si="22"/>
        <v>eps</v>
      </c>
      <c r="T51" s="17" t="str">
        <f t="shared" si="22"/>
        <v>eps</v>
      </c>
      <c r="U51" s="17" t="str">
        <f t="shared" si="22"/>
        <v>eps</v>
      </c>
      <c r="V51" s="17" t="str">
        <f t="shared" si="22"/>
        <v>eps</v>
      </c>
      <c r="W51" s="17" t="str">
        <f t="shared" si="22"/>
        <v>eps</v>
      </c>
      <c r="X51" s="17" t="str">
        <f t="shared" si="22"/>
        <v>eps</v>
      </c>
      <c r="Y51" s="17" t="str">
        <f t="shared" si="22"/>
        <v>eps</v>
      </c>
      <c r="Z51" s="17" t="str">
        <f t="shared" si="22"/>
        <v>eps</v>
      </c>
      <c r="AF51" s="193" t="str">
        <f t="shared" si="14"/>
        <v>20 yrs</v>
      </c>
      <c r="AG51" s="33" t="s">
        <v>365</v>
      </c>
      <c r="AH51" s="33" t="s">
        <v>399</v>
      </c>
      <c r="AI51" s="191">
        <v>-1.6</v>
      </c>
      <c r="AJ51" s="33">
        <v>-1.3</v>
      </c>
      <c r="AK51" s="33">
        <v>0.5</v>
      </c>
      <c r="AL51" s="33">
        <v>1.8</v>
      </c>
      <c r="AM51" s="190">
        <f t="shared" si="8"/>
        <v>0.18000000000000002</v>
      </c>
      <c r="AP51" s="57">
        <f t="shared" si="9"/>
        <v>1.8</v>
      </c>
      <c r="AQ51" s="57">
        <f t="shared" si="10"/>
        <v>1.8</v>
      </c>
    </row>
    <row r="52" spans="1:43" x14ac:dyDescent="0.25">
      <c r="A52" s="57" t="s">
        <v>111</v>
      </c>
      <c r="B52" s="57" t="s">
        <v>72</v>
      </c>
      <c r="C52" s="143">
        <f>C50</f>
        <v>0.17</v>
      </c>
      <c r="D52" s="143">
        <f t="shared" si="17"/>
        <v>0.17</v>
      </c>
      <c r="E52" s="143">
        <f t="shared" si="17"/>
        <v>0.17</v>
      </c>
      <c r="F52" s="143">
        <f t="shared" si="17"/>
        <v>0.17</v>
      </c>
      <c r="G52" s="143">
        <f t="shared" ref="D52:L59" si="23">F52</f>
        <v>0.17</v>
      </c>
      <c r="H52" s="143">
        <f t="shared" si="23"/>
        <v>0.17</v>
      </c>
      <c r="I52" s="143">
        <f t="shared" si="23"/>
        <v>0.17</v>
      </c>
      <c r="J52" s="143">
        <f t="shared" si="23"/>
        <v>0.17</v>
      </c>
      <c r="K52" s="143">
        <f t="shared" si="23"/>
        <v>0.17</v>
      </c>
      <c r="L52" s="143">
        <f t="shared" si="23"/>
        <v>0.17</v>
      </c>
      <c r="O52" s="57" t="str">
        <f t="shared" si="21"/>
        <v>abchm</v>
      </c>
      <c r="P52" s="57" t="str">
        <f t="shared" si="21"/>
        <v>nat</v>
      </c>
      <c r="Q52" s="17" t="str">
        <f>Q50</f>
        <v>eps</v>
      </c>
      <c r="R52" s="17" t="str">
        <f t="shared" ref="R52:Z52" si="24">Q52</f>
        <v>eps</v>
      </c>
      <c r="S52" s="17" t="str">
        <f t="shared" si="24"/>
        <v>eps</v>
      </c>
      <c r="T52" s="17" t="str">
        <f t="shared" si="24"/>
        <v>eps</v>
      </c>
      <c r="U52" s="17" t="str">
        <f t="shared" si="24"/>
        <v>eps</v>
      </c>
      <c r="V52" s="17" t="str">
        <f t="shared" si="24"/>
        <v>eps</v>
      </c>
      <c r="W52" s="17" t="str">
        <f t="shared" si="24"/>
        <v>eps</v>
      </c>
      <c r="X52" s="17" t="str">
        <f t="shared" si="24"/>
        <v>eps</v>
      </c>
      <c r="Y52" s="17" t="str">
        <f t="shared" si="24"/>
        <v>eps</v>
      </c>
      <c r="Z52" s="17" t="str">
        <f t="shared" si="24"/>
        <v>eps</v>
      </c>
      <c r="AF52" s="193" t="str">
        <f t="shared" si="14"/>
        <v>20 yrs</v>
      </c>
      <c r="AG52" s="33" t="s">
        <v>218</v>
      </c>
      <c r="AH52" s="33" t="s">
        <v>218</v>
      </c>
      <c r="AI52" s="191">
        <v>-1.6</v>
      </c>
      <c r="AJ52" s="33">
        <v>-1.3</v>
      </c>
      <c r="AK52" s="33">
        <v>0.5</v>
      </c>
      <c r="AL52" s="33">
        <v>1.8</v>
      </c>
      <c r="AM52" s="190">
        <f t="shared" si="8"/>
        <v>0.18000000000000002</v>
      </c>
      <c r="AP52" s="57">
        <f t="shared" si="9"/>
        <v>1.8</v>
      </c>
      <c r="AQ52" s="57">
        <f t="shared" si="10"/>
        <v>1.8</v>
      </c>
    </row>
    <row r="53" spans="1:43" x14ac:dyDescent="0.25">
      <c r="A53" s="57" t="s">
        <v>112</v>
      </c>
      <c r="B53" s="57" t="s">
        <v>72</v>
      </c>
      <c r="C53" s="143">
        <f>C52</f>
        <v>0.17</v>
      </c>
      <c r="D53" s="143">
        <f t="shared" si="23"/>
        <v>0.17</v>
      </c>
      <c r="E53" s="143">
        <f t="shared" si="23"/>
        <v>0.17</v>
      </c>
      <c r="F53" s="143">
        <f t="shared" si="23"/>
        <v>0.17</v>
      </c>
      <c r="G53" s="143">
        <f t="shared" si="23"/>
        <v>0.17</v>
      </c>
      <c r="H53" s="143">
        <f t="shared" si="23"/>
        <v>0.17</v>
      </c>
      <c r="I53" s="143">
        <f t="shared" si="23"/>
        <v>0.17</v>
      </c>
      <c r="J53" s="143">
        <f t="shared" si="23"/>
        <v>0.17</v>
      </c>
      <c r="K53" s="143">
        <f t="shared" si="23"/>
        <v>0.17</v>
      </c>
      <c r="L53" s="143">
        <f t="shared" si="23"/>
        <v>0.17</v>
      </c>
      <c r="O53" s="57" t="str">
        <f t="shared" si="21"/>
        <v>aochm</v>
      </c>
      <c r="P53" s="57" t="str">
        <f t="shared" si="21"/>
        <v>nat</v>
      </c>
      <c r="Q53" s="17" t="str">
        <f t="shared" ref="Q53:Q60" si="25">Q52</f>
        <v>eps</v>
      </c>
      <c r="R53" s="17" t="str">
        <f t="shared" ref="R53:Z53" si="26">Q53</f>
        <v>eps</v>
      </c>
      <c r="S53" s="17" t="str">
        <f t="shared" si="26"/>
        <v>eps</v>
      </c>
      <c r="T53" s="17" t="str">
        <f t="shared" si="26"/>
        <v>eps</v>
      </c>
      <c r="U53" s="17" t="str">
        <f t="shared" si="26"/>
        <v>eps</v>
      </c>
      <c r="V53" s="17" t="str">
        <f t="shared" si="26"/>
        <v>eps</v>
      </c>
      <c r="W53" s="17" t="str">
        <f t="shared" si="26"/>
        <v>eps</v>
      </c>
      <c r="X53" s="17" t="str">
        <f t="shared" si="26"/>
        <v>eps</v>
      </c>
      <c r="Y53" s="17" t="str">
        <f t="shared" si="26"/>
        <v>eps</v>
      </c>
      <c r="Z53" s="17" t="str">
        <f t="shared" si="26"/>
        <v>eps</v>
      </c>
      <c r="AF53" s="193" t="str">
        <f t="shared" si="14"/>
        <v>20 yrs</v>
      </c>
      <c r="AG53" s="33" t="s">
        <v>69</v>
      </c>
      <c r="AH53" s="33" t="s">
        <v>400</v>
      </c>
      <c r="AI53" s="191">
        <v>1.4</v>
      </c>
      <c r="AJ53" s="33">
        <v>1.8</v>
      </c>
      <c r="AK53" s="33">
        <v>1.2</v>
      </c>
      <c r="AL53" s="33">
        <v>0.7</v>
      </c>
      <c r="AM53" s="190">
        <f t="shared" si="8"/>
        <v>6.9999999999999993E-2</v>
      </c>
      <c r="AP53" s="57">
        <f t="shared" si="9"/>
        <v>0.7</v>
      </c>
      <c r="AQ53" s="57">
        <f t="shared" si="10"/>
        <v>0.7</v>
      </c>
    </row>
    <row r="54" spans="1:43" x14ac:dyDescent="0.25">
      <c r="A54" s="57" t="s">
        <v>113</v>
      </c>
      <c r="B54" s="57" t="s">
        <v>72</v>
      </c>
      <c r="C54" s="143">
        <f>C53</f>
        <v>0.17</v>
      </c>
      <c r="D54" s="143">
        <f t="shared" si="23"/>
        <v>0.17</v>
      </c>
      <c r="E54" s="143">
        <f t="shared" si="23"/>
        <v>0.17</v>
      </c>
      <c r="F54" s="143">
        <f t="shared" si="23"/>
        <v>0.17</v>
      </c>
      <c r="G54" s="143">
        <f t="shared" si="23"/>
        <v>0.17</v>
      </c>
      <c r="H54" s="143">
        <f t="shared" si="23"/>
        <v>0.17</v>
      </c>
      <c r="I54" s="143">
        <f t="shared" si="23"/>
        <v>0.17</v>
      </c>
      <c r="J54" s="143">
        <f t="shared" si="23"/>
        <v>0.17</v>
      </c>
      <c r="K54" s="143">
        <f t="shared" si="23"/>
        <v>0.17</v>
      </c>
      <c r="L54" s="143">
        <f t="shared" si="23"/>
        <v>0.17</v>
      </c>
      <c r="O54" s="57" t="str">
        <f t="shared" si="21"/>
        <v>arubb</v>
      </c>
      <c r="P54" s="57" t="str">
        <f t="shared" si="21"/>
        <v>nat</v>
      </c>
      <c r="Q54" s="17" t="str">
        <f t="shared" si="25"/>
        <v>eps</v>
      </c>
      <c r="R54" s="17" t="str">
        <f t="shared" ref="R54:Z54" si="27">Q54</f>
        <v>eps</v>
      </c>
      <c r="S54" s="17" t="str">
        <f t="shared" si="27"/>
        <v>eps</v>
      </c>
      <c r="T54" s="17" t="str">
        <f t="shared" si="27"/>
        <v>eps</v>
      </c>
      <c r="U54" s="17" t="str">
        <f t="shared" si="27"/>
        <v>eps</v>
      </c>
      <c r="V54" s="17" t="str">
        <f t="shared" si="27"/>
        <v>eps</v>
      </c>
      <c r="W54" s="17" t="str">
        <f t="shared" si="27"/>
        <v>eps</v>
      </c>
      <c r="X54" s="17" t="str">
        <f t="shared" si="27"/>
        <v>eps</v>
      </c>
      <c r="Y54" s="17" t="str">
        <f t="shared" si="27"/>
        <v>eps</v>
      </c>
      <c r="Z54" s="17" t="str">
        <f t="shared" si="27"/>
        <v>eps</v>
      </c>
      <c r="AF54" s="193" t="str">
        <f t="shared" si="14"/>
        <v>20 yrs</v>
      </c>
      <c r="AG54" s="33" t="s">
        <v>70</v>
      </c>
      <c r="AH54" s="33" t="s">
        <v>401</v>
      </c>
      <c r="AI54" s="191">
        <v>1.4</v>
      </c>
      <c r="AJ54" s="33">
        <v>1.8</v>
      </c>
      <c r="AK54" s="33">
        <v>1.2</v>
      </c>
      <c r="AL54" s="33">
        <v>0.7</v>
      </c>
      <c r="AM54" s="190">
        <f t="shared" si="8"/>
        <v>6.9999999999999993E-2</v>
      </c>
      <c r="AP54" s="57">
        <f t="shared" si="9"/>
        <v>0.7</v>
      </c>
      <c r="AQ54" s="57">
        <f t="shared" si="10"/>
        <v>0.7</v>
      </c>
    </row>
    <row r="55" spans="1:43" x14ac:dyDescent="0.25">
      <c r="A55" s="57" t="s">
        <v>114</v>
      </c>
      <c r="B55" s="57" t="s">
        <v>72</v>
      </c>
      <c r="C55" s="143">
        <f t="shared" ref="C55:C60" si="28">VLOOKUP($A55,$AG$8:$AM$69,MATCH($AF$4,$AG$7:$AM$7,0),)*$F$3</f>
        <v>0.17</v>
      </c>
      <c r="D55" s="143">
        <f t="shared" si="23"/>
        <v>0.17</v>
      </c>
      <c r="E55" s="143">
        <f t="shared" si="23"/>
        <v>0.17</v>
      </c>
      <c r="F55" s="143">
        <f t="shared" si="23"/>
        <v>0.17</v>
      </c>
      <c r="G55" s="143">
        <f t="shared" si="23"/>
        <v>0.17</v>
      </c>
      <c r="H55" s="143">
        <f t="shared" si="23"/>
        <v>0.17</v>
      </c>
      <c r="I55" s="143">
        <f t="shared" si="23"/>
        <v>0.17</v>
      </c>
      <c r="J55" s="143">
        <f t="shared" si="23"/>
        <v>0.17</v>
      </c>
      <c r="K55" s="143">
        <f t="shared" si="23"/>
        <v>0.17</v>
      </c>
      <c r="L55" s="143">
        <f t="shared" si="23"/>
        <v>0.17</v>
      </c>
      <c r="O55" s="57" t="str">
        <f t="shared" ref="O55:P59" si="29">A55</f>
        <v>aplas</v>
      </c>
      <c r="P55" s="57" t="str">
        <f t="shared" si="29"/>
        <v>nat</v>
      </c>
      <c r="Q55" s="17" t="str">
        <f t="shared" si="25"/>
        <v>eps</v>
      </c>
      <c r="R55" s="17" t="str">
        <f t="shared" ref="R55:Z55" si="30">Q55</f>
        <v>eps</v>
      </c>
      <c r="S55" s="17" t="str">
        <f t="shared" si="30"/>
        <v>eps</v>
      </c>
      <c r="T55" s="17" t="str">
        <f t="shared" si="30"/>
        <v>eps</v>
      </c>
      <c r="U55" s="17" t="str">
        <f t="shared" si="30"/>
        <v>eps</v>
      </c>
      <c r="V55" s="17" t="str">
        <f t="shared" si="30"/>
        <v>eps</v>
      </c>
      <c r="W55" s="17" t="str">
        <f t="shared" si="30"/>
        <v>eps</v>
      </c>
      <c r="X55" s="17" t="str">
        <f t="shared" si="30"/>
        <v>eps</v>
      </c>
      <c r="Y55" s="17" t="str">
        <f t="shared" si="30"/>
        <v>eps</v>
      </c>
      <c r="Z55" s="17" t="str">
        <f t="shared" si="30"/>
        <v>eps</v>
      </c>
      <c r="AF55" s="193" t="str">
        <f t="shared" si="14"/>
        <v>20 yrs</v>
      </c>
      <c r="AH55" s="33" t="s">
        <v>402</v>
      </c>
      <c r="AI55" s="191">
        <v>1.4</v>
      </c>
      <c r="AJ55" s="33">
        <v>1.8</v>
      </c>
      <c r="AK55" s="33">
        <v>1.2</v>
      </c>
      <c r="AL55" s="33">
        <v>0.7</v>
      </c>
      <c r="AM55" s="190">
        <f t="shared" si="8"/>
        <v>6.9999999999999993E-2</v>
      </c>
      <c r="AP55" s="57">
        <f t="shared" si="9"/>
        <v>0.7</v>
      </c>
      <c r="AQ55" s="57">
        <f t="shared" si="10"/>
        <v>0.7</v>
      </c>
    </row>
    <row r="56" spans="1:43" x14ac:dyDescent="0.25">
      <c r="A56" s="57" t="s">
        <v>62</v>
      </c>
      <c r="B56" s="57" t="s">
        <v>72</v>
      </c>
      <c r="C56" s="143">
        <f t="shared" si="28"/>
        <v>0.13999999999999999</v>
      </c>
      <c r="D56" s="143">
        <f t="shared" si="23"/>
        <v>0.13999999999999999</v>
      </c>
      <c r="E56" s="143">
        <f t="shared" si="23"/>
        <v>0.13999999999999999</v>
      </c>
      <c r="F56" s="143">
        <f t="shared" si="23"/>
        <v>0.13999999999999999</v>
      </c>
      <c r="G56" s="143">
        <f t="shared" si="23"/>
        <v>0.13999999999999999</v>
      </c>
      <c r="H56" s="143">
        <f t="shared" si="23"/>
        <v>0.13999999999999999</v>
      </c>
      <c r="I56" s="143">
        <f t="shared" si="23"/>
        <v>0.13999999999999999</v>
      </c>
      <c r="J56" s="143">
        <f t="shared" si="23"/>
        <v>0.13999999999999999</v>
      </c>
      <c r="K56" s="143">
        <f t="shared" si="23"/>
        <v>0.13999999999999999</v>
      </c>
      <c r="L56" s="143">
        <f t="shared" si="23"/>
        <v>0.13999999999999999</v>
      </c>
      <c r="O56" s="57" t="str">
        <f t="shared" si="29"/>
        <v>anmet</v>
      </c>
      <c r="P56" s="57" t="str">
        <f t="shared" si="29"/>
        <v>nat</v>
      </c>
      <c r="Q56" s="17" t="str">
        <f t="shared" si="25"/>
        <v>eps</v>
      </c>
      <c r="R56" s="17" t="str">
        <f t="shared" ref="R56:Z56" si="31">Q56</f>
        <v>eps</v>
      </c>
      <c r="S56" s="17" t="str">
        <f t="shared" si="31"/>
        <v>eps</v>
      </c>
      <c r="T56" s="17" t="str">
        <f t="shared" si="31"/>
        <v>eps</v>
      </c>
      <c r="U56" s="17" t="str">
        <f t="shared" si="31"/>
        <v>eps</v>
      </c>
      <c r="V56" s="17" t="str">
        <f t="shared" si="31"/>
        <v>eps</v>
      </c>
      <c r="W56" s="17" t="str">
        <f t="shared" si="31"/>
        <v>eps</v>
      </c>
      <c r="X56" s="17" t="str">
        <f t="shared" si="31"/>
        <v>eps</v>
      </c>
      <c r="Y56" s="17" t="str">
        <f t="shared" si="31"/>
        <v>eps</v>
      </c>
      <c r="Z56" s="17" t="str">
        <f t="shared" si="31"/>
        <v>eps</v>
      </c>
      <c r="AF56" s="193" t="str">
        <f t="shared" si="14"/>
        <v>20 yrs</v>
      </c>
      <c r="AH56" s="33" t="s">
        <v>403</v>
      </c>
      <c r="AI56" s="191">
        <v>1.4</v>
      </c>
      <c r="AJ56" s="33">
        <v>1.8</v>
      </c>
      <c r="AK56" s="33">
        <v>1.2</v>
      </c>
      <c r="AL56" s="33">
        <v>0.7</v>
      </c>
      <c r="AM56" s="190">
        <f t="shared" si="8"/>
        <v>6.9999999999999993E-2</v>
      </c>
      <c r="AP56" s="57">
        <f t="shared" si="9"/>
        <v>0.7</v>
      </c>
      <c r="AQ56" s="57">
        <f t="shared" si="10"/>
        <v>0.7</v>
      </c>
    </row>
    <row r="57" spans="1:43" x14ac:dyDescent="0.25">
      <c r="A57" s="57" t="s">
        <v>115</v>
      </c>
      <c r="B57" s="57" t="s">
        <v>72</v>
      </c>
      <c r="C57" s="143">
        <f t="shared" si="28"/>
        <v>0.13999999999999999</v>
      </c>
      <c r="D57" s="143">
        <f t="shared" si="23"/>
        <v>0.13999999999999999</v>
      </c>
      <c r="E57" s="143">
        <f t="shared" si="23"/>
        <v>0.13999999999999999</v>
      </c>
      <c r="F57" s="143">
        <f t="shared" si="23"/>
        <v>0.13999999999999999</v>
      </c>
      <c r="G57" s="143">
        <f t="shared" si="23"/>
        <v>0.13999999999999999</v>
      </c>
      <c r="H57" s="143">
        <f t="shared" si="23"/>
        <v>0.13999999999999999</v>
      </c>
      <c r="I57" s="143">
        <f t="shared" si="23"/>
        <v>0.13999999999999999</v>
      </c>
      <c r="J57" s="143">
        <f t="shared" si="23"/>
        <v>0.13999999999999999</v>
      </c>
      <c r="K57" s="143">
        <f t="shared" si="23"/>
        <v>0.13999999999999999</v>
      </c>
      <c r="L57" s="143">
        <f t="shared" si="23"/>
        <v>0.13999999999999999</v>
      </c>
      <c r="O57" s="57" t="str">
        <f t="shared" si="29"/>
        <v>airon</v>
      </c>
      <c r="P57" s="57" t="str">
        <f t="shared" si="29"/>
        <v>nat</v>
      </c>
      <c r="Q57" s="17" t="str">
        <f t="shared" si="25"/>
        <v>eps</v>
      </c>
      <c r="R57" s="17" t="str">
        <f t="shared" ref="R57:Z57" si="32">Q57</f>
        <v>eps</v>
      </c>
      <c r="S57" s="17" t="str">
        <f t="shared" si="32"/>
        <v>eps</v>
      </c>
      <c r="T57" s="17" t="str">
        <f t="shared" si="32"/>
        <v>eps</v>
      </c>
      <c r="U57" s="17" t="str">
        <f t="shared" si="32"/>
        <v>eps</v>
      </c>
      <c r="V57" s="17" t="str">
        <f t="shared" si="32"/>
        <v>eps</v>
      </c>
      <c r="W57" s="17" t="str">
        <f t="shared" si="32"/>
        <v>eps</v>
      </c>
      <c r="X57" s="17" t="str">
        <f t="shared" si="32"/>
        <v>eps</v>
      </c>
      <c r="Y57" s="17" t="str">
        <f t="shared" si="32"/>
        <v>eps</v>
      </c>
      <c r="Z57" s="17" t="str">
        <f t="shared" si="32"/>
        <v>eps</v>
      </c>
      <c r="AF57" s="193" t="str">
        <f t="shared" si="14"/>
        <v>20 yrs</v>
      </c>
      <c r="AG57" s="33" t="s">
        <v>123</v>
      </c>
      <c r="AH57" s="33" t="s">
        <v>404</v>
      </c>
      <c r="AI57" s="191">
        <v>1.4</v>
      </c>
      <c r="AJ57" s="33">
        <v>1.8</v>
      </c>
      <c r="AK57" s="33">
        <v>1.2</v>
      </c>
      <c r="AL57" s="33">
        <v>0.7</v>
      </c>
      <c r="AM57" s="190">
        <f t="shared" si="8"/>
        <v>6.9999999999999993E-2</v>
      </c>
      <c r="AP57" s="57">
        <f t="shared" si="9"/>
        <v>0.7</v>
      </c>
      <c r="AQ57" s="57">
        <f t="shared" si="10"/>
        <v>0.7</v>
      </c>
    </row>
    <row r="58" spans="1:43" x14ac:dyDescent="0.25">
      <c r="A58" s="57" t="s">
        <v>116</v>
      </c>
      <c r="B58" s="57" t="s">
        <v>72</v>
      </c>
      <c r="C58" s="143">
        <f t="shared" si="28"/>
        <v>0.13999999999999999</v>
      </c>
      <c r="D58" s="143">
        <f>C58</f>
        <v>0.13999999999999999</v>
      </c>
      <c r="E58" s="143">
        <f t="shared" si="23"/>
        <v>0.13999999999999999</v>
      </c>
      <c r="F58" s="143">
        <f t="shared" si="23"/>
        <v>0.13999999999999999</v>
      </c>
      <c r="G58" s="143">
        <f t="shared" si="23"/>
        <v>0.13999999999999999</v>
      </c>
      <c r="H58" s="143">
        <f t="shared" si="23"/>
        <v>0.13999999999999999</v>
      </c>
      <c r="I58" s="143">
        <f t="shared" si="23"/>
        <v>0.13999999999999999</v>
      </c>
      <c r="J58" s="143">
        <f t="shared" si="23"/>
        <v>0.13999999999999999</v>
      </c>
      <c r="K58" s="143">
        <f t="shared" si="23"/>
        <v>0.13999999999999999</v>
      </c>
      <c r="L58" s="143">
        <f t="shared" si="23"/>
        <v>0.13999999999999999</v>
      </c>
      <c r="O58" s="57" t="str">
        <f t="shared" si="29"/>
        <v>anfrm</v>
      </c>
      <c r="P58" s="57" t="str">
        <f t="shared" si="29"/>
        <v>nat</v>
      </c>
      <c r="Q58" s="17" t="str">
        <f t="shared" si="25"/>
        <v>eps</v>
      </c>
      <c r="R58" s="17" t="str">
        <f t="shared" ref="R58:Z58" si="33">Q58</f>
        <v>eps</v>
      </c>
      <c r="S58" s="17" t="str">
        <f t="shared" si="33"/>
        <v>eps</v>
      </c>
      <c r="T58" s="17" t="str">
        <f t="shared" si="33"/>
        <v>eps</v>
      </c>
      <c r="U58" s="17" t="str">
        <f t="shared" si="33"/>
        <v>eps</v>
      </c>
      <c r="V58" s="17" t="str">
        <f t="shared" si="33"/>
        <v>eps</v>
      </c>
      <c r="W58" s="17" t="str">
        <f t="shared" si="33"/>
        <v>eps</v>
      </c>
      <c r="X58" s="17" t="str">
        <f t="shared" si="33"/>
        <v>eps</v>
      </c>
      <c r="Y58" s="17" t="str">
        <f t="shared" si="33"/>
        <v>eps</v>
      </c>
      <c r="Z58" s="17" t="str">
        <f t="shared" si="33"/>
        <v>eps</v>
      </c>
      <c r="AF58" s="193" t="str">
        <f t="shared" si="14"/>
        <v>20 yrs</v>
      </c>
      <c r="AH58" s="33" t="s">
        <v>405</v>
      </c>
      <c r="AI58" s="191">
        <v>1.4</v>
      </c>
      <c r="AJ58" s="33">
        <v>1.8</v>
      </c>
      <c r="AK58" s="33">
        <v>1.2</v>
      </c>
      <c r="AL58" s="33">
        <v>0.7</v>
      </c>
      <c r="AM58" s="190">
        <f t="shared" si="8"/>
        <v>6.9999999999999993E-2</v>
      </c>
      <c r="AP58" s="57">
        <f t="shared" si="9"/>
        <v>0.7</v>
      </c>
      <c r="AQ58" s="57">
        <f t="shared" si="10"/>
        <v>0.7</v>
      </c>
    </row>
    <row r="59" spans="1:43" x14ac:dyDescent="0.25">
      <c r="A59" s="57" t="s">
        <v>117</v>
      </c>
      <c r="B59" s="57" t="s">
        <v>72</v>
      </c>
      <c r="C59" s="143">
        <f t="shared" si="28"/>
        <v>0.13999999999999999</v>
      </c>
      <c r="D59" s="143">
        <f>C59</f>
        <v>0.13999999999999999</v>
      </c>
      <c r="E59" s="143">
        <f t="shared" si="23"/>
        <v>0.13999999999999999</v>
      </c>
      <c r="F59" s="143">
        <f t="shared" si="23"/>
        <v>0.13999999999999999</v>
      </c>
      <c r="G59" s="143">
        <f t="shared" si="23"/>
        <v>0.13999999999999999</v>
      </c>
      <c r="H59" s="143">
        <f t="shared" si="23"/>
        <v>0.13999999999999999</v>
      </c>
      <c r="I59" s="143">
        <f t="shared" si="23"/>
        <v>0.13999999999999999</v>
      </c>
      <c r="J59" s="143">
        <f t="shared" si="23"/>
        <v>0.13999999999999999</v>
      </c>
      <c r="K59" s="143">
        <f t="shared" si="23"/>
        <v>0.13999999999999999</v>
      </c>
      <c r="L59" s="143">
        <f t="shared" si="23"/>
        <v>0.13999999999999999</v>
      </c>
      <c r="O59" s="57" t="str">
        <f t="shared" si="29"/>
        <v>ametp</v>
      </c>
      <c r="P59" s="57" t="str">
        <f t="shared" si="29"/>
        <v>nat</v>
      </c>
      <c r="Q59" s="17" t="str">
        <f t="shared" si="25"/>
        <v>eps</v>
      </c>
      <c r="R59" s="17" t="str">
        <f t="shared" ref="R59:Z59" si="34">Q59</f>
        <v>eps</v>
      </c>
      <c r="S59" s="17" t="str">
        <f t="shared" si="34"/>
        <v>eps</v>
      </c>
      <c r="T59" s="17" t="str">
        <f t="shared" si="34"/>
        <v>eps</v>
      </c>
      <c r="U59" s="17" t="str">
        <f t="shared" si="34"/>
        <v>eps</v>
      </c>
      <c r="V59" s="17" t="str">
        <f t="shared" si="34"/>
        <v>eps</v>
      </c>
      <c r="W59" s="17" t="str">
        <f t="shared" si="34"/>
        <v>eps</v>
      </c>
      <c r="X59" s="17" t="str">
        <f t="shared" si="34"/>
        <v>eps</v>
      </c>
      <c r="Y59" s="17" t="str">
        <f t="shared" si="34"/>
        <v>eps</v>
      </c>
      <c r="Z59" s="17" t="str">
        <f t="shared" si="34"/>
        <v>eps</v>
      </c>
      <c r="AF59" s="193" t="str">
        <f t="shared" si="14"/>
        <v>20 yrs</v>
      </c>
      <c r="AH59" s="33" t="s">
        <v>406</v>
      </c>
      <c r="AI59" s="191">
        <v>1.4</v>
      </c>
      <c r="AJ59" s="33">
        <v>1.8</v>
      </c>
      <c r="AK59" s="33">
        <v>1.2</v>
      </c>
      <c r="AL59" s="33">
        <v>0.7</v>
      </c>
      <c r="AM59" s="190">
        <f t="shared" si="8"/>
        <v>6.9999999999999993E-2</v>
      </c>
      <c r="AP59" s="57">
        <f t="shared" si="9"/>
        <v>0.7</v>
      </c>
      <c r="AQ59" s="57">
        <f t="shared" si="10"/>
        <v>0.7</v>
      </c>
    </row>
    <row r="60" spans="1:43" x14ac:dyDescent="0.25">
      <c r="A60" s="57" t="s">
        <v>63</v>
      </c>
      <c r="B60" s="57" t="s">
        <v>72</v>
      </c>
      <c r="C60" s="143">
        <f t="shared" si="28"/>
        <v>0.13</v>
      </c>
      <c r="D60" s="143">
        <f t="shared" ref="D60:D62" si="35">C60</f>
        <v>0.13</v>
      </c>
      <c r="E60" s="143">
        <f t="shared" ref="E60:E62" si="36">D60</f>
        <v>0.13</v>
      </c>
      <c r="F60" s="143">
        <f t="shared" ref="F60:F62" si="37">E60</f>
        <v>0.13</v>
      </c>
      <c r="G60" s="143">
        <f t="shared" ref="G60:G62" si="38">F60</f>
        <v>0.13</v>
      </c>
      <c r="H60" s="143">
        <f t="shared" ref="H60:H62" si="39">G60</f>
        <v>0.13</v>
      </c>
      <c r="I60" s="143">
        <f t="shared" ref="I60:I62" si="40">H60</f>
        <v>0.13</v>
      </c>
      <c r="J60" s="143">
        <f t="shared" ref="J60:J62" si="41">I60</f>
        <v>0.13</v>
      </c>
      <c r="K60" s="143">
        <f t="shared" ref="K60:K62" si="42">J60</f>
        <v>0.13</v>
      </c>
      <c r="L60" s="143">
        <f t="shared" ref="L60:L62" si="43">K60</f>
        <v>0.13</v>
      </c>
      <c r="O60" s="57" t="str">
        <f t="shared" ref="O60:O62" si="44">A60</f>
        <v>amach</v>
      </c>
      <c r="P60" s="57" t="str">
        <f t="shared" ref="P60:P62" si="45">B60</f>
        <v>nat</v>
      </c>
      <c r="Q60" s="17" t="str">
        <f t="shared" si="25"/>
        <v>eps</v>
      </c>
      <c r="R60" s="17" t="str">
        <f t="shared" ref="R60:R62" si="46">Q60</f>
        <v>eps</v>
      </c>
      <c r="S60" s="17" t="str">
        <f t="shared" ref="S60:S62" si="47">R60</f>
        <v>eps</v>
      </c>
      <c r="T60" s="17" t="str">
        <f t="shared" ref="T60:T62" si="48">S60</f>
        <v>eps</v>
      </c>
      <c r="U60" s="17" t="str">
        <f t="shared" ref="U60:U62" si="49">T60</f>
        <v>eps</v>
      </c>
      <c r="V60" s="17" t="str">
        <f t="shared" ref="V60:V62" si="50">U60</f>
        <v>eps</v>
      </c>
      <c r="W60" s="17" t="str">
        <f t="shared" ref="W60:W62" si="51">V60</f>
        <v>eps</v>
      </c>
      <c r="X60" s="17" t="str">
        <f t="shared" ref="X60:X62" si="52">W60</f>
        <v>eps</v>
      </c>
      <c r="Y60" s="17" t="str">
        <f t="shared" ref="Y60:Y62" si="53">X60</f>
        <v>eps</v>
      </c>
      <c r="Z60" s="17" t="str">
        <f t="shared" ref="Z60:Z62" si="54">Y60</f>
        <v>eps</v>
      </c>
      <c r="AF60" s="193" t="str">
        <f t="shared" si="14"/>
        <v>20 yrs</v>
      </c>
      <c r="AH60" s="33" t="s">
        <v>407</v>
      </c>
      <c r="AI60" s="191">
        <v>1.4</v>
      </c>
      <c r="AJ60" s="33">
        <v>1.8</v>
      </c>
      <c r="AK60" s="33">
        <v>1.2</v>
      </c>
      <c r="AL60" s="33">
        <v>0.7</v>
      </c>
      <c r="AM60" s="190">
        <f t="shared" si="8"/>
        <v>6.9999999999999993E-2</v>
      </c>
      <c r="AP60" s="57">
        <f t="shared" si="9"/>
        <v>0.7</v>
      </c>
      <c r="AQ60" s="57">
        <f t="shared" si="10"/>
        <v>0.7</v>
      </c>
    </row>
    <row r="61" spans="1:43" x14ac:dyDescent="0.25">
      <c r="A61" s="57" t="s">
        <v>419</v>
      </c>
      <c r="B61" s="57" t="s">
        <v>72</v>
      </c>
      <c r="C61" s="143">
        <f>C63</f>
        <v>0.13</v>
      </c>
      <c r="D61" s="143">
        <f t="shared" si="35"/>
        <v>0.13</v>
      </c>
      <c r="E61" s="143">
        <f t="shared" si="36"/>
        <v>0.13</v>
      </c>
      <c r="F61" s="143">
        <f t="shared" si="37"/>
        <v>0.13</v>
      </c>
      <c r="G61" s="143">
        <f t="shared" si="38"/>
        <v>0.13</v>
      </c>
      <c r="H61" s="143">
        <f t="shared" si="39"/>
        <v>0.13</v>
      </c>
      <c r="I61" s="143">
        <f t="shared" si="40"/>
        <v>0.13</v>
      </c>
      <c r="J61" s="143">
        <f t="shared" si="41"/>
        <v>0.13</v>
      </c>
      <c r="K61" s="143">
        <f t="shared" si="42"/>
        <v>0.13</v>
      </c>
      <c r="L61" s="143">
        <f t="shared" si="43"/>
        <v>0.13</v>
      </c>
      <c r="O61" s="57" t="str">
        <f t="shared" si="44"/>
        <v>afcel</v>
      </c>
      <c r="P61" s="57" t="str">
        <f t="shared" si="45"/>
        <v>nat</v>
      </c>
      <c r="Q61" s="17" t="str">
        <f t="shared" ref="Q61:Q62" si="55">Q58</f>
        <v>eps</v>
      </c>
      <c r="R61" s="17" t="str">
        <f t="shared" si="46"/>
        <v>eps</v>
      </c>
      <c r="S61" s="17" t="str">
        <f t="shared" si="47"/>
        <v>eps</v>
      </c>
      <c r="T61" s="17" t="str">
        <f t="shared" si="48"/>
        <v>eps</v>
      </c>
      <c r="U61" s="17" t="str">
        <f t="shared" si="49"/>
        <v>eps</v>
      </c>
      <c r="V61" s="17" t="str">
        <f t="shared" si="50"/>
        <v>eps</v>
      </c>
      <c r="W61" s="17" t="str">
        <f t="shared" si="51"/>
        <v>eps</v>
      </c>
      <c r="X61" s="17" t="str">
        <f t="shared" si="52"/>
        <v>eps</v>
      </c>
      <c r="Y61" s="17" t="str">
        <f t="shared" si="53"/>
        <v>eps</v>
      </c>
      <c r="Z61" s="17" t="str">
        <f t="shared" si="54"/>
        <v>eps</v>
      </c>
      <c r="AF61" s="193" t="str">
        <f t="shared" si="14"/>
        <v>20 yrs</v>
      </c>
      <c r="AH61" s="33" t="s">
        <v>408</v>
      </c>
      <c r="AI61" s="191">
        <v>1.4</v>
      </c>
      <c r="AJ61" s="33">
        <v>1.8</v>
      </c>
      <c r="AK61" s="33">
        <v>1.2</v>
      </c>
      <c r="AL61" s="33">
        <v>0.7</v>
      </c>
      <c r="AM61" s="190">
        <f t="shared" si="8"/>
        <v>6.9999999999999993E-2</v>
      </c>
      <c r="AP61" s="57">
        <f t="shared" si="9"/>
        <v>0.7</v>
      </c>
      <c r="AQ61" s="57">
        <f t="shared" si="10"/>
        <v>0.7</v>
      </c>
    </row>
    <row r="62" spans="1:43" x14ac:dyDescent="0.25">
      <c r="A62" s="57" t="s">
        <v>420</v>
      </c>
      <c r="B62" s="57" t="s">
        <v>72</v>
      </c>
      <c r="C62" s="143">
        <f>C64</f>
        <v>0.13</v>
      </c>
      <c r="D62" s="143">
        <f t="shared" si="35"/>
        <v>0.13</v>
      </c>
      <c r="E62" s="143">
        <f t="shared" si="36"/>
        <v>0.13</v>
      </c>
      <c r="F62" s="143">
        <f t="shared" si="37"/>
        <v>0.13</v>
      </c>
      <c r="G62" s="143">
        <f t="shared" si="38"/>
        <v>0.13</v>
      </c>
      <c r="H62" s="143">
        <f t="shared" si="39"/>
        <v>0.13</v>
      </c>
      <c r="I62" s="143">
        <f t="shared" si="40"/>
        <v>0.13</v>
      </c>
      <c r="J62" s="143">
        <f t="shared" si="41"/>
        <v>0.13</v>
      </c>
      <c r="K62" s="143">
        <f t="shared" si="42"/>
        <v>0.13</v>
      </c>
      <c r="L62" s="143">
        <f t="shared" si="43"/>
        <v>0.13</v>
      </c>
      <c r="O62" s="57" t="str">
        <f t="shared" si="44"/>
        <v>aelct</v>
      </c>
      <c r="P62" s="57" t="str">
        <f t="shared" si="45"/>
        <v>nat</v>
      </c>
      <c r="Q62" s="17" t="str">
        <f t="shared" si="55"/>
        <v>eps</v>
      </c>
      <c r="R62" s="17" t="str">
        <f t="shared" si="46"/>
        <v>eps</v>
      </c>
      <c r="S62" s="17" t="str">
        <f t="shared" si="47"/>
        <v>eps</v>
      </c>
      <c r="T62" s="17" t="str">
        <f t="shared" si="48"/>
        <v>eps</v>
      </c>
      <c r="U62" s="17" t="str">
        <f t="shared" si="49"/>
        <v>eps</v>
      </c>
      <c r="V62" s="17" t="str">
        <f t="shared" si="50"/>
        <v>eps</v>
      </c>
      <c r="W62" s="17" t="str">
        <f t="shared" si="51"/>
        <v>eps</v>
      </c>
      <c r="X62" s="17" t="str">
        <f t="shared" si="52"/>
        <v>eps</v>
      </c>
      <c r="Y62" s="17" t="str">
        <f t="shared" si="53"/>
        <v>eps</v>
      </c>
      <c r="Z62" s="17" t="str">
        <f t="shared" si="54"/>
        <v>eps</v>
      </c>
      <c r="AF62" s="189" t="s">
        <v>373</v>
      </c>
      <c r="AG62" s="33" t="s">
        <v>71</v>
      </c>
      <c r="AH62" s="33" t="s">
        <v>409</v>
      </c>
      <c r="AI62" s="191">
        <v>0.4</v>
      </c>
      <c r="AJ62" s="33">
        <v>0</v>
      </c>
      <c r="AK62" s="33">
        <v>-0.4</v>
      </c>
      <c r="AL62" s="33">
        <v>-0.4</v>
      </c>
      <c r="AM62" s="190">
        <f t="shared" si="8"/>
        <v>-4.0000000000000008E-2</v>
      </c>
      <c r="AP62" s="57">
        <f t="shared" si="9"/>
        <v>-0.4</v>
      </c>
      <c r="AQ62" s="56">
        <f>AP62</f>
        <v>-0.4</v>
      </c>
    </row>
    <row r="63" spans="1:43" x14ac:dyDescent="0.25">
      <c r="A63" s="57" t="s">
        <v>118</v>
      </c>
      <c r="B63" s="57" t="s">
        <v>72</v>
      </c>
      <c r="C63" s="143">
        <f t="shared" ref="C63:C74" si="56">VLOOKUP($A63,$AG$8:$AM$69,MATCH($AF$4,$AG$7:$AM$7,0),)*$F$3</f>
        <v>0.13</v>
      </c>
      <c r="D63" s="143">
        <f t="shared" ref="D63:L63" si="57">C63</f>
        <v>0.13</v>
      </c>
      <c r="E63" s="143">
        <f t="shared" si="57"/>
        <v>0.13</v>
      </c>
      <c r="F63" s="143">
        <f t="shared" si="57"/>
        <v>0.13</v>
      </c>
      <c r="G63" s="143">
        <f t="shared" si="57"/>
        <v>0.13</v>
      </c>
      <c r="H63" s="143">
        <f t="shared" si="57"/>
        <v>0.13</v>
      </c>
      <c r="I63" s="143">
        <f t="shared" si="57"/>
        <v>0.13</v>
      </c>
      <c r="J63" s="143">
        <f t="shared" si="57"/>
        <v>0.13</v>
      </c>
      <c r="K63" s="143">
        <f t="shared" si="57"/>
        <v>0.13</v>
      </c>
      <c r="L63" s="143">
        <f t="shared" si="57"/>
        <v>0.13</v>
      </c>
      <c r="O63" s="57" t="str">
        <f t="shared" ref="O63:O84" si="58">A63</f>
        <v>aemch</v>
      </c>
      <c r="P63" s="57" t="str">
        <f t="shared" ref="P63:P84" si="59">B63</f>
        <v>nat</v>
      </c>
      <c r="Q63" s="17" t="str">
        <f>Q60</f>
        <v>eps</v>
      </c>
      <c r="R63" s="17" t="str">
        <f t="shared" ref="R63:Z63" si="60">Q63</f>
        <v>eps</v>
      </c>
      <c r="S63" s="17" t="str">
        <f t="shared" si="60"/>
        <v>eps</v>
      </c>
      <c r="T63" s="17" t="str">
        <f t="shared" si="60"/>
        <v>eps</v>
      </c>
      <c r="U63" s="17" t="str">
        <f t="shared" si="60"/>
        <v>eps</v>
      </c>
      <c r="V63" s="17" t="str">
        <f t="shared" si="60"/>
        <v>eps</v>
      </c>
      <c r="W63" s="17" t="str">
        <f t="shared" si="60"/>
        <v>eps</v>
      </c>
      <c r="X63" s="17" t="str">
        <f t="shared" si="60"/>
        <v>eps</v>
      </c>
      <c r="Y63" s="17" t="str">
        <f t="shared" si="60"/>
        <v>eps</v>
      </c>
      <c r="Z63" s="17" t="str">
        <f t="shared" si="60"/>
        <v>eps</v>
      </c>
      <c r="AF63" s="189" t="s">
        <v>373</v>
      </c>
      <c r="AG63" s="33" t="s">
        <v>124</v>
      </c>
      <c r="AH63" s="33" t="s">
        <v>410</v>
      </c>
      <c r="AI63" s="191">
        <v>-0.6</v>
      </c>
      <c r="AJ63" s="33">
        <v>-0.5</v>
      </c>
      <c r="AK63" s="33">
        <v>-1.3</v>
      </c>
      <c r="AL63" s="33">
        <v>-1.5</v>
      </c>
      <c r="AM63" s="190">
        <f t="shared" si="8"/>
        <v>-0.15000000000000002</v>
      </c>
      <c r="AP63" s="57">
        <f t="shared" si="9"/>
        <v>-1.5</v>
      </c>
      <c r="AQ63" s="56">
        <f t="shared" ref="AQ63:AQ69" si="61">AP63</f>
        <v>-1.5</v>
      </c>
    </row>
    <row r="64" spans="1:43" x14ac:dyDescent="0.25">
      <c r="A64" s="57" t="s">
        <v>119</v>
      </c>
      <c r="B64" s="57" t="s">
        <v>72</v>
      </c>
      <c r="C64" s="143">
        <f t="shared" si="56"/>
        <v>0.13</v>
      </c>
      <c r="D64" s="143">
        <f t="shared" ref="D64:L64" si="62">C64</f>
        <v>0.13</v>
      </c>
      <c r="E64" s="143">
        <f t="shared" si="62"/>
        <v>0.13</v>
      </c>
      <c r="F64" s="143">
        <f t="shared" si="62"/>
        <v>0.13</v>
      </c>
      <c r="G64" s="143">
        <f t="shared" si="62"/>
        <v>0.13</v>
      </c>
      <c r="H64" s="143">
        <f t="shared" si="62"/>
        <v>0.13</v>
      </c>
      <c r="I64" s="143">
        <f t="shared" si="62"/>
        <v>0.13</v>
      </c>
      <c r="J64" s="143">
        <f t="shared" si="62"/>
        <v>0.13</v>
      </c>
      <c r="K64" s="143">
        <f t="shared" si="62"/>
        <v>0.13</v>
      </c>
      <c r="L64" s="143">
        <f t="shared" si="62"/>
        <v>0.13</v>
      </c>
      <c r="O64" s="57" t="str">
        <f t="shared" si="58"/>
        <v>asequ</v>
      </c>
      <c r="P64" s="57" t="str">
        <f t="shared" si="59"/>
        <v>nat</v>
      </c>
      <c r="Q64" s="17" t="str">
        <f t="shared" ref="Q64:Q75" si="63">Q63</f>
        <v>eps</v>
      </c>
      <c r="R64" s="17" t="str">
        <f t="shared" ref="R64:Z64" si="64">Q64</f>
        <v>eps</v>
      </c>
      <c r="S64" s="17" t="str">
        <f t="shared" si="64"/>
        <v>eps</v>
      </c>
      <c r="T64" s="17" t="str">
        <f t="shared" si="64"/>
        <v>eps</v>
      </c>
      <c r="U64" s="17" t="str">
        <f t="shared" si="64"/>
        <v>eps</v>
      </c>
      <c r="V64" s="17" t="str">
        <f t="shared" si="64"/>
        <v>eps</v>
      </c>
      <c r="W64" s="17" t="str">
        <f t="shared" si="64"/>
        <v>eps</v>
      </c>
      <c r="X64" s="17" t="str">
        <f t="shared" si="64"/>
        <v>eps</v>
      </c>
      <c r="Y64" s="17" t="str">
        <f t="shared" si="64"/>
        <v>eps</v>
      </c>
      <c r="Z64" s="17" t="str">
        <f t="shared" si="64"/>
        <v>eps</v>
      </c>
      <c r="AF64" s="193" t="str">
        <f t="shared" ref="AF64:AF75" si="65">AF63</f>
        <v>20 yrs</v>
      </c>
      <c r="AH64" s="33" t="s">
        <v>411</v>
      </c>
      <c r="AI64" s="191">
        <v>-0.6</v>
      </c>
      <c r="AJ64" s="33">
        <v>-0.5</v>
      </c>
      <c r="AK64" s="33">
        <v>-1.3</v>
      </c>
      <c r="AL64" s="33">
        <v>-1.5</v>
      </c>
      <c r="AM64" s="190">
        <f t="shared" si="8"/>
        <v>-0.15000000000000002</v>
      </c>
      <c r="AP64" s="57">
        <f t="shared" si="9"/>
        <v>-1.5</v>
      </c>
      <c r="AQ64" s="56">
        <f t="shared" si="61"/>
        <v>-1.5</v>
      </c>
    </row>
    <row r="65" spans="1:43" x14ac:dyDescent="0.25">
      <c r="A65" s="57" t="s">
        <v>64</v>
      </c>
      <c r="B65" s="57" t="s">
        <v>72</v>
      </c>
      <c r="C65" s="143">
        <f t="shared" si="56"/>
        <v>0.33</v>
      </c>
      <c r="D65" s="143">
        <f t="shared" ref="D65:L65" si="66">C65</f>
        <v>0.33</v>
      </c>
      <c r="E65" s="143">
        <f t="shared" si="66"/>
        <v>0.33</v>
      </c>
      <c r="F65" s="143">
        <f t="shared" si="66"/>
        <v>0.33</v>
      </c>
      <c r="G65" s="143">
        <f t="shared" si="66"/>
        <v>0.33</v>
      </c>
      <c r="H65" s="143">
        <f t="shared" si="66"/>
        <v>0.33</v>
      </c>
      <c r="I65" s="143">
        <f t="shared" si="66"/>
        <v>0.33</v>
      </c>
      <c r="J65" s="143">
        <f t="shared" si="66"/>
        <v>0.33</v>
      </c>
      <c r="K65" s="143">
        <f t="shared" si="66"/>
        <v>0.33</v>
      </c>
      <c r="L65" s="143">
        <f t="shared" si="66"/>
        <v>0.33</v>
      </c>
      <c r="O65" s="57" t="str">
        <f t="shared" si="58"/>
        <v>avehi</v>
      </c>
      <c r="P65" s="57" t="str">
        <f t="shared" si="59"/>
        <v>nat</v>
      </c>
      <c r="Q65" s="17" t="str">
        <f t="shared" si="63"/>
        <v>eps</v>
      </c>
      <c r="R65" s="17" t="str">
        <f t="shared" ref="R65:Z65" si="67">Q65</f>
        <v>eps</v>
      </c>
      <c r="S65" s="17" t="str">
        <f t="shared" si="67"/>
        <v>eps</v>
      </c>
      <c r="T65" s="17" t="str">
        <f t="shared" si="67"/>
        <v>eps</v>
      </c>
      <c r="U65" s="17" t="str">
        <f t="shared" si="67"/>
        <v>eps</v>
      </c>
      <c r="V65" s="17" t="str">
        <f t="shared" si="67"/>
        <v>eps</v>
      </c>
      <c r="W65" s="17" t="str">
        <f t="shared" si="67"/>
        <v>eps</v>
      </c>
      <c r="X65" s="17" t="str">
        <f t="shared" si="67"/>
        <v>eps</v>
      </c>
      <c r="Y65" s="17" t="str">
        <f t="shared" si="67"/>
        <v>eps</v>
      </c>
      <c r="Z65" s="17" t="str">
        <f t="shared" si="67"/>
        <v>eps</v>
      </c>
      <c r="AF65" s="189" t="s">
        <v>373</v>
      </c>
      <c r="AH65" s="33" t="s">
        <v>412</v>
      </c>
      <c r="AI65" s="191">
        <v>-0.6</v>
      </c>
      <c r="AJ65" s="33">
        <v>-0.5</v>
      </c>
      <c r="AK65" s="33">
        <v>-1.3</v>
      </c>
      <c r="AL65" s="33">
        <v>-1.5</v>
      </c>
      <c r="AM65" s="190">
        <f t="shared" si="8"/>
        <v>-0.15000000000000002</v>
      </c>
      <c r="AP65" s="57">
        <f t="shared" si="9"/>
        <v>-1.5</v>
      </c>
      <c r="AQ65" s="56">
        <f t="shared" si="61"/>
        <v>-1.5</v>
      </c>
    </row>
    <row r="66" spans="1:43" x14ac:dyDescent="0.25">
      <c r="A66" s="57" t="s">
        <v>120</v>
      </c>
      <c r="B66" s="57" t="s">
        <v>72</v>
      </c>
      <c r="C66" s="143">
        <f t="shared" si="56"/>
        <v>0.33</v>
      </c>
      <c r="D66" s="143">
        <f t="shared" ref="D66:L66" si="68">C66</f>
        <v>0.33</v>
      </c>
      <c r="E66" s="143">
        <f t="shared" si="68"/>
        <v>0.33</v>
      </c>
      <c r="F66" s="143">
        <f t="shared" si="68"/>
        <v>0.33</v>
      </c>
      <c r="G66" s="143">
        <f t="shared" si="68"/>
        <v>0.33</v>
      </c>
      <c r="H66" s="143">
        <f t="shared" si="68"/>
        <v>0.33</v>
      </c>
      <c r="I66" s="143">
        <f t="shared" si="68"/>
        <v>0.33</v>
      </c>
      <c r="J66" s="143">
        <f t="shared" si="68"/>
        <v>0.33</v>
      </c>
      <c r="K66" s="143">
        <f t="shared" si="68"/>
        <v>0.33</v>
      </c>
      <c r="L66" s="143">
        <f t="shared" si="68"/>
        <v>0.33</v>
      </c>
      <c r="O66" s="57" t="str">
        <f t="shared" si="58"/>
        <v>atequ</v>
      </c>
      <c r="P66" s="57" t="str">
        <f t="shared" si="59"/>
        <v>nat</v>
      </c>
      <c r="Q66" s="17" t="str">
        <f t="shared" si="63"/>
        <v>eps</v>
      </c>
      <c r="R66" s="17" t="str">
        <f t="shared" ref="R66:Z66" si="69">Q66</f>
        <v>eps</v>
      </c>
      <c r="S66" s="17" t="str">
        <f t="shared" si="69"/>
        <v>eps</v>
      </c>
      <c r="T66" s="17" t="str">
        <f t="shared" si="69"/>
        <v>eps</v>
      </c>
      <c r="U66" s="17" t="str">
        <f t="shared" si="69"/>
        <v>eps</v>
      </c>
      <c r="V66" s="17" t="str">
        <f t="shared" si="69"/>
        <v>eps</v>
      </c>
      <c r="W66" s="17" t="str">
        <f t="shared" si="69"/>
        <v>eps</v>
      </c>
      <c r="X66" s="17" t="str">
        <f t="shared" si="69"/>
        <v>eps</v>
      </c>
      <c r="Y66" s="17" t="str">
        <f t="shared" si="69"/>
        <v>eps</v>
      </c>
      <c r="Z66" s="17" t="str">
        <f t="shared" si="69"/>
        <v>eps</v>
      </c>
      <c r="AF66" s="193" t="str">
        <f t="shared" si="65"/>
        <v>20 yrs</v>
      </c>
      <c r="AH66" s="33" t="s">
        <v>413</v>
      </c>
      <c r="AI66" s="191">
        <v>-0.6</v>
      </c>
      <c r="AJ66" s="33">
        <v>-0.5</v>
      </c>
      <c r="AK66" s="33">
        <v>-1.3</v>
      </c>
      <c r="AL66" s="33">
        <v>-1.5</v>
      </c>
      <c r="AM66" s="190">
        <f t="shared" si="8"/>
        <v>-0.15000000000000002</v>
      </c>
      <c r="AP66" s="57">
        <f t="shared" si="9"/>
        <v>-1.5</v>
      </c>
      <c r="AQ66" s="56">
        <f t="shared" si="61"/>
        <v>-1.5</v>
      </c>
    </row>
    <row r="67" spans="1:43" x14ac:dyDescent="0.25">
      <c r="A67" s="57" t="s">
        <v>121</v>
      </c>
      <c r="B67" s="57" t="s">
        <v>72</v>
      </c>
      <c r="C67" s="143">
        <f t="shared" si="56"/>
        <v>0.33</v>
      </c>
      <c r="D67" s="143">
        <f t="shared" ref="D67:L67" si="70">C67</f>
        <v>0.33</v>
      </c>
      <c r="E67" s="143">
        <f t="shared" si="70"/>
        <v>0.33</v>
      </c>
      <c r="F67" s="143">
        <f t="shared" si="70"/>
        <v>0.33</v>
      </c>
      <c r="G67" s="143">
        <f t="shared" si="70"/>
        <v>0.33</v>
      </c>
      <c r="H67" s="143">
        <f t="shared" si="70"/>
        <v>0.33</v>
      </c>
      <c r="I67" s="143">
        <f t="shared" si="70"/>
        <v>0.33</v>
      </c>
      <c r="J67" s="143">
        <f t="shared" si="70"/>
        <v>0.33</v>
      </c>
      <c r="K67" s="143">
        <f t="shared" si="70"/>
        <v>0.33</v>
      </c>
      <c r="L67" s="143">
        <f t="shared" si="70"/>
        <v>0.33</v>
      </c>
      <c r="O67" s="57" t="str">
        <f t="shared" si="58"/>
        <v>afurn</v>
      </c>
      <c r="P67" s="57" t="str">
        <f t="shared" si="59"/>
        <v>nat</v>
      </c>
      <c r="Q67" s="17" t="str">
        <f t="shared" si="63"/>
        <v>eps</v>
      </c>
      <c r="R67" s="17" t="str">
        <f t="shared" ref="R67:Z67" si="71">Q67</f>
        <v>eps</v>
      </c>
      <c r="S67" s="17" t="str">
        <f t="shared" si="71"/>
        <v>eps</v>
      </c>
      <c r="T67" s="17" t="str">
        <f t="shared" si="71"/>
        <v>eps</v>
      </c>
      <c r="U67" s="17" t="str">
        <f t="shared" si="71"/>
        <v>eps</v>
      </c>
      <c r="V67" s="17" t="str">
        <f t="shared" si="71"/>
        <v>eps</v>
      </c>
      <c r="W67" s="17" t="str">
        <f t="shared" si="71"/>
        <v>eps</v>
      </c>
      <c r="X67" s="17" t="str">
        <f t="shared" si="71"/>
        <v>eps</v>
      </c>
      <c r="Y67" s="17" t="str">
        <f t="shared" si="71"/>
        <v>eps</v>
      </c>
      <c r="Z67" s="17" t="str">
        <f t="shared" si="71"/>
        <v>eps</v>
      </c>
      <c r="AF67" s="193" t="str">
        <f t="shared" si="65"/>
        <v>20 yrs</v>
      </c>
      <c r="AH67" s="33" t="s">
        <v>414</v>
      </c>
      <c r="AI67" s="191">
        <v>-0.6</v>
      </c>
      <c r="AJ67" s="33">
        <v>-0.5</v>
      </c>
      <c r="AK67" s="33">
        <v>-1.3</v>
      </c>
      <c r="AL67" s="33">
        <v>-1.5</v>
      </c>
      <c r="AM67" s="190">
        <f t="shared" si="8"/>
        <v>-0.15000000000000002</v>
      </c>
      <c r="AP67" s="57">
        <f t="shared" si="9"/>
        <v>-1.5</v>
      </c>
      <c r="AQ67" s="56">
        <f t="shared" si="61"/>
        <v>-1.5</v>
      </c>
    </row>
    <row r="68" spans="1:43" x14ac:dyDescent="0.25">
      <c r="A68" s="57" t="s">
        <v>65</v>
      </c>
      <c r="B68" s="57" t="s">
        <v>72</v>
      </c>
      <c r="C68" s="143">
        <f t="shared" si="56"/>
        <v>0.33</v>
      </c>
      <c r="D68" s="143">
        <f t="shared" ref="D68:L68" si="72">C68</f>
        <v>0.33</v>
      </c>
      <c r="E68" s="143">
        <f t="shared" si="72"/>
        <v>0.33</v>
      </c>
      <c r="F68" s="143">
        <f t="shared" si="72"/>
        <v>0.33</v>
      </c>
      <c r="G68" s="143">
        <f t="shared" si="72"/>
        <v>0.33</v>
      </c>
      <c r="H68" s="143">
        <f t="shared" si="72"/>
        <v>0.33</v>
      </c>
      <c r="I68" s="143">
        <f t="shared" si="72"/>
        <v>0.33</v>
      </c>
      <c r="J68" s="143">
        <f t="shared" si="72"/>
        <v>0.33</v>
      </c>
      <c r="K68" s="143">
        <f t="shared" si="72"/>
        <v>0.33</v>
      </c>
      <c r="L68" s="143">
        <f t="shared" si="72"/>
        <v>0.33</v>
      </c>
      <c r="O68" s="57" t="str">
        <f t="shared" si="58"/>
        <v>aoman</v>
      </c>
      <c r="P68" s="57" t="str">
        <f t="shared" si="59"/>
        <v>nat</v>
      </c>
      <c r="Q68" s="17" t="str">
        <f t="shared" si="63"/>
        <v>eps</v>
      </c>
      <c r="R68" s="17" t="str">
        <f t="shared" ref="R68:Z68" si="73">Q68</f>
        <v>eps</v>
      </c>
      <c r="S68" s="17" t="str">
        <f t="shared" si="73"/>
        <v>eps</v>
      </c>
      <c r="T68" s="17" t="str">
        <f t="shared" si="73"/>
        <v>eps</v>
      </c>
      <c r="U68" s="17" t="str">
        <f t="shared" si="73"/>
        <v>eps</v>
      </c>
      <c r="V68" s="17" t="str">
        <f t="shared" si="73"/>
        <v>eps</v>
      </c>
      <c r="W68" s="17" t="str">
        <f t="shared" si="73"/>
        <v>eps</v>
      </c>
      <c r="X68" s="17" t="str">
        <f t="shared" si="73"/>
        <v>eps</v>
      </c>
      <c r="Y68" s="17" t="str">
        <f t="shared" si="73"/>
        <v>eps</v>
      </c>
      <c r="Z68" s="17" t="str">
        <f t="shared" si="73"/>
        <v>eps</v>
      </c>
      <c r="AF68" s="193" t="str">
        <f t="shared" si="65"/>
        <v>20 yrs</v>
      </c>
      <c r="AH68" s="33" t="s">
        <v>415</v>
      </c>
      <c r="AI68" s="191">
        <v>-0.6</v>
      </c>
      <c r="AJ68" s="33">
        <v>-0.5</v>
      </c>
      <c r="AK68" s="33">
        <v>-1.3</v>
      </c>
      <c r="AL68" s="33">
        <v>-1.5</v>
      </c>
      <c r="AM68" s="190">
        <f t="shared" si="8"/>
        <v>-0.15000000000000002</v>
      </c>
      <c r="AP68" s="57">
        <f t="shared" si="9"/>
        <v>-1.5</v>
      </c>
      <c r="AQ68" s="56">
        <f t="shared" si="61"/>
        <v>-1.5</v>
      </c>
    </row>
    <row r="69" spans="1:43" x14ac:dyDescent="0.25">
      <c r="A69" s="57" t="s">
        <v>66</v>
      </c>
      <c r="B69" s="57" t="s">
        <v>72</v>
      </c>
      <c r="C69" s="143">
        <f t="shared" si="56"/>
        <v>-0.18000000000000002</v>
      </c>
      <c r="D69" s="143">
        <f t="shared" ref="D69:L69" si="74">C69</f>
        <v>-0.18000000000000002</v>
      </c>
      <c r="E69" s="143">
        <f t="shared" si="74"/>
        <v>-0.18000000000000002</v>
      </c>
      <c r="F69" s="143">
        <f t="shared" si="74"/>
        <v>-0.18000000000000002</v>
      </c>
      <c r="G69" s="143">
        <f t="shared" si="74"/>
        <v>-0.18000000000000002</v>
      </c>
      <c r="H69" s="143">
        <f t="shared" si="74"/>
        <v>-0.18000000000000002</v>
      </c>
      <c r="I69" s="143">
        <f t="shared" si="74"/>
        <v>-0.18000000000000002</v>
      </c>
      <c r="J69" s="143">
        <f t="shared" si="74"/>
        <v>-0.18000000000000002</v>
      </c>
      <c r="K69" s="143">
        <f t="shared" si="74"/>
        <v>-0.18000000000000002</v>
      </c>
      <c r="L69" s="143">
        <f t="shared" si="74"/>
        <v>-0.18000000000000002</v>
      </c>
      <c r="O69" s="57" t="str">
        <f t="shared" si="58"/>
        <v>aelec</v>
      </c>
      <c r="P69" s="57" t="str">
        <f t="shared" si="59"/>
        <v>nat</v>
      </c>
      <c r="Q69" s="17" t="str">
        <f t="shared" si="63"/>
        <v>eps</v>
      </c>
      <c r="R69" s="17" t="str">
        <f t="shared" ref="R69:Z69" si="75">Q69</f>
        <v>eps</v>
      </c>
      <c r="S69" s="17" t="str">
        <f t="shared" si="75"/>
        <v>eps</v>
      </c>
      <c r="T69" s="17" t="str">
        <f t="shared" si="75"/>
        <v>eps</v>
      </c>
      <c r="U69" s="17" t="str">
        <f t="shared" si="75"/>
        <v>eps</v>
      </c>
      <c r="V69" s="17" t="str">
        <f t="shared" si="75"/>
        <v>eps</v>
      </c>
      <c r="W69" s="17" t="str">
        <f t="shared" si="75"/>
        <v>eps</v>
      </c>
      <c r="X69" s="17" t="str">
        <f t="shared" si="75"/>
        <v>eps</v>
      </c>
      <c r="Y69" s="17" t="str">
        <f t="shared" si="75"/>
        <v>eps</v>
      </c>
      <c r="Z69" s="17" t="str">
        <f t="shared" si="75"/>
        <v>eps</v>
      </c>
      <c r="AF69" s="193" t="str">
        <f t="shared" si="65"/>
        <v>20 yrs</v>
      </c>
      <c r="AH69" s="33" t="s">
        <v>416</v>
      </c>
      <c r="AI69" s="191">
        <v>-0.6</v>
      </c>
      <c r="AJ69" s="33">
        <v>-0.5</v>
      </c>
      <c r="AK69" s="33">
        <v>-1.3</v>
      </c>
      <c r="AL69" s="33">
        <v>-1.5</v>
      </c>
      <c r="AM69" s="190">
        <f t="shared" si="8"/>
        <v>-0.15000000000000002</v>
      </c>
      <c r="AP69" s="57">
        <f t="shared" si="9"/>
        <v>-1.5</v>
      </c>
      <c r="AQ69" s="56">
        <f t="shared" si="61"/>
        <v>-1.5</v>
      </c>
    </row>
    <row r="70" spans="1:43" x14ac:dyDescent="0.25">
      <c r="A70" s="57" t="s">
        <v>24</v>
      </c>
      <c r="B70" s="57" t="s">
        <v>72</v>
      </c>
      <c r="C70" s="143">
        <f t="shared" si="56"/>
        <v>-0.18000000000000002</v>
      </c>
      <c r="D70" s="143">
        <f t="shared" ref="D70:L70" si="76">C70</f>
        <v>-0.18000000000000002</v>
      </c>
      <c r="E70" s="143">
        <f t="shared" si="76"/>
        <v>-0.18000000000000002</v>
      </c>
      <c r="F70" s="143">
        <f t="shared" si="76"/>
        <v>-0.18000000000000002</v>
      </c>
      <c r="G70" s="143">
        <f t="shared" si="76"/>
        <v>-0.18000000000000002</v>
      </c>
      <c r="H70" s="143">
        <f t="shared" si="76"/>
        <v>-0.18000000000000002</v>
      </c>
      <c r="I70" s="143">
        <f t="shared" si="76"/>
        <v>-0.18000000000000002</v>
      </c>
      <c r="J70" s="143">
        <f t="shared" si="76"/>
        <v>-0.18000000000000002</v>
      </c>
      <c r="K70" s="143">
        <f t="shared" si="76"/>
        <v>-0.18000000000000002</v>
      </c>
      <c r="L70" s="143">
        <f t="shared" si="76"/>
        <v>-0.18000000000000002</v>
      </c>
      <c r="O70" s="57" t="str">
        <f t="shared" si="58"/>
        <v>awatr</v>
      </c>
      <c r="P70" s="57" t="str">
        <f t="shared" si="59"/>
        <v>nat</v>
      </c>
      <c r="Q70" s="17" t="str">
        <f t="shared" si="63"/>
        <v>eps</v>
      </c>
      <c r="R70" s="17" t="str">
        <f t="shared" ref="R70:Z70" si="77">Q70</f>
        <v>eps</v>
      </c>
      <c r="S70" s="17" t="str">
        <f t="shared" si="77"/>
        <v>eps</v>
      </c>
      <c r="T70" s="17" t="str">
        <f t="shared" si="77"/>
        <v>eps</v>
      </c>
      <c r="U70" s="17" t="str">
        <f t="shared" si="77"/>
        <v>eps</v>
      </c>
      <c r="V70" s="17" t="str">
        <f t="shared" si="77"/>
        <v>eps</v>
      </c>
      <c r="W70" s="17" t="str">
        <f t="shared" si="77"/>
        <v>eps</v>
      </c>
      <c r="X70" s="17" t="str">
        <f t="shared" si="77"/>
        <v>eps</v>
      </c>
      <c r="Y70" s="17" t="str">
        <f t="shared" si="77"/>
        <v>eps</v>
      </c>
      <c r="Z70" s="17" t="str">
        <f t="shared" si="77"/>
        <v>eps</v>
      </c>
      <c r="AF70" s="193" t="str">
        <f t="shared" si="65"/>
        <v>20 yrs</v>
      </c>
    </row>
    <row r="71" spans="1:43" x14ac:dyDescent="0.25">
      <c r="A71" s="57" t="s">
        <v>67</v>
      </c>
      <c r="B71" s="57" t="s">
        <v>72</v>
      </c>
      <c r="C71" s="143">
        <f t="shared" si="56"/>
        <v>8.0000000000000016E-2</v>
      </c>
      <c r="D71" s="143">
        <f t="shared" ref="D71:L71" si="78">C71</f>
        <v>8.0000000000000016E-2</v>
      </c>
      <c r="E71" s="143">
        <f t="shared" si="78"/>
        <v>8.0000000000000016E-2</v>
      </c>
      <c r="F71" s="143">
        <f t="shared" si="78"/>
        <v>8.0000000000000016E-2</v>
      </c>
      <c r="G71" s="143">
        <f t="shared" si="78"/>
        <v>8.0000000000000016E-2</v>
      </c>
      <c r="H71" s="143">
        <f t="shared" si="78"/>
        <v>8.0000000000000016E-2</v>
      </c>
      <c r="I71" s="143">
        <f t="shared" si="78"/>
        <v>8.0000000000000016E-2</v>
      </c>
      <c r="J71" s="143">
        <f t="shared" si="78"/>
        <v>8.0000000000000016E-2</v>
      </c>
      <c r="K71" s="143">
        <f t="shared" si="78"/>
        <v>8.0000000000000016E-2</v>
      </c>
      <c r="L71" s="143">
        <f t="shared" si="78"/>
        <v>8.0000000000000016E-2</v>
      </c>
      <c r="O71" s="57" t="str">
        <f t="shared" si="58"/>
        <v>acons</v>
      </c>
      <c r="P71" s="57" t="str">
        <f t="shared" si="59"/>
        <v>nat</v>
      </c>
      <c r="Q71" s="17" t="str">
        <f t="shared" si="63"/>
        <v>eps</v>
      </c>
      <c r="R71" s="17" t="str">
        <f t="shared" ref="R71:Z71" si="79">Q71</f>
        <v>eps</v>
      </c>
      <c r="S71" s="17" t="str">
        <f t="shared" si="79"/>
        <v>eps</v>
      </c>
      <c r="T71" s="17" t="str">
        <f t="shared" si="79"/>
        <v>eps</v>
      </c>
      <c r="U71" s="17" t="str">
        <f t="shared" si="79"/>
        <v>eps</v>
      </c>
      <c r="V71" s="17" t="str">
        <f t="shared" si="79"/>
        <v>eps</v>
      </c>
      <c r="W71" s="17" t="str">
        <f t="shared" si="79"/>
        <v>eps</v>
      </c>
      <c r="X71" s="17" t="str">
        <f t="shared" si="79"/>
        <v>eps</v>
      </c>
      <c r="Y71" s="17" t="str">
        <f t="shared" si="79"/>
        <v>eps</v>
      </c>
      <c r="Z71" s="17" t="str">
        <f t="shared" si="79"/>
        <v>eps</v>
      </c>
      <c r="AF71" s="193" t="str">
        <f t="shared" si="65"/>
        <v>20 yrs</v>
      </c>
    </row>
    <row r="72" spans="1:43" x14ac:dyDescent="0.25">
      <c r="A72" s="57" t="s">
        <v>68</v>
      </c>
      <c r="B72" s="57" t="s">
        <v>72</v>
      </c>
      <c r="C72" s="143">
        <f t="shared" si="56"/>
        <v>0.03</v>
      </c>
      <c r="D72" s="143">
        <f t="shared" ref="D72:L72" si="80">C72</f>
        <v>0.03</v>
      </c>
      <c r="E72" s="143">
        <f t="shared" si="80"/>
        <v>0.03</v>
      </c>
      <c r="F72" s="143">
        <f t="shared" si="80"/>
        <v>0.03</v>
      </c>
      <c r="G72" s="143">
        <f t="shared" si="80"/>
        <v>0.03</v>
      </c>
      <c r="H72" s="143">
        <f t="shared" si="80"/>
        <v>0.03</v>
      </c>
      <c r="I72" s="143">
        <f t="shared" si="80"/>
        <v>0.03</v>
      </c>
      <c r="J72" s="143">
        <f t="shared" si="80"/>
        <v>0.03</v>
      </c>
      <c r="K72" s="143">
        <f t="shared" si="80"/>
        <v>0.03</v>
      </c>
      <c r="L72" s="143">
        <f t="shared" si="80"/>
        <v>0.03</v>
      </c>
      <c r="O72" s="57" t="str">
        <f t="shared" si="58"/>
        <v>atrad</v>
      </c>
      <c r="P72" s="57" t="str">
        <f t="shared" si="59"/>
        <v>nat</v>
      </c>
      <c r="Q72" s="17" t="str">
        <f t="shared" si="63"/>
        <v>eps</v>
      </c>
      <c r="R72" s="17" t="str">
        <f t="shared" ref="R72:Z72" si="81">Q72</f>
        <v>eps</v>
      </c>
      <c r="S72" s="17" t="str">
        <f t="shared" si="81"/>
        <v>eps</v>
      </c>
      <c r="T72" s="17" t="str">
        <f t="shared" si="81"/>
        <v>eps</v>
      </c>
      <c r="U72" s="17" t="str">
        <f t="shared" si="81"/>
        <v>eps</v>
      </c>
      <c r="V72" s="17" t="str">
        <f t="shared" si="81"/>
        <v>eps</v>
      </c>
      <c r="W72" s="17" t="str">
        <f t="shared" si="81"/>
        <v>eps</v>
      </c>
      <c r="X72" s="17" t="str">
        <f t="shared" si="81"/>
        <v>eps</v>
      </c>
      <c r="Y72" s="17" t="str">
        <f t="shared" si="81"/>
        <v>eps</v>
      </c>
      <c r="Z72" s="17" t="str">
        <f t="shared" si="81"/>
        <v>eps</v>
      </c>
      <c r="AF72" s="193" t="str">
        <f t="shared" si="65"/>
        <v>20 yrs</v>
      </c>
    </row>
    <row r="73" spans="1:43" x14ac:dyDescent="0.25">
      <c r="A73" s="57" t="s">
        <v>122</v>
      </c>
      <c r="B73" s="57" t="s">
        <v>72</v>
      </c>
      <c r="C73" s="143">
        <f t="shared" si="56"/>
        <v>0.03</v>
      </c>
      <c r="D73" s="143">
        <f t="shared" ref="D73:L73" si="82">C73</f>
        <v>0.03</v>
      </c>
      <c r="E73" s="143">
        <f t="shared" si="82"/>
        <v>0.03</v>
      </c>
      <c r="F73" s="143">
        <f t="shared" si="82"/>
        <v>0.03</v>
      </c>
      <c r="G73" s="143">
        <f t="shared" si="82"/>
        <v>0.03</v>
      </c>
      <c r="H73" s="143">
        <f t="shared" si="82"/>
        <v>0.03</v>
      </c>
      <c r="I73" s="143">
        <f t="shared" si="82"/>
        <v>0.03</v>
      </c>
      <c r="J73" s="143">
        <f t="shared" si="82"/>
        <v>0.03</v>
      </c>
      <c r="K73" s="143">
        <f t="shared" si="82"/>
        <v>0.03</v>
      </c>
      <c r="L73" s="143">
        <f t="shared" si="82"/>
        <v>0.03</v>
      </c>
      <c r="O73" s="57" t="str">
        <f t="shared" si="58"/>
        <v>ahotl</v>
      </c>
      <c r="P73" s="57" t="str">
        <f t="shared" si="59"/>
        <v>nat</v>
      </c>
      <c r="Q73" s="17" t="str">
        <f t="shared" si="63"/>
        <v>eps</v>
      </c>
      <c r="R73" s="17" t="str">
        <f t="shared" ref="R73:Z73" si="83">Q73</f>
        <v>eps</v>
      </c>
      <c r="S73" s="17" t="str">
        <f t="shared" si="83"/>
        <v>eps</v>
      </c>
      <c r="T73" s="17" t="str">
        <f t="shared" si="83"/>
        <v>eps</v>
      </c>
      <c r="U73" s="17" t="str">
        <f t="shared" si="83"/>
        <v>eps</v>
      </c>
      <c r="V73" s="17" t="str">
        <f t="shared" si="83"/>
        <v>eps</v>
      </c>
      <c r="W73" s="17" t="str">
        <f t="shared" si="83"/>
        <v>eps</v>
      </c>
      <c r="X73" s="17" t="str">
        <f t="shared" si="83"/>
        <v>eps</v>
      </c>
      <c r="Y73" s="17" t="str">
        <f t="shared" si="83"/>
        <v>eps</v>
      </c>
      <c r="Z73" s="17" t="str">
        <f t="shared" si="83"/>
        <v>eps</v>
      </c>
      <c r="AF73" s="193" t="str">
        <f t="shared" si="65"/>
        <v>20 yrs</v>
      </c>
    </row>
    <row r="74" spans="1:43" x14ac:dyDescent="0.25">
      <c r="A74" s="57" t="s">
        <v>321</v>
      </c>
      <c r="B74" s="57" t="s">
        <v>72</v>
      </c>
      <c r="C74" s="143">
        <f t="shared" si="56"/>
        <v>0.18000000000000002</v>
      </c>
      <c r="D74" s="143">
        <f t="shared" ref="D74:L74" si="84">C74</f>
        <v>0.18000000000000002</v>
      </c>
      <c r="E74" s="143">
        <f t="shared" si="84"/>
        <v>0.18000000000000002</v>
      </c>
      <c r="F74" s="143">
        <f t="shared" si="84"/>
        <v>0.18000000000000002</v>
      </c>
      <c r="G74" s="143">
        <f t="shared" si="84"/>
        <v>0.18000000000000002</v>
      </c>
      <c r="H74" s="143">
        <f t="shared" si="84"/>
        <v>0.18000000000000002</v>
      </c>
      <c r="I74" s="143">
        <f t="shared" si="84"/>
        <v>0.18000000000000002</v>
      </c>
      <c r="J74" s="143">
        <f t="shared" si="84"/>
        <v>0.18000000000000002</v>
      </c>
      <c r="K74" s="143">
        <f t="shared" si="84"/>
        <v>0.18000000000000002</v>
      </c>
      <c r="L74" s="143">
        <f t="shared" si="84"/>
        <v>0.18000000000000002</v>
      </c>
      <c r="O74" s="57" t="str">
        <f t="shared" si="58"/>
        <v>altrp-p</v>
      </c>
      <c r="P74" s="57" t="str">
        <f t="shared" si="59"/>
        <v>nat</v>
      </c>
      <c r="Q74" s="17" t="str">
        <f t="shared" si="63"/>
        <v>eps</v>
      </c>
      <c r="R74" s="17" t="str">
        <f t="shared" ref="R74:Z74" si="85">Q74</f>
        <v>eps</v>
      </c>
      <c r="S74" s="17" t="str">
        <f t="shared" si="85"/>
        <v>eps</v>
      </c>
      <c r="T74" s="17" t="str">
        <f t="shared" si="85"/>
        <v>eps</v>
      </c>
      <c r="U74" s="17" t="str">
        <f t="shared" si="85"/>
        <v>eps</v>
      </c>
      <c r="V74" s="17" t="str">
        <f t="shared" si="85"/>
        <v>eps</v>
      </c>
      <c r="W74" s="17" t="str">
        <f t="shared" si="85"/>
        <v>eps</v>
      </c>
      <c r="X74" s="17" t="str">
        <f t="shared" si="85"/>
        <v>eps</v>
      </c>
      <c r="Y74" s="17" t="str">
        <f t="shared" si="85"/>
        <v>eps</v>
      </c>
      <c r="Z74" s="17" t="str">
        <f t="shared" si="85"/>
        <v>eps</v>
      </c>
      <c r="AF74" s="193" t="str">
        <f t="shared" si="65"/>
        <v>20 yrs</v>
      </c>
    </row>
    <row r="75" spans="1:43" x14ac:dyDescent="0.25">
      <c r="A75" s="57" t="s">
        <v>322</v>
      </c>
      <c r="B75" s="57" t="s">
        <v>72</v>
      </c>
      <c r="C75" s="143">
        <f>C74</f>
        <v>0.18000000000000002</v>
      </c>
      <c r="D75" s="143">
        <f t="shared" ref="D75:L75" si="86">C75</f>
        <v>0.18000000000000002</v>
      </c>
      <c r="E75" s="143">
        <f t="shared" si="86"/>
        <v>0.18000000000000002</v>
      </c>
      <c r="F75" s="143">
        <f t="shared" si="86"/>
        <v>0.18000000000000002</v>
      </c>
      <c r="G75" s="143">
        <f t="shared" si="86"/>
        <v>0.18000000000000002</v>
      </c>
      <c r="H75" s="143">
        <f t="shared" si="86"/>
        <v>0.18000000000000002</v>
      </c>
      <c r="I75" s="143">
        <f t="shared" si="86"/>
        <v>0.18000000000000002</v>
      </c>
      <c r="J75" s="143">
        <f t="shared" si="86"/>
        <v>0.18000000000000002</v>
      </c>
      <c r="K75" s="143">
        <f t="shared" si="86"/>
        <v>0.18000000000000002</v>
      </c>
      <c r="L75" s="143">
        <f t="shared" si="86"/>
        <v>0.18000000000000002</v>
      </c>
      <c r="O75" s="57" t="str">
        <f t="shared" si="58"/>
        <v>altrp-f</v>
      </c>
      <c r="P75" s="57" t="str">
        <f t="shared" si="59"/>
        <v>nat</v>
      </c>
      <c r="Q75" s="17" t="str">
        <f t="shared" si="63"/>
        <v>eps</v>
      </c>
      <c r="R75" s="17" t="str">
        <f t="shared" ref="R75:Z75" si="87">Q75</f>
        <v>eps</v>
      </c>
      <c r="S75" s="17" t="str">
        <f t="shared" si="87"/>
        <v>eps</v>
      </c>
      <c r="T75" s="17" t="str">
        <f t="shared" si="87"/>
        <v>eps</v>
      </c>
      <c r="U75" s="17" t="str">
        <f t="shared" si="87"/>
        <v>eps</v>
      </c>
      <c r="V75" s="17" t="str">
        <f t="shared" si="87"/>
        <v>eps</v>
      </c>
      <c r="W75" s="17" t="str">
        <f t="shared" si="87"/>
        <v>eps</v>
      </c>
      <c r="X75" s="17" t="str">
        <f t="shared" si="87"/>
        <v>eps</v>
      </c>
      <c r="Y75" s="17" t="str">
        <f t="shared" si="87"/>
        <v>eps</v>
      </c>
      <c r="Z75" s="17" t="str">
        <f t="shared" si="87"/>
        <v>eps</v>
      </c>
      <c r="AF75" s="193" t="str">
        <f t="shared" si="65"/>
        <v>20 yrs</v>
      </c>
    </row>
    <row r="76" spans="1:43" x14ac:dyDescent="0.25">
      <c r="A76" s="57" t="s">
        <v>364</v>
      </c>
      <c r="B76" s="57" t="s">
        <v>72</v>
      </c>
      <c r="C76" s="143">
        <f>VLOOKUP($A76,$AG$8:$AM$69,MATCH($AF$4,$AG$7:$AM$7,0),)*$F$3</f>
        <v>0.18000000000000002</v>
      </c>
      <c r="D76" s="143">
        <f t="shared" ref="D76:L76" si="88">C76</f>
        <v>0.18000000000000002</v>
      </c>
      <c r="E76" s="143">
        <f t="shared" si="88"/>
        <v>0.18000000000000002</v>
      </c>
      <c r="F76" s="143">
        <f t="shared" si="88"/>
        <v>0.18000000000000002</v>
      </c>
      <c r="G76" s="143">
        <f t="shared" si="88"/>
        <v>0.18000000000000002</v>
      </c>
      <c r="H76" s="143">
        <f t="shared" si="88"/>
        <v>0.18000000000000002</v>
      </c>
      <c r="I76" s="143">
        <f t="shared" si="88"/>
        <v>0.18000000000000002</v>
      </c>
      <c r="J76" s="143">
        <f t="shared" si="88"/>
        <v>0.18000000000000002</v>
      </c>
      <c r="K76" s="143">
        <f t="shared" si="88"/>
        <v>0.18000000000000002</v>
      </c>
      <c r="L76" s="143">
        <f t="shared" si="88"/>
        <v>0.18000000000000002</v>
      </c>
      <c r="O76" s="57" t="str">
        <f t="shared" si="58"/>
        <v>aotrp-p</v>
      </c>
      <c r="P76" s="57" t="str">
        <f t="shared" si="59"/>
        <v>nat</v>
      </c>
      <c r="Q76" s="17" t="str">
        <f t="shared" ref="Q76:Q84" si="89">Q75</f>
        <v>eps</v>
      </c>
      <c r="R76" s="17" t="str">
        <f t="shared" ref="R76:Z76" si="90">Q76</f>
        <v>eps</v>
      </c>
      <c r="S76" s="17" t="str">
        <f t="shared" si="90"/>
        <v>eps</v>
      </c>
      <c r="T76" s="17" t="str">
        <f t="shared" si="90"/>
        <v>eps</v>
      </c>
      <c r="U76" s="17" t="str">
        <f t="shared" si="90"/>
        <v>eps</v>
      </c>
      <c r="V76" s="17" t="str">
        <f t="shared" si="90"/>
        <v>eps</v>
      </c>
      <c r="W76" s="17" t="str">
        <f t="shared" si="90"/>
        <v>eps</v>
      </c>
      <c r="X76" s="17" t="str">
        <f t="shared" si="90"/>
        <v>eps</v>
      </c>
      <c r="Y76" s="17" t="str">
        <f t="shared" si="90"/>
        <v>eps</v>
      </c>
      <c r="Z76" s="17" t="str">
        <f t="shared" si="90"/>
        <v>eps</v>
      </c>
      <c r="AF76" s="189" t="s">
        <v>373</v>
      </c>
    </row>
    <row r="77" spans="1:43" x14ac:dyDescent="0.25">
      <c r="A77" s="57" t="s">
        <v>365</v>
      </c>
      <c r="B77" s="57" t="s">
        <v>72</v>
      </c>
      <c r="C77" s="143">
        <f>VLOOKUP($A77,$AG$8:$AM$69,MATCH($AF$4,$AG$7:$AM$7,0),)*$F$3</f>
        <v>0.18000000000000002</v>
      </c>
      <c r="D77" s="143">
        <f t="shared" ref="D77:L77" si="91">C77</f>
        <v>0.18000000000000002</v>
      </c>
      <c r="E77" s="143">
        <f t="shared" si="91"/>
        <v>0.18000000000000002</v>
      </c>
      <c r="F77" s="143">
        <f t="shared" si="91"/>
        <v>0.18000000000000002</v>
      </c>
      <c r="G77" s="143">
        <f t="shared" si="91"/>
        <v>0.18000000000000002</v>
      </c>
      <c r="H77" s="143">
        <f t="shared" si="91"/>
        <v>0.18000000000000002</v>
      </c>
      <c r="I77" s="143">
        <f t="shared" si="91"/>
        <v>0.18000000000000002</v>
      </c>
      <c r="J77" s="143">
        <f t="shared" si="91"/>
        <v>0.18000000000000002</v>
      </c>
      <c r="K77" s="143">
        <f t="shared" si="91"/>
        <v>0.18000000000000002</v>
      </c>
      <c r="L77" s="143">
        <f t="shared" si="91"/>
        <v>0.18000000000000002</v>
      </c>
      <c r="O77" s="57" t="str">
        <f t="shared" si="58"/>
        <v>aotrp-f</v>
      </c>
      <c r="P77" s="57" t="str">
        <f t="shared" si="59"/>
        <v>nat</v>
      </c>
      <c r="Q77" s="17" t="str">
        <f t="shared" si="89"/>
        <v>eps</v>
      </c>
      <c r="R77" s="17" t="str">
        <f t="shared" ref="R77:Z77" si="92">Q77</f>
        <v>eps</v>
      </c>
      <c r="S77" s="17" t="str">
        <f t="shared" si="92"/>
        <v>eps</v>
      </c>
      <c r="T77" s="17" t="str">
        <f t="shared" si="92"/>
        <v>eps</v>
      </c>
      <c r="U77" s="17" t="str">
        <f t="shared" si="92"/>
        <v>eps</v>
      </c>
      <c r="V77" s="17" t="str">
        <f t="shared" si="92"/>
        <v>eps</v>
      </c>
      <c r="W77" s="17" t="str">
        <f t="shared" si="92"/>
        <v>eps</v>
      </c>
      <c r="X77" s="17" t="str">
        <f t="shared" si="92"/>
        <v>eps</v>
      </c>
      <c r="Y77" s="17" t="str">
        <f t="shared" si="92"/>
        <v>eps</v>
      </c>
      <c r="Z77" s="17" t="str">
        <f t="shared" si="92"/>
        <v>eps</v>
      </c>
      <c r="AF77" s="193" t="str">
        <f>AF76</f>
        <v>20 yrs</v>
      </c>
    </row>
    <row r="78" spans="1:43" x14ac:dyDescent="0.25">
      <c r="A78" s="57" t="s">
        <v>326</v>
      </c>
      <c r="B78" s="57" t="s">
        <v>72</v>
      </c>
      <c r="C78" s="143">
        <f>C77</f>
        <v>0.18000000000000002</v>
      </c>
      <c r="D78" s="143">
        <f t="shared" ref="D78:L78" si="93">C78</f>
        <v>0.18000000000000002</v>
      </c>
      <c r="E78" s="143">
        <f t="shared" si="93"/>
        <v>0.18000000000000002</v>
      </c>
      <c r="F78" s="143">
        <f t="shared" si="93"/>
        <v>0.18000000000000002</v>
      </c>
      <c r="G78" s="143">
        <f t="shared" si="93"/>
        <v>0.18000000000000002</v>
      </c>
      <c r="H78" s="143">
        <f t="shared" si="93"/>
        <v>0.18000000000000002</v>
      </c>
      <c r="I78" s="143">
        <f t="shared" si="93"/>
        <v>0.18000000000000002</v>
      </c>
      <c r="J78" s="143">
        <f t="shared" si="93"/>
        <v>0.18000000000000002</v>
      </c>
      <c r="K78" s="143">
        <f t="shared" si="93"/>
        <v>0.18000000000000002</v>
      </c>
      <c r="L78" s="143">
        <f t="shared" si="93"/>
        <v>0.18000000000000002</v>
      </c>
      <c r="O78" s="57" t="str">
        <f t="shared" si="58"/>
        <v>aprtr</v>
      </c>
      <c r="P78" s="57" t="str">
        <f t="shared" si="59"/>
        <v>nat</v>
      </c>
      <c r="Q78" s="17" t="str">
        <f t="shared" si="89"/>
        <v>eps</v>
      </c>
      <c r="R78" s="17" t="str">
        <f t="shared" ref="R78:Z78" si="94">Q78</f>
        <v>eps</v>
      </c>
      <c r="S78" s="17" t="str">
        <f t="shared" si="94"/>
        <v>eps</v>
      </c>
      <c r="T78" s="17" t="str">
        <f t="shared" si="94"/>
        <v>eps</v>
      </c>
      <c r="U78" s="17" t="str">
        <f t="shared" si="94"/>
        <v>eps</v>
      </c>
      <c r="V78" s="17" t="str">
        <f t="shared" si="94"/>
        <v>eps</v>
      </c>
      <c r="W78" s="17" t="str">
        <f t="shared" si="94"/>
        <v>eps</v>
      </c>
      <c r="X78" s="17" t="str">
        <f t="shared" si="94"/>
        <v>eps</v>
      </c>
      <c r="Y78" s="17" t="str">
        <f t="shared" si="94"/>
        <v>eps</v>
      </c>
      <c r="Z78" s="17" t="str">
        <f t="shared" si="94"/>
        <v>eps</v>
      </c>
      <c r="AF78" s="193" t="str">
        <f>AF77</f>
        <v>20 yrs</v>
      </c>
    </row>
    <row r="79" spans="1:43" x14ac:dyDescent="0.25">
      <c r="A79" s="57" t="s">
        <v>218</v>
      </c>
      <c r="B79" s="57" t="s">
        <v>72</v>
      </c>
      <c r="C79" s="143">
        <f t="shared" ref="C79:C84" si="95">VLOOKUP($A79,$AG$8:$AM$69,MATCH($AF$4,$AG$7:$AM$7,0),)*$F$3</f>
        <v>0.18000000000000002</v>
      </c>
      <c r="D79" s="143">
        <f t="shared" ref="D79:L79" si="96">C79</f>
        <v>0.18000000000000002</v>
      </c>
      <c r="E79" s="143">
        <f t="shared" si="96"/>
        <v>0.18000000000000002</v>
      </c>
      <c r="F79" s="143">
        <f t="shared" si="96"/>
        <v>0.18000000000000002</v>
      </c>
      <c r="G79" s="143">
        <f t="shared" si="96"/>
        <v>0.18000000000000002</v>
      </c>
      <c r="H79" s="143">
        <f t="shared" si="96"/>
        <v>0.18000000000000002</v>
      </c>
      <c r="I79" s="143">
        <f t="shared" si="96"/>
        <v>0.18000000000000002</v>
      </c>
      <c r="J79" s="143">
        <f t="shared" si="96"/>
        <v>0.18000000000000002</v>
      </c>
      <c r="K79" s="143">
        <f t="shared" si="96"/>
        <v>0.18000000000000002</v>
      </c>
      <c r="L79" s="143">
        <f t="shared" si="96"/>
        <v>0.18000000000000002</v>
      </c>
      <c r="O79" s="57" t="str">
        <f t="shared" si="58"/>
        <v>atrps</v>
      </c>
      <c r="P79" s="57" t="str">
        <f t="shared" si="59"/>
        <v>nat</v>
      </c>
      <c r="Q79" s="17" t="str">
        <f t="shared" si="89"/>
        <v>eps</v>
      </c>
      <c r="R79" s="17" t="str">
        <f t="shared" ref="R79:Z79" si="97">Q79</f>
        <v>eps</v>
      </c>
      <c r="S79" s="17" t="str">
        <f t="shared" si="97"/>
        <v>eps</v>
      </c>
      <c r="T79" s="17" t="str">
        <f t="shared" si="97"/>
        <v>eps</v>
      </c>
      <c r="U79" s="17" t="str">
        <f t="shared" si="97"/>
        <v>eps</v>
      </c>
      <c r="V79" s="17" t="str">
        <f t="shared" si="97"/>
        <v>eps</v>
      </c>
      <c r="W79" s="17" t="str">
        <f t="shared" si="97"/>
        <v>eps</v>
      </c>
      <c r="X79" s="17" t="str">
        <f t="shared" si="97"/>
        <v>eps</v>
      </c>
      <c r="Y79" s="17" t="str">
        <f t="shared" si="97"/>
        <v>eps</v>
      </c>
      <c r="Z79" s="17" t="str">
        <f t="shared" si="97"/>
        <v>eps</v>
      </c>
      <c r="AF79" s="193" t="str">
        <f>AF78</f>
        <v>20 yrs</v>
      </c>
    </row>
    <row r="80" spans="1:43" x14ac:dyDescent="0.25">
      <c r="A80" s="57" t="s">
        <v>69</v>
      </c>
      <c r="B80" s="57" t="s">
        <v>72</v>
      </c>
      <c r="C80" s="143">
        <f t="shared" si="95"/>
        <v>6.9999999999999993E-2</v>
      </c>
      <c r="D80" s="143">
        <f t="shared" ref="D80:L80" si="98">C80</f>
        <v>6.9999999999999993E-2</v>
      </c>
      <c r="E80" s="143">
        <f t="shared" si="98"/>
        <v>6.9999999999999993E-2</v>
      </c>
      <c r="F80" s="143">
        <f t="shared" si="98"/>
        <v>6.9999999999999993E-2</v>
      </c>
      <c r="G80" s="143">
        <f t="shared" si="98"/>
        <v>6.9999999999999993E-2</v>
      </c>
      <c r="H80" s="143">
        <f t="shared" si="98"/>
        <v>6.9999999999999993E-2</v>
      </c>
      <c r="I80" s="143">
        <f t="shared" si="98"/>
        <v>6.9999999999999993E-2</v>
      </c>
      <c r="J80" s="143">
        <f t="shared" si="98"/>
        <v>6.9999999999999993E-2</v>
      </c>
      <c r="K80" s="143">
        <f t="shared" si="98"/>
        <v>6.9999999999999993E-2</v>
      </c>
      <c r="L80" s="143">
        <f t="shared" si="98"/>
        <v>6.9999999999999993E-2</v>
      </c>
      <c r="O80" s="57" t="str">
        <f t="shared" si="58"/>
        <v>acomm</v>
      </c>
      <c r="P80" s="57" t="str">
        <f t="shared" si="59"/>
        <v>nat</v>
      </c>
      <c r="Q80" s="17" t="str">
        <f t="shared" si="89"/>
        <v>eps</v>
      </c>
      <c r="R80" s="17" t="str">
        <f t="shared" ref="R80:Z80" si="99">Q80</f>
        <v>eps</v>
      </c>
      <c r="S80" s="17" t="str">
        <f t="shared" si="99"/>
        <v>eps</v>
      </c>
      <c r="T80" s="17" t="str">
        <f t="shared" si="99"/>
        <v>eps</v>
      </c>
      <c r="U80" s="17" t="str">
        <f t="shared" si="99"/>
        <v>eps</v>
      </c>
      <c r="V80" s="17" t="str">
        <f t="shared" si="99"/>
        <v>eps</v>
      </c>
      <c r="W80" s="17" t="str">
        <f t="shared" si="99"/>
        <v>eps</v>
      </c>
      <c r="X80" s="17" t="str">
        <f t="shared" si="99"/>
        <v>eps</v>
      </c>
      <c r="Y80" s="17" t="str">
        <f t="shared" si="99"/>
        <v>eps</v>
      </c>
      <c r="Z80" s="17" t="str">
        <f t="shared" si="99"/>
        <v>eps</v>
      </c>
      <c r="AF80" s="193" t="str">
        <f>AF43</f>
        <v>20 yrs</v>
      </c>
    </row>
    <row r="81" spans="1:26" x14ac:dyDescent="0.25">
      <c r="A81" s="57" t="s">
        <v>70</v>
      </c>
      <c r="B81" s="57" t="s">
        <v>72</v>
      </c>
      <c r="C81" s="143">
        <f t="shared" si="95"/>
        <v>6.9999999999999993E-2</v>
      </c>
      <c r="D81" s="143">
        <f t="shared" ref="D81:L81" si="100">C81</f>
        <v>6.9999999999999993E-2</v>
      </c>
      <c r="E81" s="143">
        <f t="shared" si="100"/>
        <v>6.9999999999999993E-2</v>
      </c>
      <c r="F81" s="143">
        <f t="shared" si="100"/>
        <v>6.9999999999999993E-2</v>
      </c>
      <c r="G81" s="143">
        <f t="shared" si="100"/>
        <v>6.9999999999999993E-2</v>
      </c>
      <c r="H81" s="143">
        <f t="shared" si="100"/>
        <v>6.9999999999999993E-2</v>
      </c>
      <c r="I81" s="143">
        <f t="shared" si="100"/>
        <v>6.9999999999999993E-2</v>
      </c>
      <c r="J81" s="143">
        <f t="shared" si="100"/>
        <v>6.9999999999999993E-2</v>
      </c>
      <c r="K81" s="143">
        <f t="shared" si="100"/>
        <v>6.9999999999999993E-2</v>
      </c>
      <c r="L81" s="143">
        <f t="shared" si="100"/>
        <v>6.9999999999999993E-2</v>
      </c>
      <c r="O81" s="57" t="str">
        <f t="shared" si="58"/>
        <v>afsrv</v>
      </c>
      <c r="P81" s="57" t="str">
        <f t="shared" si="59"/>
        <v>nat</v>
      </c>
      <c r="Q81" s="17" t="str">
        <f t="shared" si="89"/>
        <v>eps</v>
      </c>
      <c r="R81" s="17" t="str">
        <f t="shared" ref="R81:Z81" si="101">Q81</f>
        <v>eps</v>
      </c>
      <c r="S81" s="17" t="str">
        <f t="shared" si="101"/>
        <v>eps</v>
      </c>
      <c r="T81" s="17" t="str">
        <f t="shared" si="101"/>
        <v>eps</v>
      </c>
      <c r="U81" s="17" t="str">
        <f t="shared" si="101"/>
        <v>eps</v>
      </c>
      <c r="V81" s="17" t="str">
        <f t="shared" si="101"/>
        <v>eps</v>
      </c>
      <c r="W81" s="17" t="str">
        <f t="shared" si="101"/>
        <v>eps</v>
      </c>
      <c r="X81" s="17" t="str">
        <f t="shared" si="101"/>
        <v>eps</v>
      </c>
      <c r="Y81" s="17" t="str">
        <f t="shared" si="101"/>
        <v>eps</v>
      </c>
      <c r="Z81" s="17" t="str">
        <f t="shared" si="101"/>
        <v>eps</v>
      </c>
    </row>
    <row r="82" spans="1:26" x14ac:dyDescent="0.25">
      <c r="A82" s="57" t="s">
        <v>123</v>
      </c>
      <c r="B82" s="57" t="s">
        <v>72</v>
      </c>
      <c r="C82" s="143">
        <f t="shared" si="95"/>
        <v>6.9999999999999993E-2</v>
      </c>
      <c r="D82" s="143">
        <f t="shared" ref="D82:L82" si="102">C82</f>
        <v>6.9999999999999993E-2</v>
      </c>
      <c r="E82" s="143">
        <f t="shared" si="102"/>
        <v>6.9999999999999993E-2</v>
      </c>
      <c r="F82" s="143">
        <f t="shared" si="102"/>
        <v>6.9999999999999993E-2</v>
      </c>
      <c r="G82" s="143">
        <f t="shared" si="102"/>
        <v>6.9999999999999993E-2</v>
      </c>
      <c r="H82" s="143">
        <f t="shared" si="102"/>
        <v>6.9999999999999993E-2</v>
      </c>
      <c r="I82" s="143">
        <f t="shared" si="102"/>
        <v>6.9999999999999993E-2</v>
      </c>
      <c r="J82" s="143">
        <f t="shared" si="102"/>
        <v>6.9999999999999993E-2</v>
      </c>
      <c r="K82" s="143">
        <f t="shared" si="102"/>
        <v>6.9999999999999993E-2</v>
      </c>
      <c r="L82" s="143">
        <f t="shared" si="102"/>
        <v>6.9999999999999993E-2</v>
      </c>
      <c r="O82" s="57" t="str">
        <f t="shared" si="58"/>
        <v>absrv</v>
      </c>
      <c r="P82" s="57" t="str">
        <f t="shared" si="59"/>
        <v>nat</v>
      </c>
      <c r="Q82" s="17" t="str">
        <f t="shared" si="89"/>
        <v>eps</v>
      </c>
      <c r="R82" s="17" t="str">
        <f t="shared" ref="R82:Z82" si="103">Q82</f>
        <v>eps</v>
      </c>
      <c r="S82" s="17" t="str">
        <f t="shared" si="103"/>
        <v>eps</v>
      </c>
      <c r="T82" s="17" t="str">
        <f t="shared" si="103"/>
        <v>eps</v>
      </c>
      <c r="U82" s="17" t="str">
        <f t="shared" si="103"/>
        <v>eps</v>
      </c>
      <c r="V82" s="17" t="str">
        <f t="shared" si="103"/>
        <v>eps</v>
      </c>
      <c r="W82" s="17" t="str">
        <f t="shared" si="103"/>
        <v>eps</v>
      </c>
      <c r="X82" s="17" t="str">
        <f t="shared" si="103"/>
        <v>eps</v>
      </c>
      <c r="Y82" s="17" t="str">
        <f t="shared" si="103"/>
        <v>eps</v>
      </c>
      <c r="Z82" s="17" t="str">
        <f t="shared" si="103"/>
        <v>eps</v>
      </c>
    </row>
    <row r="83" spans="1:26" x14ac:dyDescent="0.25">
      <c r="A83" s="57" t="s">
        <v>71</v>
      </c>
      <c r="B83" s="57" t="s">
        <v>72</v>
      </c>
      <c r="C83" s="143">
        <f t="shared" si="95"/>
        <v>-4.0000000000000008E-2</v>
      </c>
      <c r="D83" s="143">
        <f t="shared" ref="D83:L83" si="104">C83</f>
        <v>-4.0000000000000008E-2</v>
      </c>
      <c r="E83" s="143">
        <f t="shared" si="104"/>
        <v>-4.0000000000000008E-2</v>
      </c>
      <c r="F83" s="143">
        <f t="shared" si="104"/>
        <v>-4.0000000000000008E-2</v>
      </c>
      <c r="G83" s="143">
        <f t="shared" si="104"/>
        <v>-4.0000000000000008E-2</v>
      </c>
      <c r="H83" s="143">
        <f t="shared" si="104"/>
        <v>-4.0000000000000008E-2</v>
      </c>
      <c r="I83" s="143">
        <f t="shared" si="104"/>
        <v>-4.0000000000000008E-2</v>
      </c>
      <c r="J83" s="143">
        <f t="shared" si="104"/>
        <v>-4.0000000000000008E-2</v>
      </c>
      <c r="K83" s="143">
        <f t="shared" si="104"/>
        <v>-4.0000000000000008E-2</v>
      </c>
      <c r="L83" s="143">
        <f t="shared" si="104"/>
        <v>-4.0000000000000008E-2</v>
      </c>
      <c r="O83" s="57" t="str">
        <f t="shared" si="58"/>
        <v>agsrv</v>
      </c>
      <c r="P83" s="57" t="str">
        <f t="shared" si="59"/>
        <v>nat</v>
      </c>
      <c r="Q83" s="17" t="str">
        <f t="shared" si="89"/>
        <v>eps</v>
      </c>
      <c r="R83" s="17" t="str">
        <f t="shared" ref="R83:Z83" si="105">Q83</f>
        <v>eps</v>
      </c>
      <c r="S83" s="17" t="str">
        <f t="shared" si="105"/>
        <v>eps</v>
      </c>
      <c r="T83" s="17" t="str">
        <f t="shared" si="105"/>
        <v>eps</v>
      </c>
      <c r="U83" s="17" t="str">
        <f t="shared" si="105"/>
        <v>eps</v>
      </c>
      <c r="V83" s="17" t="str">
        <f t="shared" si="105"/>
        <v>eps</v>
      </c>
      <c r="W83" s="17" t="str">
        <f t="shared" si="105"/>
        <v>eps</v>
      </c>
      <c r="X83" s="17" t="str">
        <f t="shared" si="105"/>
        <v>eps</v>
      </c>
      <c r="Y83" s="17" t="str">
        <f t="shared" si="105"/>
        <v>eps</v>
      </c>
      <c r="Z83" s="17" t="str">
        <f t="shared" si="105"/>
        <v>eps</v>
      </c>
    </row>
    <row r="84" spans="1:26" x14ac:dyDescent="0.25">
      <c r="A84" s="57" t="s">
        <v>124</v>
      </c>
      <c r="B84" s="57" t="s">
        <v>72</v>
      </c>
      <c r="C84" s="143">
        <f t="shared" si="95"/>
        <v>-0.15000000000000002</v>
      </c>
      <c r="D84" s="143">
        <f t="shared" ref="D84:L84" si="106">C84</f>
        <v>-0.15000000000000002</v>
      </c>
      <c r="E84" s="143">
        <f t="shared" si="106"/>
        <v>-0.15000000000000002</v>
      </c>
      <c r="F84" s="143">
        <f t="shared" si="106"/>
        <v>-0.15000000000000002</v>
      </c>
      <c r="G84" s="143">
        <f t="shared" si="106"/>
        <v>-0.15000000000000002</v>
      </c>
      <c r="H84" s="143">
        <f t="shared" si="106"/>
        <v>-0.15000000000000002</v>
      </c>
      <c r="I84" s="143">
        <f t="shared" si="106"/>
        <v>-0.15000000000000002</v>
      </c>
      <c r="J84" s="143">
        <f t="shared" si="106"/>
        <v>-0.15000000000000002</v>
      </c>
      <c r="K84" s="143">
        <f t="shared" si="106"/>
        <v>-0.15000000000000002</v>
      </c>
      <c r="L84" s="143">
        <f t="shared" si="106"/>
        <v>-0.15000000000000002</v>
      </c>
      <c r="O84" s="57" t="str">
        <f t="shared" si="58"/>
        <v>aosrv</v>
      </c>
      <c r="P84" s="57" t="str">
        <f t="shared" si="59"/>
        <v>nat</v>
      </c>
      <c r="Q84" s="17" t="str">
        <f t="shared" si="89"/>
        <v>eps</v>
      </c>
      <c r="R84" s="17" t="str">
        <f t="shared" ref="R84:Z84" si="107">Q84</f>
        <v>eps</v>
      </c>
      <c r="S84" s="17" t="str">
        <f t="shared" si="107"/>
        <v>eps</v>
      </c>
      <c r="T84" s="17" t="str">
        <f t="shared" si="107"/>
        <v>eps</v>
      </c>
      <c r="U84" s="17" t="str">
        <f t="shared" si="107"/>
        <v>eps</v>
      </c>
      <c r="V84" s="17" t="str">
        <f t="shared" si="107"/>
        <v>eps</v>
      </c>
      <c r="W84" s="17" t="str">
        <f t="shared" si="107"/>
        <v>eps</v>
      </c>
      <c r="X84" s="17" t="str">
        <f t="shared" si="107"/>
        <v>eps</v>
      </c>
      <c r="Y84" s="17" t="str">
        <f t="shared" si="107"/>
        <v>eps</v>
      </c>
      <c r="Z84" s="17" t="str">
        <f t="shared" si="107"/>
        <v>eps</v>
      </c>
    </row>
    <row r="85" spans="1:26" x14ac:dyDescent="0.25">
      <c r="C85" s="143"/>
      <c r="D85" s="143"/>
      <c r="E85" s="143"/>
      <c r="F85" s="143"/>
      <c r="G85" s="143"/>
      <c r="H85" s="143"/>
      <c r="I85" s="143"/>
      <c r="J85" s="143"/>
      <c r="K85" s="143"/>
      <c r="L85" s="143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5">
      <c r="C86" s="143"/>
      <c r="D86" s="143"/>
      <c r="E86" s="143"/>
      <c r="F86" s="143"/>
      <c r="G86" s="143"/>
      <c r="H86" s="143"/>
      <c r="I86" s="143"/>
      <c r="J86" s="143"/>
      <c r="K86" s="143"/>
      <c r="L86" s="143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5">
      <c r="C87" s="143"/>
      <c r="D87" s="143"/>
      <c r="E87" s="143"/>
      <c r="F87" s="143"/>
      <c r="G87" s="143"/>
      <c r="H87" s="143"/>
      <c r="I87" s="143"/>
      <c r="J87" s="143"/>
      <c r="K87" s="143"/>
      <c r="L87" s="143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5">
      <c r="C88" s="143"/>
      <c r="D88" s="143"/>
      <c r="E88" s="143"/>
      <c r="F88" s="143"/>
      <c r="G88" s="143"/>
      <c r="H88" s="143"/>
      <c r="I88" s="143"/>
      <c r="J88" s="143"/>
      <c r="K88" s="143"/>
      <c r="L88" s="143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5">
      <c r="C89" s="143"/>
      <c r="D89" s="143"/>
      <c r="E89" s="143"/>
      <c r="F89" s="143"/>
      <c r="G89" s="143"/>
      <c r="H89" s="143"/>
      <c r="I89" s="143"/>
      <c r="J89" s="143"/>
      <c r="K89" s="143"/>
      <c r="L89" s="143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5">
      <c r="C90" s="143"/>
      <c r="D90" s="143"/>
      <c r="E90" s="143"/>
      <c r="F90" s="143"/>
      <c r="G90" s="143"/>
      <c r="H90" s="143"/>
      <c r="I90" s="143"/>
      <c r="J90" s="143"/>
      <c r="K90" s="143"/>
      <c r="L90" s="143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5">
      <c r="C91" s="143"/>
      <c r="D91" s="143"/>
      <c r="E91" s="143"/>
      <c r="F91" s="143"/>
      <c r="G91" s="143"/>
      <c r="H91" s="143"/>
      <c r="I91" s="143"/>
      <c r="J91" s="143"/>
      <c r="K91" s="143"/>
      <c r="L91" s="143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5">
      <c r="C92" s="143"/>
      <c r="D92" s="143"/>
      <c r="E92" s="143"/>
      <c r="F92" s="143"/>
      <c r="G92" s="143"/>
      <c r="H92" s="143"/>
      <c r="I92" s="143"/>
      <c r="J92" s="143"/>
      <c r="K92" s="143"/>
      <c r="L92" s="143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5">
      <c r="C93" s="143"/>
      <c r="D93" s="143"/>
      <c r="E93" s="143"/>
      <c r="F93" s="143"/>
      <c r="G93" s="143"/>
      <c r="H93" s="143"/>
      <c r="I93" s="143"/>
      <c r="J93" s="143"/>
      <c r="K93" s="143"/>
      <c r="L93" s="143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5">
      <c r="C94" s="143"/>
      <c r="D94" s="143"/>
      <c r="E94" s="143"/>
      <c r="F94" s="143"/>
      <c r="G94" s="143"/>
      <c r="H94" s="143"/>
      <c r="I94" s="143"/>
      <c r="J94" s="143"/>
      <c r="K94" s="143"/>
      <c r="L94" s="143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5">
      <c r="C95" s="143"/>
      <c r="D95" s="143"/>
      <c r="E95" s="143"/>
      <c r="F95" s="143"/>
      <c r="G95" s="143"/>
      <c r="H95" s="143"/>
      <c r="I95" s="143"/>
      <c r="J95" s="143"/>
      <c r="K95" s="143"/>
      <c r="L95" s="143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5">
      <c r="C96" s="143"/>
      <c r="D96" s="143"/>
      <c r="E96" s="143"/>
      <c r="F96" s="143"/>
      <c r="G96" s="143"/>
      <c r="H96" s="143"/>
      <c r="I96" s="143"/>
      <c r="J96" s="143"/>
      <c r="K96" s="143"/>
      <c r="L96" s="143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3:26" x14ac:dyDescent="0.25">
      <c r="C97" s="143"/>
      <c r="D97" s="143"/>
      <c r="E97" s="143"/>
      <c r="F97" s="143"/>
      <c r="G97" s="143"/>
      <c r="H97" s="143"/>
      <c r="I97" s="143"/>
      <c r="J97" s="143"/>
      <c r="K97" s="143"/>
      <c r="L97" s="143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3:26" x14ac:dyDescent="0.25">
      <c r="C98" s="143"/>
      <c r="D98" s="143"/>
      <c r="E98" s="143"/>
      <c r="F98" s="143"/>
      <c r="G98" s="143"/>
      <c r="H98" s="143"/>
      <c r="I98" s="143"/>
      <c r="J98" s="143"/>
      <c r="K98" s="143"/>
      <c r="L98" s="143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3:26" x14ac:dyDescent="0.25">
      <c r="C99" s="143"/>
      <c r="D99" s="143"/>
      <c r="E99" s="143"/>
      <c r="F99" s="143"/>
      <c r="G99" s="143"/>
      <c r="H99" s="143"/>
      <c r="I99" s="143"/>
      <c r="J99" s="143"/>
      <c r="K99" s="143"/>
      <c r="L99" s="143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3:26" x14ac:dyDescent="0.25">
      <c r="C100" s="143"/>
      <c r="D100" s="143"/>
      <c r="E100" s="143"/>
      <c r="F100" s="143"/>
      <c r="G100" s="143"/>
      <c r="H100" s="143"/>
      <c r="I100" s="143"/>
      <c r="J100" s="143"/>
      <c r="K100" s="143"/>
      <c r="L100" s="143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3:26" x14ac:dyDescent="0.25">
      <c r="C101" s="143"/>
      <c r="D101" s="143"/>
      <c r="E101" s="143"/>
      <c r="F101" s="143"/>
      <c r="G101" s="143"/>
      <c r="H101" s="143"/>
      <c r="I101" s="143"/>
      <c r="J101" s="143"/>
      <c r="K101" s="143"/>
      <c r="L101" s="143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3:26" x14ac:dyDescent="0.25">
      <c r="C102" s="143"/>
      <c r="D102" s="143"/>
      <c r="E102" s="143"/>
      <c r="F102" s="143"/>
      <c r="G102" s="143"/>
      <c r="H102" s="143"/>
      <c r="I102" s="143"/>
      <c r="J102" s="143"/>
      <c r="K102" s="143"/>
      <c r="L102" s="143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3:26" x14ac:dyDescent="0.25">
      <c r="C103" s="143"/>
      <c r="D103" s="143"/>
      <c r="E103" s="143"/>
      <c r="F103" s="143"/>
      <c r="G103" s="143"/>
      <c r="H103" s="143"/>
      <c r="I103" s="143"/>
      <c r="J103" s="143"/>
      <c r="K103" s="143"/>
      <c r="L103" s="143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3:26" x14ac:dyDescent="0.25">
      <c r="C104" s="143"/>
      <c r="D104" s="143"/>
      <c r="E104" s="143"/>
      <c r="F104" s="143"/>
      <c r="G104" s="143"/>
      <c r="H104" s="143"/>
      <c r="I104" s="143"/>
      <c r="J104" s="143"/>
      <c r="K104" s="143"/>
      <c r="L104" s="143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3:26" x14ac:dyDescent="0.25">
      <c r="C105" s="143"/>
      <c r="D105" s="143"/>
      <c r="E105" s="143"/>
      <c r="F105" s="143"/>
      <c r="G105" s="143"/>
      <c r="H105" s="143"/>
      <c r="I105" s="143"/>
      <c r="J105" s="143"/>
      <c r="K105" s="143"/>
      <c r="L105" s="143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3:26" x14ac:dyDescent="0.25">
      <c r="C106" s="143"/>
      <c r="D106" s="143"/>
      <c r="E106" s="143"/>
      <c r="F106" s="143"/>
      <c r="G106" s="143"/>
      <c r="H106" s="143"/>
      <c r="I106" s="143"/>
      <c r="J106" s="143"/>
      <c r="K106" s="143"/>
      <c r="L106" s="143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3:26" x14ac:dyDescent="0.25">
      <c r="C107" s="143"/>
      <c r="D107" s="143"/>
      <c r="E107" s="143"/>
      <c r="F107" s="143"/>
      <c r="G107" s="143"/>
      <c r="H107" s="143"/>
      <c r="I107" s="143"/>
      <c r="J107" s="143"/>
      <c r="K107" s="143"/>
      <c r="L107" s="143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3:26" x14ac:dyDescent="0.25">
      <c r="C108" s="143"/>
      <c r="D108" s="143"/>
      <c r="E108" s="143"/>
      <c r="F108" s="143"/>
      <c r="G108" s="143"/>
      <c r="H108" s="143"/>
      <c r="I108" s="143"/>
      <c r="J108" s="143"/>
      <c r="K108" s="143"/>
      <c r="L108" s="143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3:26" x14ac:dyDescent="0.25">
      <c r="C109" s="143"/>
      <c r="D109" s="143"/>
      <c r="E109" s="143"/>
      <c r="F109" s="143"/>
      <c r="G109" s="143"/>
      <c r="H109" s="143"/>
      <c r="I109" s="143"/>
      <c r="J109" s="143"/>
      <c r="K109" s="143"/>
      <c r="L109" s="143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3:26" x14ac:dyDescent="0.25">
      <c r="C110" s="143"/>
      <c r="D110" s="143"/>
      <c r="E110" s="143"/>
      <c r="F110" s="143"/>
      <c r="G110" s="143"/>
      <c r="H110" s="143"/>
      <c r="I110" s="143"/>
      <c r="J110" s="143"/>
      <c r="K110" s="143"/>
      <c r="L110" s="143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3:26" x14ac:dyDescent="0.25">
      <c r="C111" s="143"/>
      <c r="D111" s="143"/>
      <c r="E111" s="143"/>
      <c r="F111" s="143"/>
      <c r="G111" s="143"/>
      <c r="H111" s="143"/>
      <c r="I111" s="143"/>
      <c r="J111" s="143"/>
      <c r="K111" s="143"/>
      <c r="L111" s="143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3:26" x14ac:dyDescent="0.25">
      <c r="C112" s="143"/>
      <c r="D112" s="143"/>
      <c r="E112" s="143"/>
      <c r="F112" s="143"/>
      <c r="G112" s="143"/>
      <c r="H112" s="143"/>
      <c r="I112" s="143"/>
      <c r="J112" s="143"/>
      <c r="K112" s="143"/>
      <c r="L112" s="143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3:26" x14ac:dyDescent="0.25">
      <c r="C113" s="143"/>
      <c r="D113" s="143"/>
      <c r="E113" s="143"/>
      <c r="F113" s="143"/>
      <c r="G113" s="143"/>
      <c r="H113" s="143"/>
      <c r="I113" s="143"/>
      <c r="J113" s="143"/>
      <c r="K113" s="143"/>
      <c r="L113" s="143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3:26" x14ac:dyDescent="0.25">
      <c r="C114" s="143"/>
      <c r="D114" s="143"/>
      <c r="E114" s="143"/>
      <c r="F114" s="143"/>
      <c r="G114" s="143"/>
      <c r="H114" s="143"/>
      <c r="I114" s="143"/>
      <c r="J114" s="143"/>
      <c r="K114" s="143"/>
      <c r="L114" s="143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3:26" x14ac:dyDescent="0.25">
      <c r="C115" s="143"/>
      <c r="D115" s="143"/>
      <c r="E115" s="143"/>
      <c r="F115" s="143"/>
      <c r="G115" s="143"/>
      <c r="H115" s="143"/>
      <c r="I115" s="143"/>
      <c r="J115" s="143"/>
      <c r="K115" s="143"/>
      <c r="L115" s="143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3:26" x14ac:dyDescent="0.25">
      <c r="C116" s="143"/>
      <c r="D116" s="143"/>
      <c r="E116" s="143"/>
      <c r="F116" s="143"/>
      <c r="G116" s="143"/>
      <c r="H116" s="143"/>
      <c r="I116" s="143"/>
      <c r="J116" s="143"/>
      <c r="K116" s="143"/>
      <c r="L116" s="143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3:26" x14ac:dyDescent="0.25">
      <c r="C117" s="143"/>
      <c r="D117" s="143"/>
      <c r="E117" s="143"/>
      <c r="F117" s="143"/>
      <c r="G117" s="143"/>
      <c r="H117" s="143"/>
      <c r="I117" s="143"/>
      <c r="J117" s="143"/>
      <c r="K117" s="143"/>
      <c r="L117" s="143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3:26" x14ac:dyDescent="0.25">
      <c r="C118" s="143"/>
      <c r="D118" s="143"/>
      <c r="E118" s="143"/>
      <c r="F118" s="143"/>
      <c r="G118" s="143"/>
      <c r="H118" s="143"/>
      <c r="I118" s="143"/>
      <c r="J118" s="143"/>
      <c r="K118" s="143"/>
      <c r="L118" s="143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3:26" x14ac:dyDescent="0.25">
      <c r="C119" s="143"/>
      <c r="D119" s="143"/>
      <c r="E119" s="143"/>
      <c r="F119" s="143"/>
      <c r="G119" s="143"/>
      <c r="H119" s="143"/>
      <c r="I119" s="143"/>
      <c r="J119" s="143"/>
      <c r="K119" s="143"/>
      <c r="L119" s="143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3:26" x14ac:dyDescent="0.25">
      <c r="C120" s="143"/>
      <c r="D120" s="143"/>
      <c r="E120" s="143"/>
      <c r="F120" s="143"/>
      <c r="G120" s="143"/>
      <c r="H120" s="143"/>
      <c r="I120" s="143"/>
      <c r="J120" s="143"/>
      <c r="K120" s="143"/>
      <c r="L120" s="143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3:26" x14ac:dyDescent="0.25">
      <c r="C121" s="143"/>
      <c r="D121" s="143"/>
      <c r="E121" s="143"/>
      <c r="F121" s="143"/>
      <c r="G121" s="143"/>
      <c r="H121" s="143"/>
      <c r="I121" s="143"/>
      <c r="J121" s="143"/>
      <c r="K121" s="143"/>
      <c r="L121" s="143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3:26" x14ac:dyDescent="0.25">
      <c r="C122" s="143"/>
      <c r="D122" s="143"/>
      <c r="E122" s="143"/>
      <c r="F122" s="143"/>
      <c r="G122" s="143"/>
      <c r="H122" s="143"/>
      <c r="I122" s="143"/>
      <c r="J122" s="143"/>
      <c r="K122" s="143"/>
      <c r="L122" s="143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3:26" x14ac:dyDescent="0.25">
      <c r="C123" s="143"/>
      <c r="D123" s="143"/>
      <c r="E123" s="143"/>
      <c r="F123" s="143"/>
      <c r="G123" s="143"/>
      <c r="H123" s="143"/>
      <c r="I123" s="143"/>
      <c r="J123" s="143"/>
      <c r="K123" s="143"/>
      <c r="L123" s="143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3:26" x14ac:dyDescent="0.25">
      <c r="C124" s="143"/>
      <c r="D124" s="143"/>
      <c r="E124" s="143"/>
      <c r="F124" s="143"/>
      <c r="G124" s="143"/>
      <c r="H124" s="143"/>
      <c r="I124" s="143"/>
      <c r="J124" s="143"/>
      <c r="K124" s="143"/>
      <c r="L124" s="143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3:26" x14ac:dyDescent="0.25">
      <c r="C125" s="143"/>
      <c r="D125" s="143"/>
      <c r="E125" s="143"/>
      <c r="F125" s="143"/>
      <c r="G125" s="143"/>
      <c r="H125" s="143"/>
      <c r="I125" s="143"/>
      <c r="J125" s="143"/>
      <c r="K125" s="143"/>
      <c r="L125" s="143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3:26" x14ac:dyDescent="0.25">
      <c r="C126" s="143"/>
      <c r="D126" s="143"/>
      <c r="E126" s="143"/>
      <c r="F126" s="143"/>
      <c r="G126" s="143"/>
      <c r="H126" s="143"/>
      <c r="I126" s="143"/>
      <c r="J126" s="143"/>
      <c r="K126" s="143"/>
      <c r="L126" s="143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3:26" x14ac:dyDescent="0.25">
      <c r="C127" s="143"/>
      <c r="D127" s="143"/>
      <c r="E127" s="143"/>
      <c r="F127" s="143"/>
      <c r="G127" s="143"/>
      <c r="H127" s="143"/>
      <c r="I127" s="143"/>
      <c r="J127" s="143"/>
      <c r="K127" s="143"/>
      <c r="L127" s="143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3:26" x14ac:dyDescent="0.25">
      <c r="C128" s="143"/>
      <c r="D128" s="143"/>
      <c r="E128" s="143"/>
      <c r="F128" s="143"/>
      <c r="G128" s="143"/>
      <c r="H128" s="143"/>
      <c r="I128" s="143"/>
      <c r="J128" s="143"/>
      <c r="K128" s="143"/>
      <c r="L128" s="143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3:26" x14ac:dyDescent="0.25">
      <c r="C129" s="143"/>
      <c r="D129" s="143"/>
      <c r="E129" s="143"/>
      <c r="F129" s="143"/>
      <c r="G129" s="143"/>
      <c r="H129" s="143"/>
      <c r="I129" s="143"/>
      <c r="J129" s="143"/>
      <c r="K129" s="143"/>
      <c r="L129" s="143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3:26" x14ac:dyDescent="0.25">
      <c r="C130" s="143"/>
      <c r="D130" s="143"/>
      <c r="E130" s="143"/>
      <c r="F130" s="143"/>
      <c r="G130" s="143"/>
      <c r="H130" s="143"/>
      <c r="I130" s="143"/>
      <c r="J130" s="143"/>
      <c r="K130" s="143"/>
      <c r="L130" s="143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3:26" x14ac:dyDescent="0.25">
      <c r="C131" s="143"/>
      <c r="D131" s="143"/>
      <c r="E131" s="143"/>
      <c r="F131" s="143"/>
      <c r="G131" s="143"/>
      <c r="H131" s="143"/>
      <c r="I131" s="143"/>
      <c r="J131" s="143"/>
      <c r="K131" s="143"/>
      <c r="L131" s="143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3:26" x14ac:dyDescent="0.25">
      <c r="C132" s="143"/>
      <c r="D132" s="143"/>
      <c r="E132" s="143"/>
      <c r="F132" s="143"/>
      <c r="G132" s="143"/>
      <c r="H132" s="143"/>
      <c r="I132" s="143"/>
      <c r="J132" s="143"/>
      <c r="K132" s="143"/>
      <c r="L132" s="143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3:26" x14ac:dyDescent="0.25">
      <c r="C133" s="143"/>
      <c r="D133" s="143"/>
      <c r="E133" s="143"/>
      <c r="F133" s="143"/>
      <c r="G133" s="143"/>
      <c r="H133" s="143"/>
      <c r="I133" s="143"/>
      <c r="J133" s="143"/>
      <c r="K133" s="143"/>
      <c r="L133" s="143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3:26" x14ac:dyDescent="0.25">
      <c r="C134" s="143"/>
      <c r="D134" s="143"/>
      <c r="E134" s="143"/>
      <c r="F134" s="143"/>
      <c r="G134" s="143"/>
      <c r="H134" s="143"/>
      <c r="I134" s="143"/>
      <c r="J134" s="143"/>
      <c r="K134" s="143"/>
      <c r="L134" s="143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3:26" x14ac:dyDescent="0.25">
      <c r="C135" s="143"/>
      <c r="D135" s="143"/>
      <c r="E135" s="143"/>
      <c r="F135" s="143"/>
      <c r="G135" s="143"/>
      <c r="H135" s="143"/>
      <c r="I135" s="143"/>
      <c r="J135" s="143"/>
      <c r="K135" s="143"/>
      <c r="L135" s="143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3:26" x14ac:dyDescent="0.25">
      <c r="C136" s="143"/>
      <c r="D136" s="143"/>
      <c r="E136" s="143"/>
      <c r="F136" s="143"/>
      <c r="G136" s="143"/>
      <c r="H136" s="143"/>
      <c r="I136" s="143"/>
      <c r="J136" s="143"/>
      <c r="K136" s="143"/>
      <c r="L136" s="143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3:26" x14ac:dyDescent="0.25">
      <c r="C137" s="143"/>
      <c r="D137" s="143"/>
      <c r="E137" s="143"/>
      <c r="F137" s="143"/>
      <c r="G137" s="143"/>
      <c r="H137" s="143"/>
      <c r="I137" s="143"/>
      <c r="J137" s="143"/>
      <c r="K137" s="143"/>
      <c r="L137" s="143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3:26" x14ac:dyDescent="0.25">
      <c r="C138" s="143"/>
      <c r="D138" s="143"/>
      <c r="E138" s="143"/>
      <c r="F138" s="143"/>
      <c r="G138" s="143"/>
      <c r="H138" s="143"/>
      <c r="I138" s="143"/>
      <c r="J138" s="143"/>
      <c r="K138" s="143"/>
      <c r="L138" s="143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3:26" x14ac:dyDescent="0.25">
      <c r="C139" s="143"/>
      <c r="D139" s="143"/>
      <c r="E139" s="143"/>
      <c r="F139" s="143"/>
      <c r="G139" s="143"/>
      <c r="H139" s="143"/>
      <c r="I139" s="143"/>
      <c r="J139" s="143"/>
      <c r="K139" s="143"/>
      <c r="L139" s="143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3:26" x14ac:dyDescent="0.25">
      <c r="C140" s="143"/>
      <c r="D140" s="143"/>
      <c r="E140" s="143"/>
      <c r="F140" s="143"/>
      <c r="G140" s="143"/>
      <c r="H140" s="143"/>
      <c r="I140" s="143"/>
      <c r="J140" s="143"/>
      <c r="K140" s="143"/>
      <c r="L140" s="143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3:26" x14ac:dyDescent="0.25">
      <c r="C141" s="143"/>
      <c r="D141" s="143"/>
      <c r="E141" s="143"/>
      <c r="F141" s="143"/>
      <c r="G141" s="143"/>
      <c r="H141" s="143"/>
      <c r="I141" s="143"/>
      <c r="J141" s="143"/>
      <c r="K141" s="143"/>
      <c r="L141" s="143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3:26" x14ac:dyDescent="0.25">
      <c r="C142" s="143"/>
      <c r="D142" s="143"/>
      <c r="E142" s="143"/>
      <c r="F142" s="143"/>
      <c r="G142" s="143"/>
      <c r="H142" s="143"/>
      <c r="I142" s="143"/>
      <c r="J142" s="143"/>
      <c r="K142" s="143"/>
      <c r="L142" s="143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3:26" x14ac:dyDescent="0.25">
      <c r="C143" s="143"/>
      <c r="D143" s="143"/>
      <c r="E143" s="143"/>
      <c r="F143" s="143"/>
      <c r="G143" s="143"/>
      <c r="H143" s="143"/>
      <c r="I143" s="143"/>
      <c r="J143" s="143"/>
      <c r="K143" s="143"/>
      <c r="L143" s="143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3:26" x14ac:dyDescent="0.25">
      <c r="C144" s="143"/>
      <c r="D144" s="143"/>
      <c r="E144" s="143"/>
      <c r="F144" s="143"/>
      <c r="G144" s="143"/>
      <c r="H144" s="143"/>
      <c r="I144" s="143"/>
      <c r="J144" s="143"/>
      <c r="K144" s="143"/>
      <c r="L144" s="143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3:26" x14ac:dyDescent="0.25">
      <c r="C145" s="143"/>
      <c r="D145" s="143"/>
      <c r="E145" s="143"/>
      <c r="F145" s="143"/>
      <c r="G145" s="143"/>
      <c r="H145" s="143"/>
      <c r="I145" s="143"/>
      <c r="J145" s="143"/>
      <c r="K145" s="143"/>
      <c r="L145" s="143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3:26" x14ac:dyDescent="0.25">
      <c r="C146" s="143"/>
      <c r="D146" s="143"/>
      <c r="E146" s="143"/>
      <c r="F146" s="143"/>
      <c r="G146" s="143"/>
      <c r="H146" s="143"/>
      <c r="I146" s="143"/>
      <c r="J146" s="143"/>
      <c r="K146" s="143"/>
      <c r="L146" s="143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3:26" x14ac:dyDescent="0.25">
      <c r="C147" s="143"/>
      <c r="D147" s="143"/>
      <c r="E147" s="143"/>
      <c r="F147" s="143"/>
      <c r="G147" s="143"/>
      <c r="H147" s="143"/>
      <c r="I147" s="143"/>
      <c r="J147" s="143"/>
      <c r="K147" s="143"/>
      <c r="L147" s="143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3:26" x14ac:dyDescent="0.25">
      <c r="C148" s="143"/>
      <c r="D148" s="143"/>
      <c r="E148" s="143"/>
      <c r="F148" s="143"/>
      <c r="G148" s="143"/>
      <c r="H148" s="143"/>
      <c r="I148" s="143"/>
      <c r="J148" s="143"/>
      <c r="K148" s="143"/>
      <c r="L148" s="143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3:26" x14ac:dyDescent="0.25">
      <c r="C149" s="143"/>
      <c r="D149" s="143"/>
      <c r="E149" s="143"/>
      <c r="F149" s="143"/>
      <c r="G149" s="143"/>
      <c r="H149" s="143"/>
      <c r="I149" s="143"/>
      <c r="J149" s="143"/>
      <c r="K149" s="143"/>
      <c r="L149" s="143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3:26" x14ac:dyDescent="0.25">
      <c r="C150" s="143"/>
      <c r="D150" s="143"/>
      <c r="E150" s="143"/>
      <c r="F150" s="143"/>
      <c r="G150" s="143"/>
      <c r="H150" s="143"/>
      <c r="I150" s="143"/>
      <c r="J150" s="143"/>
      <c r="K150" s="143"/>
      <c r="L150" s="143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3:26" x14ac:dyDescent="0.25">
      <c r="C151" s="143"/>
      <c r="D151" s="143"/>
      <c r="E151" s="143"/>
      <c r="F151" s="143"/>
      <c r="G151" s="143"/>
      <c r="H151" s="143"/>
      <c r="I151" s="143"/>
      <c r="J151" s="143"/>
      <c r="K151" s="143"/>
      <c r="L151" s="143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3:26" x14ac:dyDescent="0.25">
      <c r="C152" s="143"/>
      <c r="D152" s="143"/>
      <c r="E152" s="143"/>
      <c r="F152" s="143"/>
      <c r="G152" s="143"/>
      <c r="H152" s="143"/>
      <c r="I152" s="143"/>
      <c r="J152" s="143"/>
      <c r="K152" s="143"/>
      <c r="L152" s="143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3:26" x14ac:dyDescent="0.25">
      <c r="C153" s="143"/>
      <c r="D153" s="143"/>
      <c r="E153" s="143"/>
      <c r="F153" s="143"/>
      <c r="G153" s="143"/>
      <c r="H153" s="143"/>
      <c r="I153" s="143"/>
      <c r="J153" s="143"/>
      <c r="K153" s="143"/>
      <c r="L153" s="143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3:26" x14ac:dyDescent="0.25">
      <c r="C154" s="143"/>
      <c r="D154" s="143"/>
      <c r="E154" s="143"/>
      <c r="F154" s="143"/>
      <c r="G154" s="143"/>
      <c r="H154" s="143"/>
      <c r="I154" s="143"/>
      <c r="J154" s="143"/>
      <c r="K154" s="143"/>
      <c r="L154" s="143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3:26" x14ac:dyDescent="0.25">
      <c r="C155" s="143"/>
      <c r="D155" s="143"/>
      <c r="E155" s="143"/>
      <c r="F155" s="143"/>
      <c r="G155" s="143"/>
      <c r="H155" s="143"/>
      <c r="I155" s="143"/>
      <c r="J155" s="143"/>
      <c r="K155" s="143"/>
      <c r="L155" s="143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3:26" x14ac:dyDescent="0.25">
      <c r="C156" s="143"/>
      <c r="D156" s="143"/>
      <c r="E156" s="143"/>
      <c r="F156" s="143"/>
      <c r="G156" s="143"/>
      <c r="H156" s="143"/>
      <c r="I156" s="143"/>
      <c r="J156" s="143"/>
      <c r="K156" s="143"/>
      <c r="L156" s="143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3:26" x14ac:dyDescent="0.25">
      <c r="C157" s="143"/>
      <c r="D157" s="143"/>
      <c r="E157" s="143"/>
      <c r="F157" s="143"/>
      <c r="G157" s="143"/>
      <c r="H157" s="143"/>
      <c r="I157" s="143"/>
      <c r="J157" s="143"/>
      <c r="K157" s="143"/>
      <c r="L157" s="143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3:26" x14ac:dyDescent="0.25">
      <c r="C158" s="143"/>
      <c r="D158" s="143"/>
      <c r="E158" s="143"/>
      <c r="F158" s="143"/>
      <c r="G158" s="143"/>
      <c r="H158" s="143"/>
      <c r="I158" s="143"/>
      <c r="J158" s="143"/>
      <c r="K158" s="143"/>
      <c r="L158" s="143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3:26" x14ac:dyDescent="0.25">
      <c r="C159" s="143"/>
      <c r="D159" s="143"/>
      <c r="E159" s="143"/>
      <c r="F159" s="143"/>
      <c r="G159" s="143"/>
      <c r="H159" s="143"/>
      <c r="I159" s="143"/>
      <c r="J159" s="143"/>
      <c r="K159" s="143"/>
      <c r="L159" s="143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3:26" x14ac:dyDescent="0.25">
      <c r="C160" s="143"/>
      <c r="D160" s="143"/>
      <c r="E160" s="143"/>
      <c r="F160" s="143"/>
      <c r="G160" s="143"/>
      <c r="H160" s="143"/>
      <c r="I160" s="143"/>
      <c r="J160" s="143"/>
      <c r="K160" s="143"/>
      <c r="L160" s="143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3:26" x14ac:dyDescent="0.25">
      <c r="C161" s="143"/>
      <c r="D161" s="143"/>
      <c r="E161" s="143"/>
      <c r="F161" s="143"/>
      <c r="G161" s="143"/>
      <c r="H161" s="143"/>
      <c r="I161" s="143"/>
      <c r="J161" s="143"/>
      <c r="K161" s="143"/>
      <c r="L161" s="143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3:26" x14ac:dyDescent="0.25">
      <c r="C162" s="143"/>
      <c r="D162" s="143"/>
      <c r="E162" s="143"/>
      <c r="F162" s="143"/>
      <c r="G162" s="143"/>
      <c r="H162" s="143"/>
      <c r="I162" s="143"/>
      <c r="J162" s="143"/>
      <c r="K162" s="143"/>
      <c r="L162" s="143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3:26" x14ac:dyDescent="0.25">
      <c r="C163" s="143"/>
      <c r="D163" s="143"/>
      <c r="E163" s="143"/>
      <c r="F163" s="143"/>
      <c r="G163" s="143"/>
      <c r="H163" s="143"/>
      <c r="I163" s="143"/>
      <c r="J163" s="143"/>
      <c r="K163" s="143"/>
      <c r="L163" s="143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3:26" x14ac:dyDescent="0.25">
      <c r="C164" s="143"/>
      <c r="D164" s="143"/>
      <c r="E164" s="143"/>
      <c r="F164" s="143"/>
      <c r="G164" s="143"/>
      <c r="H164" s="143"/>
      <c r="I164" s="143"/>
      <c r="J164" s="143"/>
      <c r="K164" s="143"/>
      <c r="L164" s="143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3:26" x14ac:dyDescent="0.25">
      <c r="C165" s="143"/>
      <c r="D165" s="143"/>
      <c r="E165" s="143"/>
      <c r="F165" s="143"/>
      <c r="G165" s="143"/>
      <c r="H165" s="143"/>
      <c r="I165" s="143"/>
      <c r="J165" s="143"/>
      <c r="K165" s="143"/>
      <c r="L165" s="143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3:26" x14ac:dyDescent="0.25">
      <c r="C166" s="143"/>
      <c r="D166" s="143"/>
      <c r="E166" s="143"/>
      <c r="F166" s="143"/>
      <c r="G166" s="143"/>
      <c r="H166" s="143"/>
      <c r="I166" s="143"/>
      <c r="J166" s="143"/>
      <c r="K166" s="143"/>
      <c r="L166" s="143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3:26" x14ac:dyDescent="0.25">
      <c r="C167" s="143"/>
      <c r="D167" s="143"/>
      <c r="E167" s="143"/>
      <c r="F167" s="143"/>
      <c r="G167" s="143"/>
      <c r="H167" s="143"/>
      <c r="I167" s="143"/>
      <c r="J167" s="143"/>
      <c r="K167" s="143"/>
      <c r="L167" s="143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3:26" x14ac:dyDescent="0.25">
      <c r="C168" s="143"/>
      <c r="D168" s="143"/>
      <c r="E168" s="143"/>
      <c r="F168" s="143"/>
      <c r="G168" s="143"/>
      <c r="H168" s="143"/>
      <c r="I168" s="143"/>
      <c r="J168" s="143"/>
      <c r="K168" s="143"/>
      <c r="L168" s="143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3:26" x14ac:dyDescent="0.25">
      <c r="C169" s="143"/>
      <c r="D169" s="143"/>
      <c r="E169" s="143"/>
      <c r="F169" s="143"/>
      <c r="G169" s="143"/>
      <c r="H169" s="143"/>
      <c r="I169" s="143"/>
      <c r="J169" s="143"/>
      <c r="K169" s="143"/>
      <c r="L169" s="143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3:26" x14ac:dyDescent="0.25">
      <c r="C170" s="143"/>
      <c r="D170" s="143"/>
      <c r="E170" s="143"/>
      <c r="F170" s="143"/>
      <c r="G170" s="143"/>
      <c r="H170" s="143"/>
      <c r="I170" s="143"/>
      <c r="J170" s="143"/>
      <c r="K170" s="143"/>
      <c r="L170" s="143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3:26" x14ac:dyDescent="0.25">
      <c r="C171" s="143"/>
      <c r="D171" s="143"/>
      <c r="E171" s="143"/>
      <c r="F171" s="143"/>
      <c r="G171" s="143"/>
      <c r="H171" s="143"/>
      <c r="I171" s="143"/>
      <c r="J171" s="143"/>
      <c r="K171" s="143"/>
      <c r="L171" s="143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3:26" x14ac:dyDescent="0.25">
      <c r="C172" s="143"/>
      <c r="D172" s="143"/>
      <c r="E172" s="143"/>
      <c r="F172" s="143"/>
      <c r="G172" s="143"/>
      <c r="H172" s="143"/>
      <c r="I172" s="143"/>
      <c r="J172" s="143"/>
      <c r="K172" s="143"/>
      <c r="L172" s="143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3:26" x14ac:dyDescent="0.25">
      <c r="C173" s="143"/>
      <c r="D173" s="143"/>
      <c r="E173" s="143"/>
      <c r="F173" s="143"/>
      <c r="G173" s="143"/>
      <c r="H173" s="143"/>
      <c r="I173" s="143"/>
      <c r="J173" s="143"/>
      <c r="K173" s="143"/>
      <c r="L173" s="143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3:26" x14ac:dyDescent="0.25">
      <c r="C174" s="143"/>
      <c r="D174" s="143"/>
      <c r="E174" s="143"/>
      <c r="F174" s="143"/>
      <c r="G174" s="143"/>
      <c r="H174" s="143"/>
      <c r="I174" s="143"/>
      <c r="J174" s="143"/>
      <c r="K174" s="143"/>
      <c r="L174" s="143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3:26" x14ac:dyDescent="0.25">
      <c r="C175" s="143"/>
      <c r="D175" s="143"/>
      <c r="E175" s="143"/>
      <c r="F175" s="143"/>
      <c r="G175" s="143"/>
      <c r="H175" s="143"/>
      <c r="I175" s="143"/>
      <c r="J175" s="143"/>
      <c r="K175" s="143"/>
      <c r="L175" s="143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3:26" x14ac:dyDescent="0.25">
      <c r="C176" s="143"/>
      <c r="D176" s="143"/>
      <c r="E176" s="143"/>
      <c r="F176" s="143"/>
      <c r="G176" s="143"/>
      <c r="H176" s="143"/>
      <c r="I176" s="143"/>
      <c r="J176" s="143"/>
      <c r="K176" s="143"/>
      <c r="L176" s="143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3:26" x14ac:dyDescent="0.25">
      <c r="C177" s="143"/>
      <c r="D177" s="143"/>
      <c r="E177" s="143"/>
      <c r="F177" s="143"/>
      <c r="G177" s="143"/>
      <c r="H177" s="143"/>
      <c r="I177" s="143"/>
      <c r="J177" s="143"/>
      <c r="K177" s="143"/>
      <c r="L177" s="143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3:26" x14ac:dyDescent="0.25">
      <c r="C178" s="143"/>
      <c r="D178" s="143"/>
      <c r="E178" s="143"/>
      <c r="F178" s="143"/>
      <c r="G178" s="143"/>
      <c r="H178" s="143"/>
      <c r="I178" s="143"/>
      <c r="J178" s="143"/>
      <c r="K178" s="143"/>
      <c r="L178" s="143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3:26" x14ac:dyDescent="0.25">
      <c r="C179" s="143"/>
      <c r="D179" s="143"/>
      <c r="E179" s="143"/>
      <c r="F179" s="143"/>
      <c r="G179" s="143"/>
      <c r="H179" s="143"/>
      <c r="I179" s="143"/>
      <c r="J179" s="143"/>
      <c r="K179" s="143"/>
      <c r="L179" s="143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3:26" x14ac:dyDescent="0.25">
      <c r="C180" s="143"/>
      <c r="D180" s="143"/>
      <c r="E180" s="143"/>
      <c r="F180" s="143"/>
      <c r="G180" s="143"/>
      <c r="H180" s="143"/>
      <c r="I180" s="143"/>
      <c r="J180" s="143"/>
      <c r="K180" s="143"/>
      <c r="L180" s="143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3:26" x14ac:dyDescent="0.25">
      <c r="C181" s="143"/>
      <c r="D181" s="143"/>
      <c r="E181" s="143"/>
      <c r="F181" s="143"/>
      <c r="G181" s="143"/>
      <c r="H181" s="143"/>
      <c r="I181" s="143"/>
      <c r="J181" s="143"/>
      <c r="K181" s="143"/>
      <c r="L181" s="143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3:26" x14ac:dyDescent="0.25">
      <c r="C182" s="143"/>
      <c r="D182" s="143"/>
      <c r="E182" s="143"/>
      <c r="F182" s="143"/>
      <c r="G182" s="143"/>
      <c r="H182" s="143"/>
      <c r="I182" s="143"/>
      <c r="J182" s="143"/>
      <c r="K182" s="143"/>
      <c r="L182" s="143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3:26" x14ac:dyDescent="0.25">
      <c r="C183" s="143"/>
      <c r="D183" s="143"/>
      <c r="E183" s="143"/>
      <c r="F183" s="143"/>
      <c r="G183" s="143"/>
      <c r="H183" s="143"/>
      <c r="I183" s="143"/>
      <c r="J183" s="143"/>
      <c r="K183" s="143"/>
      <c r="L183" s="143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3:26" x14ac:dyDescent="0.25">
      <c r="C184" s="143"/>
      <c r="D184" s="143"/>
      <c r="E184" s="143"/>
      <c r="F184" s="143"/>
      <c r="G184" s="143"/>
      <c r="H184" s="143"/>
      <c r="I184" s="143"/>
      <c r="J184" s="143"/>
      <c r="K184" s="143"/>
      <c r="L184" s="143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3:26" x14ac:dyDescent="0.25">
      <c r="C185" s="143"/>
      <c r="D185" s="143"/>
      <c r="E185" s="143"/>
      <c r="F185" s="143"/>
      <c r="G185" s="143"/>
      <c r="H185" s="143"/>
      <c r="I185" s="143"/>
      <c r="J185" s="143"/>
      <c r="K185" s="143"/>
      <c r="L185" s="143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3:26" x14ac:dyDescent="0.25">
      <c r="C186" s="143"/>
      <c r="D186" s="143"/>
      <c r="E186" s="143"/>
      <c r="F186" s="143"/>
      <c r="G186" s="143"/>
      <c r="H186" s="143"/>
      <c r="I186" s="143"/>
      <c r="J186" s="143"/>
      <c r="K186" s="143"/>
      <c r="L186" s="143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3:26" x14ac:dyDescent="0.25">
      <c r="C187" s="143"/>
      <c r="D187" s="143"/>
      <c r="E187" s="143"/>
      <c r="F187" s="143"/>
      <c r="G187" s="143"/>
      <c r="H187" s="143"/>
      <c r="I187" s="143"/>
      <c r="J187" s="143"/>
      <c r="K187" s="143"/>
      <c r="L187" s="143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3:26" x14ac:dyDescent="0.25">
      <c r="C188" s="143"/>
      <c r="D188" s="143"/>
      <c r="E188" s="143"/>
      <c r="F188" s="143"/>
      <c r="G188" s="143"/>
      <c r="H188" s="143"/>
      <c r="I188" s="143"/>
      <c r="J188" s="143"/>
      <c r="K188" s="143"/>
      <c r="L188" s="143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3:26" x14ac:dyDescent="0.25">
      <c r="C189" s="143"/>
      <c r="D189" s="143"/>
      <c r="E189" s="143"/>
      <c r="F189" s="143"/>
      <c r="G189" s="143"/>
      <c r="H189" s="143"/>
      <c r="I189" s="143"/>
      <c r="J189" s="143"/>
      <c r="K189" s="143"/>
      <c r="L189" s="143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3:26" x14ac:dyDescent="0.25">
      <c r="C190" s="143"/>
      <c r="D190" s="143"/>
      <c r="E190" s="143"/>
      <c r="F190" s="143"/>
      <c r="G190" s="143"/>
      <c r="H190" s="143"/>
      <c r="I190" s="143"/>
      <c r="J190" s="143"/>
      <c r="K190" s="143"/>
      <c r="L190" s="143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3:26" x14ac:dyDescent="0.25">
      <c r="C191" s="143"/>
      <c r="D191" s="143"/>
      <c r="E191" s="143"/>
      <c r="F191" s="143"/>
      <c r="G191" s="143"/>
      <c r="H191" s="143"/>
      <c r="I191" s="143"/>
      <c r="J191" s="143"/>
      <c r="K191" s="143"/>
      <c r="L191" s="143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3:26" x14ac:dyDescent="0.25">
      <c r="C192" s="143"/>
      <c r="D192" s="143"/>
      <c r="E192" s="143"/>
      <c r="F192" s="143"/>
      <c r="G192" s="143"/>
      <c r="H192" s="143"/>
      <c r="I192" s="143"/>
      <c r="J192" s="143"/>
      <c r="K192" s="143"/>
      <c r="L192" s="143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3:26" x14ac:dyDescent="0.25">
      <c r="C193" s="143"/>
      <c r="D193" s="143"/>
      <c r="E193" s="143"/>
      <c r="F193" s="143"/>
      <c r="G193" s="143"/>
      <c r="H193" s="143"/>
      <c r="I193" s="143"/>
      <c r="J193" s="143"/>
      <c r="K193" s="143"/>
      <c r="L193" s="143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3:26" x14ac:dyDescent="0.25">
      <c r="C194" s="143"/>
      <c r="D194" s="143"/>
      <c r="E194" s="143"/>
      <c r="F194" s="143"/>
      <c r="G194" s="143"/>
      <c r="H194" s="143"/>
      <c r="I194" s="143"/>
      <c r="J194" s="143"/>
      <c r="K194" s="143"/>
      <c r="L194" s="143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3:26" x14ac:dyDescent="0.25">
      <c r="C195" s="143"/>
      <c r="D195" s="143"/>
      <c r="E195" s="143"/>
      <c r="F195" s="143"/>
      <c r="G195" s="143"/>
      <c r="H195" s="143"/>
      <c r="I195" s="143"/>
      <c r="J195" s="143"/>
      <c r="K195" s="143"/>
      <c r="L195" s="143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3:26" x14ac:dyDescent="0.25">
      <c r="C196" s="143"/>
      <c r="D196" s="143"/>
      <c r="E196" s="143"/>
      <c r="F196" s="143"/>
      <c r="G196" s="143"/>
      <c r="H196" s="143"/>
      <c r="I196" s="143"/>
      <c r="J196" s="143"/>
      <c r="K196" s="143"/>
      <c r="L196" s="143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3:26" x14ac:dyDescent="0.25">
      <c r="C197" s="143"/>
      <c r="D197" s="143"/>
      <c r="E197" s="143"/>
      <c r="F197" s="143"/>
      <c r="G197" s="143"/>
      <c r="H197" s="143"/>
      <c r="I197" s="143"/>
      <c r="J197" s="143"/>
      <c r="K197" s="143"/>
      <c r="L197" s="143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3:26" x14ac:dyDescent="0.25">
      <c r="C198" s="143"/>
      <c r="D198" s="143"/>
      <c r="E198" s="143"/>
      <c r="F198" s="143"/>
      <c r="G198" s="143"/>
      <c r="H198" s="143"/>
      <c r="I198" s="143"/>
      <c r="J198" s="143"/>
      <c r="K198" s="143"/>
      <c r="L198" s="143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3:26" x14ac:dyDescent="0.25">
      <c r="C199" s="143"/>
      <c r="D199" s="143"/>
      <c r="E199" s="143"/>
      <c r="F199" s="143"/>
      <c r="G199" s="143"/>
      <c r="H199" s="143"/>
      <c r="I199" s="143"/>
      <c r="J199" s="143"/>
      <c r="K199" s="143"/>
      <c r="L199" s="143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3:26" x14ac:dyDescent="0.25">
      <c r="C200" s="143"/>
      <c r="D200" s="143"/>
      <c r="E200" s="143"/>
      <c r="F200" s="143"/>
      <c r="G200" s="143"/>
      <c r="H200" s="143"/>
      <c r="I200" s="143"/>
      <c r="J200" s="143"/>
      <c r="K200" s="143"/>
      <c r="L200" s="143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3:26" x14ac:dyDescent="0.25">
      <c r="C201" s="143"/>
      <c r="D201" s="143"/>
      <c r="E201" s="143"/>
      <c r="F201" s="143"/>
      <c r="G201" s="143"/>
      <c r="H201" s="143"/>
      <c r="I201" s="143"/>
      <c r="J201" s="143"/>
      <c r="K201" s="143"/>
      <c r="L201" s="143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3:26" x14ac:dyDescent="0.25">
      <c r="C202" s="143"/>
      <c r="D202" s="143"/>
      <c r="E202" s="143"/>
      <c r="F202" s="143"/>
      <c r="G202" s="143"/>
      <c r="H202" s="143"/>
      <c r="I202" s="143"/>
      <c r="J202" s="143"/>
      <c r="K202" s="143"/>
      <c r="L202" s="143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3:26" x14ac:dyDescent="0.25">
      <c r="C203" s="143"/>
      <c r="D203" s="143"/>
      <c r="E203" s="143"/>
      <c r="F203" s="143"/>
      <c r="G203" s="143"/>
      <c r="H203" s="143"/>
      <c r="I203" s="143"/>
      <c r="J203" s="143"/>
      <c r="K203" s="143"/>
      <c r="L203" s="143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3:26" x14ac:dyDescent="0.25">
      <c r="C204" s="143"/>
      <c r="D204" s="143"/>
      <c r="E204" s="143"/>
      <c r="F204" s="143"/>
      <c r="G204" s="143"/>
      <c r="H204" s="143"/>
      <c r="I204" s="143"/>
      <c r="J204" s="143"/>
      <c r="K204" s="143"/>
      <c r="L204" s="143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3:26" x14ac:dyDescent="0.25">
      <c r="C205" s="143"/>
      <c r="D205" s="143"/>
      <c r="E205" s="143"/>
      <c r="F205" s="143"/>
      <c r="G205" s="143"/>
      <c r="H205" s="143"/>
      <c r="I205" s="143"/>
      <c r="J205" s="143"/>
      <c r="K205" s="143"/>
      <c r="L205" s="143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3:26" x14ac:dyDescent="0.25">
      <c r="C206" s="143"/>
      <c r="D206" s="143"/>
      <c r="E206" s="143"/>
      <c r="F206" s="143"/>
      <c r="G206" s="143"/>
      <c r="H206" s="143"/>
      <c r="I206" s="143"/>
      <c r="J206" s="143"/>
      <c r="K206" s="143"/>
      <c r="L206" s="143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3:26" x14ac:dyDescent="0.25">
      <c r="C207" s="143"/>
      <c r="D207" s="143"/>
      <c r="E207" s="143"/>
      <c r="F207" s="143"/>
      <c r="G207" s="143"/>
      <c r="H207" s="143"/>
      <c r="I207" s="143"/>
      <c r="J207" s="143"/>
      <c r="K207" s="143"/>
      <c r="L207" s="143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3:26" x14ac:dyDescent="0.25">
      <c r="C208" s="143"/>
      <c r="D208" s="143"/>
      <c r="E208" s="143"/>
      <c r="F208" s="143"/>
      <c r="G208" s="143"/>
      <c r="H208" s="143"/>
      <c r="I208" s="143"/>
      <c r="J208" s="143"/>
      <c r="K208" s="143"/>
      <c r="L208" s="143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3:26" x14ac:dyDescent="0.25">
      <c r="C209" s="143"/>
      <c r="D209" s="143"/>
      <c r="E209" s="143"/>
      <c r="F209" s="143"/>
      <c r="G209" s="143"/>
      <c r="H209" s="143"/>
      <c r="I209" s="143"/>
      <c r="J209" s="143"/>
      <c r="K209" s="143"/>
      <c r="L209" s="143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3:26" x14ac:dyDescent="0.25">
      <c r="C210" s="143"/>
      <c r="D210" s="143"/>
      <c r="E210" s="143"/>
      <c r="F210" s="143"/>
      <c r="G210" s="143"/>
      <c r="H210" s="143"/>
      <c r="I210" s="143"/>
      <c r="J210" s="143"/>
      <c r="K210" s="143"/>
      <c r="L210" s="143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3:26" x14ac:dyDescent="0.25">
      <c r="C211" s="143"/>
      <c r="D211" s="143"/>
      <c r="E211" s="143"/>
      <c r="F211" s="143"/>
      <c r="G211" s="143"/>
      <c r="H211" s="143"/>
      <c r="I211" s="143"/>
      <c r="J211" s="143"/>
      <c r="K211" s="143"/>
      <c r="L211" s="143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3:26" x14ac:dyDescent="0.25">
      <c r="C212" s="143"/>
      <c r="D212" s="143"/>
      <c r="E212" s="143"/>
      <c r="F212" s="143"/>
      <c r="G212" s="143"/>
      <c r="H212" s="143"/>
      <c r="I212" s="143"/>
      <c r="J212" s="143"/>
      <c r="K212" s="143"/>
      <c r="L212" s="143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3:26" x14ac:dyDescent="0.25">
      <c r="C213" s="143"/>
      <c r="D213" s="143"/>
      <c r="E213" s="143"/>
      <c r="F213" s="143"/>
      <c r="G213" s="143"/>
      <c r="H213" s="143"/>
      <c r="I213" s="143"/>
      <c r="J213" s="143"/>
      <c r="K213" s="143"/>
      <c r="L213" s="143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3:26" x14ac:dyDescent="0.25">
      <c r="C214" s="143"/>
      <c r="D214" s="143"/>
      <c r="E214" s="143"/>
      <c r="F214" s="143"/>
      <c r="G214" s="143"/>
      <c r="H214" s="143"/>
      <c r="I214" s="143"/>
      <c r="J214" s="143"/>
      <c r="K214" s="143"/>
      <c r="L214" s="143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3:26" x14ac:dyDescent="0.25">
      <c r="C215" s="143"/>
      <c r="D215" s="143"/>
      <c r="E215" s="143"/>
      <c r="F215" s="143"/>
      <c r="G215" s="143"/>
      <c r="H215" s="143"/>
      <c r="I215" s="143"/>
      <c r="J215" s="143"/>
      <c r="K215" s="143"/>
      <c r="L215" s="143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3:26" x14ac:dyDescent="0.25">
      <c r="C216" s="143"/>
      <c r="D216" s="143"/>
      <c r="E216" s="143"/>
      <c r="F216" s="143"/>
      <c r="G216" s="143"/>
      <c r="H216" s="143"/>
      <c r="I216" s="143"/>
      <c r="J216" s="143"/>
      <c r="K216" s="143"/>
      <c r="L216" s="143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3:26" x14ac:dyDescent="0.25">
      <c r="C217" s="143"/>
      <c r="D217" s="143"/>
      <c r="E217" s="143"/>
      <c r="F217" s="143"/>
      <c r="G217" s="143"/>
      <c r="H217" s="143"/>
      <c r="I217" s="143"/>
      <c r="J217" s="143"/>
      <c r="K217" s="143"/>
      <c r="L217" s="143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3:26" x14ac:dyDescent="0.25">
      <c r="C218" s="143"/>
      <c r="D218" s="143"/>
      <c r="E218" s="143"/>
      <c r="F218" s="143"/>
      <c r="G218" s="143"/>
      <c r="H218" s="143"/>
      <c r="I218" s="143"/>
      <c r="J218" s="143"/>
      <c r="K218" s="143"/>
      <c r="L218" s="143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3:26" x14ac:dyDescent="0.25">
      <c r="C219" s="143"/>
      <c r="D219" s="143"/>
      <c r="E219" s="143"/>
      <c r="F219" s="143"/>
      <c r="G219" s="143"/>
      <c r="H219" s="143"/>
      <c r="I219" s="143"/>
      <c r="J219" s="143"/>
      <c r="K219" s="143"/>
      <c r="L219" s="143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3:26" x14ac:dyDescent="0.25">
      <c r="C220" s="143"/>
      <c r="D220" s="143"/>
      <c r="E220" s="143"/>
      <c r="F220" s="143"/>
      <c r="G220" s="143"/>
      <c r="H220" s="143"/>
      <c r="I220" s="143"/>
      <c r="J220" s="143"/>
      <c r="K220" s="143"/>
      <c r="L220" s="143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3:26" x14ac:dyDescent="0.25">
      <c r="C221" s="143"/>
      <c r="D221" s="143"/>
      <c r="E221" s="143"/>
      <c r="F221" s="143"/>
      <c r="G221" s="143"/>
      <c r="H221" s="143"/>
      <c r="I221" s="143"/>
      <c r="J221" s="143"/>
      <c r="K221" s="143"/>
      <c r="L221" s="143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3:26" x14ac:dyDescent="0.25">
      <c r="C222" s="143"/>
      <c r="D222" s="143"/>
      <c r="E222" s="143"/>
      <c r="F222" s="143"/>
      <c r="G222" s="143"/>
      <c r="H222" s="143"/>
      <c r="I222" s="143"/>
      <c r="J222" s="143"/>
      <c r="K222" s="143"/>
      <c r="L222" s="143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3:26" x14ac:dyDescent="0.25">
      <c r="C223" s="143"/>
      <c r="D223" s="143"/>
      <c r="E223" s="143"/>
      <c r="F223" s="143"/>
      <c r="G223" s="143"/>
      <c r="H223" s="143"/>
      <c r="I223" s="143"/>
      <c r="J223" s="143"/>
      <c r="K223" s="143"/>
      <c r="L223" s="143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3:26" x14ac:dyDescent="0.25">
      <c r="C224" s="143"/>
      <c r="D224" s="143"/>
      <c r="E224" s="143"/>
      <c r="F224" s="143"/>
      <c r="G224" s="143"/>
      <c r="H224" s="143"/>
      <c r="I224" s="143"/>
      <c r="J224" s="143"/>
      <c r="K224" s="143"/>
      <c r="L224" s="143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3:26" x14ac:dyDescent="0.25">
      <c r="C225" s="143"/>
      <c r="D225" s="143"/>
      <c r="E225" s="143"/>
      <c r="F225" s="143"/>
      <c r="G225" s="143"/>
      <c r="H225" s="143"/>
      <c r="I225" s="143"/>
      <c r="J225" s="143"/>
      <c r="K225" s="143"/>
      <c r="L225" s="143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3:26" x14ac:dyDescent="0.25">
      <c r="C226" s="143"/>
      <c r="D226" s="143"/>
      <c r="E226" s="143"/>
      <c r="F226" s="143"/>
      <c r="G226" s="143"/>
      <c r="H226" s="143"/>
      <c r="I226" s="143"/>
      <c r="J226" s="143"/>
      <c r="K226" s="143"/>
      <c r="L226" s="143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3:26" x14ac:dyDescent="0.25">
      <c r="C227" s="143"/>
      <c r="D227" s="143"/>
      <c r="E227" s="143"/>
      <c r="F227" s="143"/>
      <c r="G227" s="143"/>
      <c r="H227" s="143"/>
      <c r="I227" s="143"/>
      <c r="J227" s="143"/>
      <c r="K227" s="143"/>
      <c r="L227" s="143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3:26" x14ac:dyDescent="0.25">
      <c r="C228" s="143"/>
      <c r="D228" s="143"/>
      <c r="E228" s="143"/>
      <c r="F228" s="143"/>
      <c r="G228" s="143"/>
      <c r="H228" s="143"/>
      <c r="I228" s="143"/>
      <c r="J228" s="143"/>
      <c r="K228" s="143"/>
      <c r="L228" s="143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3:26" x14ac:dyDescent="0.25">
      <c r="C229" s="143"/>
      <c r="D229" s="143"/>
      <c r="E229" s="143"/>
      <c r="F229" s="143"/>
      <c r="G229" s="143"/>
      <c r="H229" s="143"/>
      <c r="I229" s="143"/>
      <c r="J229" s="143"/>
      <c r="K229" s="143"/>
      <c r="L229" s="143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</sheetData>
  <conditionalFormatting sqref="Q8:Z50 D7:L50 C8:C50 C52:L60 C63:L229 Q52:Z60 Q63:Z229">
    <cfRule type="cellIs" dxfId="129" priority="63" operator="equal">
      <formula>"eps"</formula>
    </cfRule>
  </conditionalFormatting>
  <conditionalFormatting sqref="C7">
    <cfRule type="cellIs" dxfId="128" priority="59" operator="equal">
      <formula>"eps"</formula>
    </cfRule>
  </conditionalFormatting>
  <conditionalFormatting sqref="C24:L24 R24:Z24">
    <cfRule type="cellIs" dxfId="127" priority="58" operator="equal">
      <formula>"eps"</formula>
    </cfRule>
  </conditionalFormatting>
  <conditionalFormatting sqref="R24:Z24">
    <cfRule type="cellIs" dxfId="126" priority="57" operator="equal">
      <formula>"eps"</formula>
    </cfRule>
  </conditionalFormatting>
  <conditionalFormatting sqref="C45:L45 R45:Z45">
    <cfRule type="cellIs" dxfId="125" priority="56" operator="equal">
      <formula>"eps"</formula>
    </cfRule>
  </conditionalFormatting>
  <conditionalFormatting sqref="R45:Z45">
    <cfRule type="cellIs" dxfId="124" priority="55" operator="equal">
      <formula>"eps"</formula>
    </cfRule>
  </conditionalFormatting>
  <conditionalFormatting sqref="C54">
    <cfRule type="cellIs" dxfId="123" priority="49" operator="equal">
      <formula>"eps"</formula>
    </cfRule>
  </conditionalFormatting>
  <conditionalFormatting sqref="C47">
    <cfRule type="cellIs" dxfId="122" priority="54" operator="equal">
      <formula>"eps"</formula>
    </cfRule>
  </conditionalFormatting>
  <conditionalFormatting sqref="C48">
    <cfRule type="cellIs" dxfId="121" priority="53" operator="equal">
      <formula>"eps"</formula>
    </cfRule>
  </conditionalFormatting>
  <conditionalFormatting sqref="C49">
    <cfRule type="cellIs" dxfId="120" priority="52" operator="equal">
      <formula>"eps"</formula>
    </cfRule>
  </conditionalFormatting>
  <conditionalFormatting sqref="C52">
    <cfRule type="cellIs" dxfId="119" priority="51" operator="equal">
      <formula>"eps"</formula>
    </cfRule>
  </conditionalFormatting>
  <conditionalFormatting sqref="C53">
    <cfRule type="cellIs" dxfId="118" priority="50" operator="equal">
      <formula>"eps"</formula>
    </cfRule>
  </conditionalFormatting>
  <conditionalFormatting sqref="AI8:AI69">
    <cfRule type="cellIs" dxfId="117" priority="46" operator="equal">
      <formula>"eps"</formula>
    </cfRule>
  </conditionalFormatting>
  <conditionalFormatting sqref="AL9">
    <cfRule type="cellIs" dxfId="116" priority="43" operator="equal">
      <formula>"eps"</formula>
    </cfRule>
  </conditionalFormatting>
  <conditionalFormatting sqref="AL9">
    <cfRule type="cellIs" dxfId="115" priority="42" operator="equal">
      <formula>"eps"</formula>
    </cfRule>
  </conditionalFormatting>
  <conditionalFormatting sqref="D54:L54">
    <cfRule type="cellIs" dxfId="114" priority="28" operator="equal">
      <formula>"eps"</formula>
    </cfRule>
  </conditionalFormatting>
  <conditionalFormatting sqref="D47:L47">
    <cfRule type="cellIs" dxfId="113" priority="34" operator="equal">
      <formula>"eps"</formula>
    </cfRule>
  </conditionalFormatting>
  <conditionalFormatting sqref="D48:L48">
    <cfRule type="cellIs" dxfId="112" priority="33" operator="equal">
      <formula>"eps"</formula>
    </cfRule>
  </conditionalFormatting>
  <conditionalFormatting sqref="D49:L49">
    <cfRule type="cellIs" dxfId="111" priority="32" operator="equal">
      <formula>"eps"</formula>
    </cfRule>
  </conditionalFormatting>
  <conditionalFormatting sqref="D50:L50">
    <cfRule type="cellIs" dxfId="110" priority="31" operator="equal">
      <formula>"eps"</formula>
    </cfRule>
  </conditionalFormatting>
  <conditionalFormatting sqref="D52:L52">
    <cfRule type="cellIs" dxfId="109" priority="30" operator="equal">
      <formula>"eps"</formula>
    </cfRule>
  </conditionalFormatting>
  <conditionalFormatting sqref="D53:L53">
    <cfRule type="cellIs" dxfId="108" priority="29" operator="equal">
      <formula>"eps"</formula>
    </cfRule>
  </conditionalFormatting>
  <conditionalFormatting sqref="C11">
    <cfRule type="cellIs" dxfId="107" priority="20" operator="equal">
      <formula>"eps"</formula>
    </cfRule>
  </conditionalFormatting>
  <conditionalFormatting sqref="C11">
    <cfRule type="cellIs" dxfId="106" priority="19" operator="equal">
      <formula>"eps"</formula>
    </cfRule>
  </conditionalFormatting>
  <conditionalFormatting sqref="C11">
    <cfRule type="cellIs" dxfId="105" priority="18" operator="equal">
      <formula>"eps"</formula>
    </cfRule>
  </conditionalFormatting>
  <conditionalFormatting sqref="C11">
    <cfRule type="cellIs" dxfId="104" priority="17" operator="equal">
      <formula>"eps"</formula>
    </cfRule>
  </conditionalFormatting>
  <conditionalFormatting sqref="C25">
    <cfRule type="cellIs" dxfId="103" priority="6" operator="equal">
      <formula>"eps"</formula>
    </cfRule>
  </conditionalFormatting>
  <conditionalFormatting sqref="C51:L51 Q51:Z51">
    <cfRule type="cellIs" dxfId="102" priority="5" operator="equal">
      <formula>"eps"</formula>
    </cfRule>
  </conditionalFormatting>
  <conditionalFormatting sqref="C51">
    <cfRule type="cellIs" dxfId="101" priority="4" operator="equal">
      <formula>"eps"</formula>
    </cfRule>
  </conditionalFormatting>
  <conditionalFormatting sqref="D51:L51">
    <cfRule type="cellIs" dxfId="100" priority="3" operator="equal">
      <formula>"eps"</formula>
    </cfRule>
  </conditionalFormatting>
  <conditionalFormatting sqref="Q61:Z62">
    <cfRule type="cellIs" dxfId="99" priority="2" operator="equal">
      <formula>"eps"</formula>
    </cfRule>
  </conditionalFormatting>
  <conditionalFormatting sqref="C61:L62">
    <cfRule type="cellIs" dxfId="98" priority="1" operator="equal">
      <formula>"eps"</formula>
    </cfRule>
  </conditionalFormatting>
  <dataValidations count="1">
    <dataValidation type="list" allowBlank="1" showInputMessage="1" showErrorMessage="1" sqref="AF8 AF10:AF14 AF18:AF79 AF4" xr:uid="{020E39F5-D139-44F9-B7C5-2E8A37769E43}">
      <formula1>$AI$7:$AM$7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L14" sqref="L14"/>
    </sheetView>
  </sheetViews>
  <sheetFormatPr defaultRowHeight="15" x14ac:dyDescent="0.25"/>
  <sheetData>
    <row r="1" spans="1:24" ht="18.75" x14ac:dyDescent="0.3">
      <c r="A1" s="1" t="s">
        <v>74</v>
      </c>
    </row>
    <row r="5" spans="1:24" x14ac:dyDescent="0.25">
      <c r="A5" s="2" t="s">
        <v>157</v>
      </c>
      <c r="N5" s="2" t="s">
        <v>150</v>
      </c>
    </row>
    <row r="6" spans="1:24" x14ac:dyDescent="0.25">
      <c r="B6" s="6" t="str">
        <f t="array" ref="B6:K6">TRANSPOSE(Sets!F8:F17)</f>
        <v>base</v>
      </c>
      <c r="C6" s="6" t="str">
        <v>sim1</v>
      </c>
      <c r="D6" s="6" t="str">
        <v>sim2</v>
      </c>
      <c r="E6" s="6" t="str">
        <v>sim3</v>
      </c>
      <c r="F6" s="6" t="str">
        <v>sim4</v>
      </c>
      <c r="G6" s="6" t="str">
        <v>sim5</v>
      </c>
      <c r="H6" s="6" t="str">
        <v>sim6</v>
      </c>
      <c r="I6" s="6" t="str">
        <v>sim7</v>
      </c>
      <c r="J6" s="6" t="str">
        <v>sim8</v>
      </c>
      <c r="K6" s="6" t="str">
        <v>sim9</v>
      </c>
    </row>
    <row r="7" spans="1:24" x14ac:dyDescent="0.25">
      <c r="B7" s="12">
        <f>TFPgr_o!D7</f>
        <v>2020</v>
      </c>
      <c r="C7" s="12">
        <f>B7</f>
        <v>2020</v>
      </c>
      <c r="D7" s="12">
        <f t="shared" ref="D7:K7" si="0">C7</f>
        <v>2020</v>
      </c>
      <c r="E7" s="12">
        <f t="shared" si="0"/>
        <v>2020</v>
      </c>
      <c r="F7" s="12">
        <f t="shared" si="0"/>
        <v>2020</v>
      </c>
      <c r="G7" s="12">
        <f t="shared" si="0"/>
        <v>2020</v>
      </c>
      <c r="H7" s="12">
        <f t="shared" si="0"/>
        <v>2020</v>
      </c>
      <c r="I7" s="12">
        <f t="shared" si="0"/>
        <v>2020</v>
      </c>
      <c r="J7" s="12">
        <f t="shared" si="0"/>
        <v>2020</v>
      </c>
      <c r="K7" s="12">
        <f t="shared" si="0"/>
        <v>2020</v>
      </c>
      <c r="O7" s="6" t="str">
        <f t="shared" ref="O7:X7" si="1">B6</f>
        <v>base</v>
      </c>
      <c r="P7" s="6" t="str">
        <f t="shared" si="1"/>
        <v>sim1</v>
      </c>
      <c r="Q7" s="6" t="str">
        <f t="shared" si="1"/>
        <v>sim2</v>
      </c>
      <c r="R7" s="6" t="str">
        <f t="shared" si="1"/>
        <v>sim3</v>
      </c>
      <c r="S7" s="6" t="str">
        <f t="shared" si="1"/>
        <v>sim4</v>
      </c>
      <c r="T7" s="6" t="str">
        <f t="shared" si="1"/>
        <v>sim5</v>
      </c>
      <c r="U7" s="6" t="str">
        <f t="shared" si="1"/>
        <v>sim6</v>
      </c>
      <c r="V7" s="6" t="str">
        <f t="shared" si="1"/>
        <v>sim7</v>
      </c>
      <c r="W7" s="6" t="str">
        <f t="shared" si="1"/>
        <v>sim8</v>
      </c>
      <c r="X7" s="6" t="str">
        <f t="shared" si="1"/>
        <v>sim9</v>
      </c>
    </row>
    <row r="8" spans="1:24" x14ac:dyDescent="0.25">
      <c r="A8" t="s">
        <v>100</v>
      </c>
      <c r="B8" s="11" t="s">
        <v>75</v>
      </c>
      <c r="C8" s="11" t="str">
        <f>B8</f>
        <v>eps</v>
      </c>
      <c r="D8" s="17" t="str">
        <f t="shared" ref="D8:K8" si="2">C8</f>
        <v>eps</v>
      </c>
      <c r="E8" s="17" t="str">
        <f t="shared" si="2"/>
        <v>eps</v>
      </c>
      <c r="F8" s="17" t="str">
        <f t="shared" si="2"/>
        <v>eps</v>
      </c>
      <c r="G8" s="17" t="str">
        <f t="shared" si="2"/>
        <v>eps</v>
      </c>
      <c r="H8" s="17" t="str">
        <f t="shared" si="2"/>
        <v>eps</v>
      </c>
      <c r="I8" s="17" t="str">
        <f t="shared" si="2"/>
        <v>eps</v>
      </c>
      <c r="J8" s="17" t="str">
        <f t="shared" si="2"/>
        <v>eps</v>
      </c>
      <c r="K8" s="17" t="str">
        <f t="shared" si="2"/>
        <v>eps</v>
      </c>
      <c r="N8" t="str">
        <f>A8</f>
        <v>flab-p</v>
      </c>
      <c r="O8" s="11" t="s">
        <v>75</v>
      </c>
      <c r="P8" s="11" t="str">
        <f t="shared" ref="P8:P13" si="3">$O8</f>
        <v>eps</v>
      </c>
      <c r="Q8" s="11" t="str">
        <f t="shared" ref="Q8:X13" si="4">$O8</f>
        <v>eps</v>
      </c>
      <c r="R8" s="11" t="str">
        <f t="shared" si="4"/>
        <v>eps</v>
      </c>
      <c r="S8" s="11" t="str">
        <f t="shared" si="4"/>
        <v>eps</v>
      </c>
      <c r="T8" s="11" t="str">
        <f t="shared" si="4"/>
        <v>eps</v>
      </c>
      <c r="U8" s="11" t="str">
        <f t="shared" si="4"/>
        <v>eps</v>
      </c>
      <c r="V8" s="11" t="str">
        <f t="shared" si="4"/>
        <v>eps</v>
      </c>
      <c r="W8" s="11" t="str">
        <f t="shared" si="4"/>
        <v>eps</v>
      </c>
      <c r="X8" s="11" t="str">
        <f t="shared" si="4"/>
        <v>eps</v>
      </c>
    </row>
    <row r="9" spans="1:24" x14ac:dyDescent="0.25">
      <c r="A9" t="s">
        <v>101</v>
      </c>
      <c r="B9" s="11" t="str">
        <f>B8</f>
        <v>eps</v>
      </c>
      <c r="C9" s="17" t="str">
        <f t="shared" ref="C9:K13" si="5">B9</f>
        <v>eps</v>
      </c>
      <c r="D9" s="17" t="str">
        <f t="shared" si="5"/>
        <v>eps</v>
      </c>
      <c r="E9" s="17" t="str">
        <f t="shared" si="5"/>
        <v>eps</v>
      </c>
      <c r="F9" s="17" t="str">
        <f t="shared" si="5"/>
        <v>eps</v>
      </c>
      <c r="G9" s="17" t="str">
        <f t="shared" si="5"/>
        <v>eps</v>
      </c>
      <c r="H9" s="17" t="str">
        <f t="shared" si="5"/>
        <v>eps</v>
      </c>
      <c r="I9" s="17" t="str">
        <f t="shared" si="5"/>
        <v>eps</v>
      </c>
      <c r="J9" s="17" t="str">
        <f t="shared" si="5"/>
        <v>eps</v>
      </c>
      <c r="K9" s="17" t="str">
        <f t="shared" si="5"/>
        <v>eps</v>
      </c>
      <c r="N9" s="57" t="str">
        <f t="shared" ref="N9:N13" si="6">A9</f>
        <v>flab-m</v>
      </c>
      <c r="O9" s="11" t="str">
        <f>O8</f>
        <v>eps</v>
      </c>
      <c r="P9" s="11" t="str">
        <f t="shared" si="3"/>
        <v>eps</v>
      </c>
      <c r="Q9" s="11" t="str">
        <f t="shared" si="4"/>
        <v>eps</v>
      </c>
      <c r="R9" s="11" t="str">
        <f t="shared" si="4"/>
        <v>eps</v>
      </c>
      <c r="S9" s="11" t="str">
        <f t="shared" si="4"/>
        <v>eps</v>
      </c>
      <c r="T9" s="11" t="str">
        <f t="shared" si="4"/>
        <v>eps</v>
      </c>
      <c r="U9" s="11" t="str">
        <f t="shared" si="4"/>
        <v>eps</v>
      </c>
      <c r="V9" s="11" t="str">
        <f t="shared" si="4"/>
        <v>eps</v>
      </c>
      <c r="W9" s="11" t="str">
        <f t="shared" si="4"/>
        <v>eps</v>
      </c>
      <c r="X9" s="11" t="str">
        <f t="shared" si="4"/>
        <v>eps</v>
      </c>
    </row>
    <row r="10" spans="1:24" x14ac:dyDescent="0.25">
      <c r="A10" t="s">
        <v>102</v>
      </c>
      <c r="B10" s="17" t="str">
        <f>B9</f>
        <v>eps</v>
      </c>
      <c r="C10" s="17" t="str">
        <f t="shared" si="5"/>
        <v>eps</v>
      </c>
      <c r="D10" s="17" t="str">
        <f t="shared" si="5"/>
        <v>eps</v>
      </c>
      <c r="E10" s="17" t="str">
        <f t="shared" si="5"/>
        <v>eps</v>
      </c>
      <c r="F10" s="17" t="str">
        <f t="shared" si="5"/>
        <v>eps</v>
      </c>
      <c r="G10" s="17" t="str">
        <f t="shared" si="5"/>
        <v>eps</v>
      </c>
      <c r="H10" s="17" t="str">
        <f t="shared" si="5"/>
        <v>eps</v>
      </c>
      <c r="I10" s="17" t="str">
        <f t="shared" si="5"/>
        <v>eps</v>
      </c>
      <c r="J10" s="17" t="str">
        <f t="shared" si="5"/>
        <v>eps</v>
      </c>
      <c r="K10" s="17" t="str">
        <f t="shared" si="5"/>
        <v>eps</v>
      </c>
      <c r="N10" s="57" t="str">
        <f t="shared" si="6"/>
        <v>flab-s</v>
      </c>
      <c r="O10" s="17" t="str">
        <f>O9</f>
        <v>eps</v>
      </c>
      <c r="P10" s="11" t="str">
        <f t="shared" si="3"/>
        <v>eps</v>
      </c>
      <c r="Q10" s="11" t="str">
        <f t="shared" si="4"/>
        <v>eps</v>
      </c>
      <c r="R10" s="11" t="str">
        <f t="shared" si="4"/>
        <v>eps</v>
      </c>
      <c r="S10" s="11" t="str">
        <f t="shared" si="4"/>
        <v>eps</v>
      </c>
      <c r="T10" s="11" t="str">
        <f t="shared" si="4"/>
        <v>eps</v>
      </c>
      <c r="U10" s="11" t="str">
        <f t="shared" si="4"/>
        <v>eps</v>
      </c>
      <c r="V10" s="11" t="str">
        <f t="shared" si="4"/>
        <v>eps</v>
      </c>
      <c r="W10" s="11" t="str">
        <f t="shared" si="4"/>
        <v>eps</v>
      </c>
      <c r="X10" s="11" t="str">
        <f t="shared" si="4"/>
        <v>eps</v>
      </c>
    </row>
    <row r="11" spans="1:24" x14ac:dyDescent="0.25">
      <c r="A11" t="s">
        <v>103</v>
      </c>
      <c r="B11" s="17" t="str">
        <f>B10</f>
        <v>eps</v>
      </c>
      <c r="C11" s="17" t="str">
        <f t="shared" si="5"/>
        <v>eps</v>
      </c>
      <c r="D11" s="17" t="str">
        <f t="shared" si="5"/>
        <v>eps</v>
      </c>
      <c r="E11" s="17" t="str">
        <f t="shared" si="5"/>
        <v>eps</v>
      </c>
      <c r="F11" s="17" t="str">
        <f t="shared" si="5"/>
        <v>eps</v>
      </c>
      <c r="G11" s="17" t="str">
        <f t="shared" si="5"/>
        <v>eps</v>
      </c>
      <c r="H11" s="17" t="str">
        <f t="shared" si="5"/>
        <v>eps</v>
      </c>
      <c r="I11" s="17" t="str">
        <f t="shared" si="5"/>
        <v>eps</v>
      </c>
      <c r="J11" s="17" t="str">
        <f t="shared" si="5"/>
        <v>eps</v>
      </c>
      <c r="K11" s="17" t="str">
        <f t="shared" si="5"/>
        <v>eps</v>
      </c>
      <c r="N11" s="57" t="str">
        <f t="shared" si="6"/>
        <v>flab-t</v>
      </c>
      <c r="O11" s="17" t="str">
        <f>O10</f>
        <v>eps</v>
      </c>
      <c r="P11" s="11" t="str">
        <f t="shared" si="3"/>
        <v>eps</v>
      </c>
      <c r="Q11" s="11" t="str">
        <f t="shared" si="4"/>
        <v>eps</v>
      </c>
      <c r="R11" s="11" t="str">
        <f t="shared" si="4"/>
        <v>eps</v>
      </c>
      <c r="S11" s="11" t="str">
        <f t="shared" si="4"/>
        <v>eps</v>
      </c>
      <c r="T11" s="11" t="str">
        <f t="shared" si="4"/>
        <v>eps</v>
      </c>
      <c r="U11" s="11" t="str">
        <f t="shared" si="4"/>
        <v>eps</v>
      </c>
      <c r="V11" s="11" t="str">
        <f t="shared" si="4"/>
        <v>eps</v>
      </c>
      <c r="W11" s="11" t="str">
        <f t="shared" si="4"/>
        <v>eps</v>
      </c>
      <c r="X11" s="11" t="str">
        <f t="shared" si="4"/>
        <v>eps</v>
      </c>
    </row>
    <row r="12" spans="1:24" x14ac:dyDescent="0.25">
      <c r="A12" t="s">
        <v>53</v>
      </c>
      <c r="B12" s="17" t="str">
        <f>B11</f>
        <v>eps</v>
      </c>
      <c r="C12" s="17" t="str">
        <f t="shared" si="5"/>
        <v>eps</v>
      </c>
      <c r="D12" s="17" t="str">
        <f t="shared" si="5"/>
        <v>eps</v>
      </c>
      <c r="E12" s="17" t="str">
        <f t="shared" si="5"/>
        <v>eps</v>
      </c>
      <c r="F12" s="17" t="str">
        <f t="shared" si="5"/>
        <v>eps</v>
      </c>
      <c r="G12" s="17" t="str">
        <f t="shared" si="5"/>
        <v>eps</v>
      </c>
      <c r="H12" s="17" t="str">
        <f t="shared" si="5"/>
        <v>eps</v>
      </c>
      <c r="I12" s="17" t="str">
        <f t="shared" si="5"/>
        <v>eps</v>
      </c>
      <c r="J12" s="17" t="str">
        <f t="shared" si="5"/>
        <v>eps</v>
      </c>
      <c r="K12" s="17" t="str">
        <f t="shared" si="5"/>
        <v>eps</v>
      </c>
      <c r="N12" s="57" t="str">
        <f t="shared" si="6"/>
        <v>fcap</v>
      </c>
      <c r="O12" s="17" t="str">
        <f>O11</f>
        <v>eps</v>
      </c>
      <c r="P12" s="11" t="str">
        <f t="shared" si="3"/>
        <v>eps</v>
      </c>
      <c r="Q12" s="11" t="str">
        <f t="shared" si="4"/>
        <v>eps</v>
      </c>
      <c r="R12" s="11" t="str">
        <f t="shared" si="4"/>
        <v>eps</v>
      </c>
      <c r="S12" s="11" t="str">
        <f t="shared" si="4"/>
        <v>eps</v>
      </c>
      <c r="T12" s="11" t="str">
        <f t="shared" si="4"/>
        <v>eps</v>
      </c>
      <c r="U12" s="11" t="str">
        <f t="shared" si="4"/>
        <v>eps</v>
      </c>
      <c r="V12" s="11" t="str">
        <f t="shared" si="4"/>
        <v>eps</v>
      </c>
      <c r="W12" s="11" t="str">
        <f t="shared" si="4"/>
        <v>eps</v>
      </c>
      <c r="X12" s="11" t="str">
        <f t="shared" si="4"/>
        <v>eps</v>
      </c>
    </row>
    <row r="13" spans="1:24" x14ac:dyDescent="0.25">
      <c r="A13" t="s">
        <v>366</v>
      </c>
      <c r="B13" s="17" t="str">
        <f>B12</f>
        <v>eps</v>
      </c>
      <c r="C13" s="17" t="str">
        <f t="shared" si="5"/>
        <v>eps</v>
      </c>
      <c r="D13" s="17" t="str">
        <f t="shared" si="5"/>
        <v>eps</v>
      </c>
      <c r="E13" s="17" t="str">
        <f t="shared" si="5"/>
        <v>eps</v>
      </c>
      <c r="F13" s="17" t="str">
        <f t="shared" si="5"/>
        <v>eps</v>
      </c>
      <c r="G13" s="17" t="str">
        <f t="shared" si="5"/>
        <v>eps</v>
      </c>
      <c r="H13" s="17" t="str">
        <f t="shared" si="5"/>
        <v>eps</v>
      </c>
      <c r="I13" s="17" t="str">
        <f t="shared" si="5"/>
        <v>eps</v>
      </c>
      <c r="J13" s="17" t="str">
        <f t="shared" si="5"/>
        <v>eps</v>
      </c>
      <c r="K13" s="17" t="str">
        <f t="shared" si="5"/>
        <v>eps</v>
      </c>
      <c r="N13" s="57" t="str">
        <f t="shared" si="6"/>
        <v>fland</v>
      </c>
      <c r="O13" s="17" t="str">
        <f>O12</f>
        <v>eps</v>
      </c>
      <c r="P13" s="11" t="str">
        <f t="shared" si="3"/>
        <v>eps</v>
      </c>
      <c r="Q13" s="11" t="str">
        <f t="shared" si="4"/>
        <v>eps</v>
      </c>
      <c r="R13" s="11" t="str">
        <f t="shared" si="4"/>
        <v>eps</v>
      </c>
      <c r="S13" s="11" t="str">
        <f t="shared" si="4"/>
        <v>eps</v>
      </c>
      <c r="T13" s="11" t="str">
        <f t="shared" si="4"/>
        <v>eps</v>
      </c>
      <c r="U13" s="11" t="str">
        <f t="shared" si="4"/>
        <v>eps</v>
      </c>
      <c r="V13" s="11" t="str">
        <f t="shared" si="4"/>
        <v>eps</v>
      </c>
      <c r="W13" s="11" t="str">
        <f t="shared" si="4"/>
        <v>eps</v>
      </c>
      <c r="X13" s="11" t="str">
        <f t="shared" si="4"/>
        <v>eps</v>
      </c>
    </row>
  </sheetData>
  <conditionalFormatting sqref="B8:K13 O8:X13 C7:K7">
    <cfRule type="cellIs" dxfId="97" priority="11" operator="equal">
      <formula>"eps"</formula>
    </cfRule>
  </conditionalFormatting>
  <conditionalFormatting sqref="O8:X13">
    <cfRule type="cellIs" dxfId="96" priority="3" operator="equal">
      <formula>"eps"</formula>
    </cfRule>
  </conditionalFormatting>
  <conditionalFormatting sqref="P8:X13">
    <cfRule type="cellIs" dxfId="95" priority="2" operator="equal">
      <formula>"eps"</formula>
    </cfRule>
  </conditionalFormatting>
  <conditionalFormatting sqref="P8:X13">
    <cfRule type="cellIs" dxfId="94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AT22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Q48" sqref="Q48"/>
    </sheetView>
  </sheetViews>
  <sheetFormatPr defaultRowHeight="15" x14ac:dyDescent="0.25"/>
  <cols>
    <col min="27" max="37" width="8.85546875" style="57"/>
    <col min="41" max="41" width="9.28515625" style="15"/>
  </cols>
  <sheetData>
    <row r="1" spans="1:46" ht="18.75" x14ac:dyDescent="0.3">
      <c r="A1" s="1" t="s">
        <v>77</v>
      </c>
    </row>
    <row r="5" spans="1:46" x14ac:dyDescent="0.25">
      <c r="A5" s="2" t="s">
        <v>157</v>
      </c>
      <c r="N5" s="2" t="s">
        <v>150</v>
      </c>
      <c r="AA5" s="2" t="s">
        <v>150</v>
      </c>
      <c r="AN5" t="s">
        <v>219</v>
      </c>
    </row>
    <row r="6" spans="1:46" x14ac:dyDescent="0.25">
      <c r="B6" s="6" t="str">
        <f>FacProd!B6</f>
        <v>base</v>
      </c>
      <c r="C6" s="6" t="str">
        <f>FacProd!C6</f>
        <v>sim1</v>
      </c>
      <c r="D6" s="6" t="str">
        <f>FacProd!D6</f>
        <v>sim2</v>
      </c>
      <c r="E6" s="6" t="str">
        <f>FacProd!E6</f>
        <v>sim3</v>
      </c>
      <c r="F6" s="6" t="str">
        <f>FacProd!F6</f>
        <v>sim4</v>
      </c>
      <c r="G6" s="6" t="str">
        <f>FacProd!G6</f>
        <v>sim5</v>
      </c>
      <c r="H6" s="6" t="str">
        <f>FacProd!H6</f>
        <v>sim6</v>
      </c>
      <c r="I6" s="6" t="str">
        <f>FacProd!I6</f>
        <v>sim7</v>
      </c>
      <c r="J6" s="6" t="str">
        <f>FacProd!J6</f>
        <v>sim8</v>
      </c>
      <c r="K6" s="6" t="str">
        <f>FacProd!K6</f>
        <v>sim9</v>
      </c>
      <c r="AN6" t="s">
        <v>223</v>
      </c>
    </row>
    <row r="7" spans="1:46" x14ac:dyDescent="0.25">
      <c r="B7" s="6">
        <f>FacProd!B7</f>
        <v>2020</v>
      </c>
      <c r="C7" s="6">
        <f>FacProd!C7</f>
        <v>2020</v>
      </c>
      <c r="D7" s="6">
        <f>FacProd!D7</f>
        <v>2020</v>
      </c>
      <c r="E7" s="6">
        <f>FacProd!E7</f>
        <v>2020</v>
      </c>
      <c r="F7" s="6">
        <f>FacProd!F7</f>
        <v>2020</v>
      </c>
      <c r="G7" s="6">
        <f>FacProd!G7</f>
        <v>2020</v>
      </c>
      <c r="H7" s="6">
        <f>FacProd!H7</f>
        <v>2020</v>
      </c>
      <c r="I7" s="6">
        <f>FacProd!I7</f>
        <v>2020</v>
      </c>
      <c r="J7" s="6">
        <f>FacProd!J7</f>
        <v>2020</v>
      </c>
      <c r="K7" s="6">
        <f>FacProd!K7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B7" s="6" t="str">
        <f>O7</f>
        <v>base</v>
      </c>
      <c r="AC7" s="6" t="str">
        <f t="shared" ref="AC7:AK7" si="1">P7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Q7" s="6" t="s">
        <v>220</v>
      </c>
      <c r="AR7" s="6" t="s">
        <v>222</v>
      </c>
      <c r="AT7" s="6" t="s">
        <v>221</v>
      </c>
    </row>
    <row r="8" spans="1:46" x14ac:dyDescent="0.25">
      <c r="A8" t="s">
        <v>100</v>
      </c>
      <c r="B8" s="11">
        <f>[3]Assumptions!$C$11*100</f>
        <v>0.90346593295616007</v>
      </c>
      <c r="C8" s="11">
        <f>$B8</f>
        <v>0.90346593295616007</v>
      </c>
      <c r="D8" s="11">
        <f t="shared" ref="D8:K11" si="2">$B8</f>
        <v>0.90346593295616007</v>
      </c>
      <c r="E8" s="11">
        <f t="shared" si="2"/>
        <v>0.90346593295616007</v>
      </c>
      <c r="F8" s="11">
        <f t="shared" si="2"/>
        <v>0.90346593295616007</v>
      </c>
      <c r="G8" s="11">
        <f t="shared" si="2"/>
        <v>0.90346593295616007</v>
      </c>
      <c r="H8" s="11">
        <f t="shared" si="2"/>
        <v>0.90346593295616007</v>
      </c>
      <c r="I8" s="11">
        <f t="shared" si="2"/>
        <v>0.90346593295616007</v>
      </c>
      <c r="J8" s="11">
        <f t="shared" si="2"/>
        <v>0.90346593295616007</v>
      </c>
      <c r="K8" s="11">
        <f t="shared" si="2"/>
        <v>0.90346593295616007</v>
      </c>
      <c r="N8" t="str">
        <f>A8</f>
        <v>flab-p</v>
      </c>
      <c r="O8" s="11" t="s">
        <v>75</v>
      </c>
      <c r="P8" s="11">
        <v>0.5</v>
      </c>
      <c r="Q8" s="11" t="s">
        <v>75</v>
      </c>
      <c r="R8" s="11" t="str">
        <f t="shared" ref="R8:X11" si="3">$O8</f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AA8" s="57" t="str">
        <f>N8</f>
        <v>flab-p</v>
      </c>
      <c r="AB8" s="17" t="s">
        <v>75</v>
      </c>
      <c r="AC8" s="17">
        <v>-0.5</v>
      </c>
      <c r="AD8" s="17" t="s">
        <v>75</v>
      </c>
      <c r="AE8" s="17" t="str">
        <f t="shared" ref="AE8:AK11" si="4">$O8</f>
        <v>eps</v>
      </c>
      <c r="AF8" s="17" t="str">
        <f t="shared" si="4"/>
        <v>eps</v>
      </c>
      <c r="AG8" s="17" t="str">
        <f t="shared" si="4"/>
        <v>eps</v>
      </c>
      <c r="AH8" s="17" t="str">
        <f t="shared" si="4"/>
        <v>eps</v>
      </c>
      <c r="AI8" s="17" t="str">
        <f t="shared" si="4"/>
        <v>eps</v>
      </c>
      <c r="AJ8" s="17" t="str">
        <f t="shared" si="4"/>
        <v>eps</v>
      </c>
      <c r="AK8" s="17" t="str">
        <f t="shared" si="4"/>
        <v>eps</v>
      </c>
      <c r="AN8" s="203" t="s">
        <v>231</v>
      </c>
      <c r="AO8" s="15" t="s">
        <v>100</v>
      </c>
      <c r="AP8" t="s">
        <v>224</v>
      </c>
      <c r="AQ8" s="36">
        <v>-0.12416728559939472</v>
      </c>
      <c r="AR8" s="36">
        <v>8.9065642927693922E-2</v>
      </c>
      <c r="AS8" s="37"/>
      <c r="AT8" s="36">
        <v>2.2422767783087938E-2</v>
      </c>
    </row>
    <row r="9" spans="1:46" x14ac:dyDescent="0.25">
      <c r="A9" t="s">
        <v>101</v>
      </c>
      <c r="B9" s="17">
        <f>[3]Assumptions!$C$10*100</f>
        <v>1.9579508920890998</v>
      </c>
      <c r="C9" s="11">
        <f>$B9</f>
        <v>1.9579508920890998</v>
      </c>
      <c r="D9" s="11">
        <f t="shared" si="2"/>
        <v>1.9579508920890998</v>
      </c>
      <c r="E9" s="11">
        <f t="shared" si="2"/>
        <v>1.9579508920890998</v>
      </c>
      <c r="F9" s="11">
        <f t="shared" si="2"/>
        <v>1.9579508920890998</v>
      </c>
      <c r="G9" s="11">
        <f t="shared" si="2"/>
        <v>1.9579508920890998</v>
      </c>
      <c r="H9" s="11">
        <f t="shared" si="2"/>
        <v>1.9579508920890998</v>
      </c>
      <c r="I9" s="11">
        <f t="shared" si="2"/>
        <v>1.9579508920890998</v>
      </c>
      <c r="J9" s="11">
        <f t="shared" si="2"/>
        <v>1.9579508920890998</v>
      </c>
      <c r="K9" s="11">
        <f t="shared" si="2"/>
        <v>1.9579508920890998</v>
      </c>
      <c r="N9" t="str">
        <f>A9</f>
        <v>flab-m</v>
      </c>
      <c r="O9" s="17" t="str">
        <f>O8</f>
        <v>eps</v>
      </c>
      <c r="P9" s="11">
        <v>0.5</v>
      </c>
      <c r="Q9" s="11" t="s">
        <v>75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AA9" s="57" t="str">
        <f>N9</f>
        <v>flab-m</v>
      </c>
      <c r="AB9" s="17" t="str">
        <f>AB8</f>
        <v>eps</v>
      </c>
      <c r="AC9" s="17">
        <f>AC8</f>
        <v>-0.5</v>
      </c>
      <c r="AD9" s="17" t="s">
        <v>75</v>
      </c>
      <c r="AE9" s="17" t="str">
        <f t="shared" si="4"/>
        <v>eps</v>
      </c>
      <c r="AF9" s="17" t="str">
        <f t="shared" si="4"/>
        <v>eps</v>
      </c>
      <c r="AG9" s="17" t="str">
        <f t="shared" si="4"/>
        <v>eps</v>
      </c>
      <c r="AH9" s="17" t="str">
        <f t="shared" si="4"/>
        <v>eps</v>
      </c>
      <c r="AI9" s="17" t="str">
        <f t="shared" si="4"/>
        <v>eps</v>
      </c>
      <c r="AJ9" s="17" t="str">
        <f t="shared" si="4"/>
        <v>eps</v>
      </c>
      <c r="AK9" s="17" t="str">
        <f t="shared" si="4"/>
        <v>eps</v>
      </c>
      <c r="AN9" s="203"/>
      <c r="AO9" s="15" t="s">
        <v>101</v>
      </c>
      <c r="AP9" t="s">
        <v>225</v>
      </c>
      <c r="AQ9" s="36">
        <v>-7.174168819979454E-3</v>
      </c>
      <c r="AR9" s="36">
        <v>-5.6962765598347787E-2</v>
      </c>
      <c r="AS9" s="37"/>
      <c r="AT9" s="36">
        <v>-5.0680632729916297E-2</v>
      </c>
    </row>
    <row r="10" spans="1:46" x14ac:dyDescent="0.25">
      <c r="A10" t="s">
        <v>102</v>
      </c>
      <c r="B10" s="17">
        <f>[3]Assumptions!$C$9*100</f>
        <v>2.4623395018108285</v>
      </c>
      <c r="C10" s="11">
        <f>$B10</f>
        <v>2.4623395018108285</v>
      </c>
      <c r="D10" s="11">
        <f t="shared" si="2"/>
        <v>2.4623395018108285</v>
      </c>
      <c r="E10" s="11">
        <f t="shared" si="2"/>
        <v>2.4623395018108285</v>
      </c>
      <c r="F10" s="11">
        <f t="shared" si="2"/>
        <v>2.4623395018108285</v>
      </c>
      <c r="G10" s="11">
        <f t="shared" si="2"/>
        <v>2.4623395018108285</v>
      </c>
      <c r="H10" s="11">
        <f t="shared" si="2"/>
        <v>2.4623395018108285</v>
      </c>
      <c r="I10" s="11">
        <f t="shared" si="2"/>
        <v>2.4623395018108285</v>
      </c>
      <c r="J10" s="11">
        <f t="shared" si="2"/>
        <v>2.4623395018108285</v>
      </c>
      <c r="K10" s="11">
        <f t="shared" si="2"/>
        <v>2.4623395018108285</v>
      </c>
      <c r="N10" t="str">
        <f>A10</f>
        <v>flab-s</v>
      </c>
      <c r="O10" s="17" t="s">
        <v>75</v>
      </c>
      <c r="P10" s="11" t="str">
        <f>$O10</f>
        <v>eps</v>
      </c>
      <c r="Q10" s="57">
        <v>0.2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AA10" s="57" t="str">
        <f>N10</f>
        <v>flab-s</v>
      </c>
      <c r="AB10" s="17" t="s">
        <v>75</v>
      </c>
      <c r="AC10" s="17">
        <v>-0.2</v>
      </c>
      <c r="AD10" s="57">
        <v>0.2</v>
      </c>
      <c r="AE10" s="17" t="str">
        <f t="shared" si="4"/>
        <v>eps</v>
      </c>
      <c r="AF10" s="17" t="str">
        <f t="shared" si="4"/>
        <v>eps</v>
      </c>
      <c r="AG10" s="17" t="str">
        <f t="shared" si="4"/>
        <v>eps</v>
      </c>
      <c r="AH10" s="17" t="str">
        <f t="shared" si="4"/>
        <v>eps</v>
      </c>
      <c r="AI10" s="17" t="str">
        <f t="shared" si="4"/>
        <v>eps</v>
      </c>
      <c r="AJ10" s="17" t="str">
        <f t="shared" si="4"/>
        <v>eps</v>
      </c>
      <c r="AK10" s="17" t="str">
        <f t="shared" si="4"/>
        <v>eps</v>
      </c>
      <c r="AN10" s="203"/>
      <c r="AO10" s="15" t="s">
        <v>102</v>
      </c>
      <c r="AP10" t="s">
        <v>226</v>
      </c>
      <c r="AQ10" s="36">
        <v>3.2526080102635246E-2</v>
      </c>
      <c r="AR10" s="36">
        <v>0.17066786256599764</v>
      </c>
      <c r="AS10" s="37"/>
      <c r="AT10" s="36">
        <v>0.18602450187111397</v>
      </c>
    </row>
    <row r="11" spans="1:46" x14ac:dyDescent="0.25">
      <c r="A11" t="s">
        <v>103</v>
      </c>
      <c r="B11" s="17">
        <f>[3]Assumptions!$C$8*100</f>
        <v>1.1459554113218973</v>
      </c>
      <c r="C11" s="11">
        <f>$B11</f>
        <v>1.1459554113218973</v>
      </c>
      <c r="D11" s="11">
        <f t="shared" si="2"/>
        <v>1.1459554113218973</v>
      </c>
      <c r="E11" s="11">
        <f t="shared" si="2"/>
        <v>1.1459554113218973</v>
      </c>
      <c r="F11" s="11">
        <f t="shared" si="2"/>
        <v>1.1459554113218973</v>
      </c>
      <c r="G11" s="11">
        <f t="shared" si="2"/>
        <v>1.1459554113218973</v>
      </c>
      <c r="H11" s="11">
        <f t="shared" si="2"/>
        <v>1.1459554113218973</v>
      </c>
      <c r="I11" s="11">
        <f t="shared" si="2"/>
        <v>1.1459554113218973</v>
      </c>
      <c r="J11" s="11">
        <f t="shared" si="2"/>
        <v>1.1459554113218973</v>
      </c>
      <c r="K11" s="11">
        <f t="shared" si="2"/>
        <v>1.1459554113218973</v>
      </c>
      <c r="N11" t="str">
        <f>A11</f>
        <v>flab-t</v>
      </c>
      <c r="O11" s="17" t="s">
        <v>75</v>
      </c>
      <c r="P11" s="11" t="str">
        <f>$O11</f>
        <v>eps</v>
      </c>
      <c r="Q11" s="57">
        <v>0.5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AA11" s="57" t="str">
        <f>N11</f>
        <v>flab-t</v>
      </c>
      <c r="AB11" s="17" t="s">
        <v>75</v>
      </c>
      <c r="AC11" s="17">
        <f>AC10</f>
        <v>-0.2</v>
      </c>
      <c r="AD11" s="57">
        <v>0.5</v>
      </c>
      <c r="AE11" s="17" t="str">
        <f t="shared" si="4"/>
        <v>eps</v>
      </c>
      <c r="AF11" s="17" t="str">
        <f t="shared" si="4"/>
        <v>eps</v>
      </c>
      <c r="AG11" s="17" t="str">
        <f t="shared" si="4"/>
        <v>eps</v>
      </c>
      <c r="AH11" s="17" t="str">
        <f t="shared" si="4"/>
        <v>eps</v>
      </c>
      <c r="AI11" s="17" t="str">
        <f t="shared" si="4"/>
        <v>eps</v>
      </c>
      <c r="AJ11" s="17" t="str">
        <f t="shared" si="4"/>
        <v>eps</v>
      </c>
      <c r="AK11" s="17" t="str">
        <f t="shared" si="4"/>
        <v>eps</v>
      </c>
      <c r="AN11" s="203"/>
      <c r="AP11" s="34" t="s">
        <v>227</v>
      </c>
      <c r="AQ11" s="38">
        <v>1.6407943861547869E-2</v>
      </c>
      <c r="AR11" s="38">
        <v>-7.794599544481684E-2</v>
      </c>
      <c r="AS11" s="37"/>
      <c r="AT11" s="38">
        <v>-3.7751419634001304E-2</v>
      </c>
    </row>
    <row r="12" spans="1:46" x14ac:dyDescent="0.25">
      <c r="A12" t="s">
        <v>366</v>
      </c>
      <c r="B12" s="17">
        <v>1</v>
      </c>
      <c r="C12" s="11">
        <f t="shared" ref="C12:K12" si="5">$B12</f>
        <v>1</v>
      </c>
      <c r="D12" s="11">
        <f t="shared" si="5"/>
        <v>1</v>
      </c>
      <c r="E12" s="11">
        <f t="shared" si="5"/>
        <v>1</v>
      </c>
      <c r="F12" s="11">
        <f t="shared" si="5"/>
        <v>1</v>
      </c>
      <c r="G12" s="11">
        <f t="shared" si="5"/>
        <v>1</v>
      </c>
      <c r="H12" s="11">
        <f t="shared" si="5"/>
        <v>1</v>
      </c>
      <c r="I12" s="11">
        <f t="shared" si="5"/>
        <v>1</v>
      </c>
      <c r="J12" s="11">
        <f t="shared" si="5"/>
        <v>1</v>
      </c>
      <c r="K12" s="11">
        <f t="shared" si="5"/>
        <v>1</v>
      </c>
      <c r="N12" t="str">
        <f>A12</f>
        <v>fland</v>
      </c>
      <c r="O12" s="17" t="s">
        <v>75</v>
      </c>
      <c r="P12" s="11" t="str">
        <f t="shared" ref="P12:X12" si="6">$O12</f>
        <v>eps</v>
      </c>
      <c r="Q12" s="11" t="s">
        <v>75</v>
      </c>
      <c r="R12" s="11" t="str">
        <f t="shared" si="6"/>
        <v>eps</v>
      </c>
      <c r="S12" s="11" t="str">
        <f t="shared" si="6"/>
        <v>eps</v>
      </c>
      <c r="T12" s="11" t="str">
        <f t="shared" si="6"/>
        <v>eps</v>
      </c>
      <c r="U12" s="11" t="str">
        <f t="shared" si="6"/>
        <v>eps</v>
      </c>
      <c r="V12" s="11" t="str">
        <f t="shared" si="6"/>
        <v>eps</v>
      </c>
      <c r="W12" s="11" t="str">
        <f t="shared" si="6"/>
        <v>eps</v>
      </c>
      <c r="X12" s="11" t="str">
        <f t="shared" si="6"/>
        <v>eps</v>
      </c>
      <c r="AA12" s="57" t="str">
        <f>N12</f>
        <v>fland</v>
      </c>
      <c r="AB12" s="17" t="s">
        <v>75</v>
      </c>
      <c r="AC12" s="17" t="str">
        <f t="shared" ref="AC12:AK12" si="7">$O12</f>
        <v>eps</v>
      </c>
      <c r="AD12" s="17" t="s">
        <v>75</v>
      </c>
      <c r="AE12" s="17" t="str">
        <f t="shared" si="7"/>
        <v>eps</v>
      </c>
      <c r="AF12" s="17" t="str">
        <f t="shared" si="7"/>
        <v>eps</v>
      </c>
      <c r="AG12" s="17" t="str">
        <f t="shared" si="7"/>
        <v>eps</v>
      </c>
      <c r="AH12" s="17" t="str">
        <f t="shared" si="7"/>
        <v>eps</v>
      </c>
      <c r="AI12" s="17" t="str">
        <f t="shared" si="7"/>
        <v>eps</v>
      </c>
      <c r="AJ12" s="17" t="str">
        <f t="shared" si="7"/>
        <v>eps</v>
      </c>
      <c r="AK12" s="17" t="str">
        <f t="shared" si="7"/>
        <v>eps</v>
      </c>
      <c r="AN12" s="203"/>
      <c r="AO12" s="35"/>
      <c r="AP12" s="34" t="s">
        <v>228</v>
      </c>
      <c r="AQ12" s="38">
        <v>6.5961410991616454E-2</v>
      </c>
      <c r="AR12" s="38">
        <v>0.21667050209847805</v>
      </c>
      <c r="AS12" s="37"/>
      <c r="AT12" s="38">
        <v>0.17583938011480438</v>
      </c>
    </row>
    <row r="13" spans="1:46" x14ac:dyDescent="0.25">
      <c r="AN13" s="203"/>
      <c r="AO13" s="15" t="s">
        <v>103</v>
      </c>
      <c r="AQ13" s="36">
        <v>2.3361219962093616E-2</v>
      </c>
      <c r="AR13" s="36">
        <v>8.7889745906794214E-2</v>
      </c>
      <c r="AS13" s="37"/>
      <c r="AT13" s="36">
        <v>9.2156184461511303E-2</v>
      </c>
    </row>
    <row r="14" spans="1:46" x14ac:dyDescent="0.25">
      <c r="AN14" s="203"/>
      <c r="AO14" s="35"/>
      <c r="AP14" t="s">
        <v>229</v>
      </c>
      <c r="AQ14" s="36">
        <v>-1.3052229519291858E-2</v>
      </c>
      <c r="AR14" s="36">
        <v>3.2548573126501612E-2</v>
      </c>
      <c r="AS14" s="37"/>
      <c r="AT14" s="36">
        <v>1.63105227921021E-2</v>
      </c>
    </row>
    <row r="15" spans="1:46" x14ac:dyDescent="0.25">
      <c r="AN15" s="203" t="s">
        <v>230</v>
      </c>
      <c r="AO15" s="15" t="s">
        <v>100</v>
      </c>
      <c r="AP15" t="s">
        <v>224</v>
      </c>
      <c r="AQ15" s="36">
        <v>-0.13795755314869784</v>
      </c>
      <c r="AR15" s="36">
        <v>8.7323430551815129E-2</v>
      </c>
      <c r="AS15" s="37"/>
      <c r="AT15" s="36">
        <v>1.816443673310375E-2</v>
      </c>
    </row>
    <row r="16" spans="1:46" x14ac:dyDescent="0.25">
      <c r="AN16" s="203"/>
      <c r="AO16" s="15" t="s">
        <v>101</v>
      </c>
      <c r="AP16" t="s">
        <v>225</v>
      </c>
      <c r="AQ16" s="36">
        <v>-2.2616039114949027E-2</v>
      </c>
      <c r="AR16" s="36">
        <v>-6.8104402073511539E-2</v>
      </c>
      <c r="AS16" s="37"/>
      <c r="AT16" s="36">
        <v>-6.3626655215099026E-2</v>
      </c>
    </row>
    <row r="17" spans="9:46" x14ac:dyDescent="0.25">
      <c r="AN17" s="203"/>
      <c r="AO17" s="15" t="s">
        <v>102</v>
      </c>
      <c r="AP17" t="s">
        <v>226</v>
      </c>
      <c r="AQ17" s="36">
        <v>1.3349257353881372E-2</v>
      </c>
      <c r="AR17" s="36">
        <v>0.18316479510853445</v>
      </c>
      <c r="AS17" s="37"/>
      <c r="AT17" s="36">
        <v>0.20265341986294438</v>
      </c>
    </row>
    <row r="18" spans="9:46" x14ac:dyDescent="0.25">
      <c r="AN18" s="203"/>
      <c r="AP18" s="34" t="s">
        <v>227</v>
      </c>
      <c r="AQ18" s="38">
        <v>5.2661941692828673E-3</v>
      </c>
      <c r="AR18" s="38">
        <v>-9.6357615475695546E-2</v>
      </c>
      <c r="AS18" s="37"/>
      <c r="AT18" s="38">
        <v>-4.9992717055733049E-2</v>
      </c>
    </row>
    <row r="19" spans="9:46" x14ac:dyDescent="0.25">
      <c r="AN19" s="203"/>
      <c r="AO19" s="35"/>
      <c r="AP19" s="34" t="s">
        <v>228</v>
      </c>
      <c r="AQ19" s="38">
        <v>6.2288895613269002E-2</v>
      </c>
      <c r="AR19" s="38">
        <v>0.21670917030532677</v>
      </c>
      <c r="AS19" s="37"/>
      <c r="AT19" s="38">
        <v>0.17831164197556482</v>
      </c>
    </row>
    <row r="20" spans="9:46" x14ac:dyDescent="0.25">
      <c r="AN20" s="203"/>
      <c r="AO20" s="15" t="s">
        <v>103</v>
      </c>
      <c r="AQ20" s="36">
        <v>1.4973982852586998E-2</v>
      </c>
      <c r="AR20" s="36">
        <v>8.124489580891181E-3</v>
      </c>
      <c r="AS20" s="37"/>
      <c r="AT20" s="36">
        <v>1.4603679683246495E-2</v>
      </c>
    </row>
    <row r="21" spans="9:46" x14ac:dyDescent="0.25">
      <c r="AN21" s="203"/>
      <c r="AO21" s="35"/>
      <c r="AP21" t="s">
        <v>229</v>
      </c>
      <c r="AQ21" s="36">
        <v>-2.7610032011671559E-2</v>
      </c>
      <c r="AR21" s="36">
        <v>3.0616529834912365E-2</v>
      </c>
      <c r="AS21" s="37"/>
      <c r="AT21" s="36">
        <v>1.1115363389364585E-2</v>
      </c>
    </row>
    <row r="22" spans="9:46" x14ac:dyDescent="0.25">
      <c r="I22" s="15"/>
    </row>
  </sheetData>
  <mergeCells count="2">
    <mergeCell ref="AN8:AN14"/>
    <mergeCell ref="AN15:AN21"/>
  </mergeCells>
  <conditionalFormatting sqref="C7:K7 O8:X12 B8:K12">
    <cfRule type="cellIs" dxfId="93" priority="17" operator="equal">
      <formula>"eps"</formula>
    </cfRule>
  </conditionalFormatting>
  <conditionalFormatting sqref="O8:X12">
    <cfRule type="cellIs" dxfId="92" priority="11" operator="equal">
      <formula>"eps"</formula>
    </cfRule>
  </conditionalFormatting>
  <conditionalFormatting sqref="P8:X12">
    <cfRule type="cellIs" dxfId="91" priority="10" operator="equal">
      <formula>"eps"</formula>
    </cfRule>
  </conditionalFormatting>
  <conditionalFormatting sqref="P8:X12">
    <cfRule type="cellIs" dxfId="90" priority="9" operator="equal">
      <formula>"eps"</formula>
    </cfRule>
  </conditionalFormatting>
  <conditionalFormatting sqref="P8:X12">
    <cfRule type="cellIs" dxfId="89" priority="8" operator="equal">
      <formula>"eps"</formula>
    </cfRule>
  </conditionalFormatting>
  <conditionalFormatting sqref="P8:X12">
    <cfRule type="cellIs" dxfId="88" priority="7" operator="equal">
      <formula>"eps"</formula>
    </cfRule>
  </conditionalFormatting>
  <conditionalFormatting sqref="AB8:AK12">
    <cfRule type="cellIs" dxfId="87" priority="6" operator="equal">
      <formula>"eps"</formula>
    </cfRule>
  </conditionalFormatting>
  <conditionalFormatting sqref="AB8:AK12">
    <cfRule type="cellIs" dxfId="86" priority="5" operator="equal">
      <formula>"eps"</formula>
    </cfRule>
  </conditionalFormatting>
  <conditionalFormatting sqref="AC8:AK12">
    <cfRule type="cellIs" dxfId="85" priority="4" operator="equal">
      <formula>"eps"</formula>
    </cfRule>
  </conditionalFormatting>
  <conditionalFormatting sqref="AC8:AK12">
    <cfRule type="cellIs" dxfId="84" priority="3" operator="equal">
      <formula>"eps"</formula>
    </cfRule>
  </conditionalFormatting>
  <conditionalFormatting sqref="AC8:AK12">
    <cfRule type="cellIs" dxfId="83" priority="2" operator="equal">
      <formula>"eps"</formula>
    </cfRule>
  </conditionalFormatting>
  <conditionalFormatting sqref="AC8:AK12">
    <cfRule type="cellIs" dxfId="82" priority="1" operator="equal">
      <formula>"eps"</formula>
    </cfRule>
  </conditionalFormatting>
  <dataValidations disablePrompts="1" count="1">
    <dataValidation type="list" allowBlank="1" showInputMessage="1" showErrorMessage="1" sqref="A2" xr:uid="{00000000-0002-0000-0900-000000000000}">
      <formula1>$AN$8:$AN$21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N17" sqref="N17"/>
    </sheetView>
  </sheetViews>
  <sheetFormatPr defaultRowHeight="15" x14ac:dyDescent="0.25"/>
  <sheetData>
    <row r="1" spans="1:24" ht="18.75" x14ac:dyDescent="0.3">
      <c r="A1" s="1" t="s">
        <v>168</v>
      </c>
    </row>
    <row r="5" spans="1:24" x14ac:dyDescent="0.25">
      <c r="A5" s="2" t="s">
        <v>157</v>
      </c>
      <c r="N5" s="2" t="s">
        <v>150</v>
      </c>
    </row>
    <row r="6" spans="1:24" x14ac:dyDescent="0.25">
      <c r="B6" s="6" t="str">
        <f>FacSup!B6</f>
        <v>base</v>
      </c>
      <c r="C6" s="6" t="str">
        <f>FacSup!C6</f>
        <v>sim1</v>
      </c>
      <c r="D6" s="6" t="str">
        <f>FacSup!D6</f>
        <v>sim2</v>
      </c>
      <c r="E6" s="6" t="str">
        <f>FacSup!E6</f>
        <v>sim3</v>
      </c>
      <c r="F6" s="6" t="str">
        <f>FacSup!F6</f>
        <v>sim4</v>
      </c>
      <c r="G6" s="6" t="str">
        <f>FacSup!G6</f>
        <v>sim5</v>
      </c>
      <c r="H6" s="6" t="str">
        <f>FacSup!H6</f>
        <v>sim6</v>
      </c>
      <c r="I6" s="6" t="str">
        <f>FacSup!I6</f>
        <v>sim7</v>
      </c>
      <c r="J6" s="6" t="str">
        <f>FacSup!J6</f>
        <v>sim8</v>
      </c>
      <c r="K6" s="6" t="str">
        <f>FacSup!K6</f>
        <v>sim9</v>
      </c>
    </row>
    <row r="7" spans="1:24" x14ac:dyDescent="0.25">
      <c r="B7" s="6">
        <v>2020</v>
      </c>
      <c r="C7" s="6">
        <v>2020</v>
      </c>
      <c r="D7" s="6">
        <v>2020</v>
      </c>
      <c r="E7" s="6">
        <v>2020</v>
      </c>
      <c r="F7" s="6">
        <v>2020</v>
      </c>
      <c r="G7" s="6">
        <v>2020</v>
      </c>
      <c r="H7" s="6">
        <v>2020</v>
      </c>
      <c r="I7" s="6">
        <v>2020</v>
      </c>
      <c r="J7" s="6">
        <v>2020</v>
      </c>
      <c r="K7" s="6"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25">
      <c r="A8" t="s">
        <v>100</v>
      </c>
      <c r="B8" s="11" t="s">
        <v>75</v>
      </c>
      <c r="C8" s="11" t="str">
        <f>$B8</f>
        <v>eps</v>
      </c>
      <c r="D8" s="11" t="str">
        <f t="shared" ref="D8:K12" si="1">$B8</f>
        <v>eps</v>
      </c>
      <c r="E8" s="11" t="str">
        <f t="shared" si="1"/>
        <v>eps</v>
      </c>
      <c r="F8" s="11" t="str">
        <f t="shared" si="1"/>
        <v>eps</v>
      </c>
      <c r="G8" s="11" t="str">
        <f t="shared" si="1"/>
        <v>eps</v>
      </c>
      <c r="H8" s="11" t="str">
        <f t="shared" si="1"/>
        <v>eps</v>
      </c>
      <c r="I8" s="11" t="str">
        <f t="shared" si="1"/>
        <v>eps</v>
      </c>
      <c r="J8" s="11" t="str">
        <f t="shared" si="1"/>
        <v>eps</v>
      </c>
      <c r="K8" s="11" t="str">
        <f t="shared" si="1"/>
        <v>eps</v>
      </c>
      <c r="N8" t="str">
        <f t="shared" ref="N8:N13" si="2">A8</f>
        <v>flab-p</v>
      </c>
      <c r="O8" s="11" t="s">
        <v>75</v>
      </c>
      <c r="P8" s="11" t="str">
        <f t="shared" ref="P8:X12" si="3">$O8</f>
        <v>eps</v>
      </c>
      <c r="Q8" s="11" t="str">
        <f t="shared" si="3"/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</row>
    <row r="9" spans="1:24" x14ac:dyDescent="0.25">
      <c r="A9" t="s">
        <v>101</v>
      </c>
      <c r="B9" s="17" t="s">
        <v>75</v>
      </c>
      <c r="C9" s="11" t="str">
        <f>$B9</f>
        <v>eps</v>
      </c>
      <c r="D9" s="11" t="str">
        <f t="shared" si="1"/>
        <v>eps</v>
      </c>
      <c r="E9" s="11" t="str">
        <f t="shared" si="1"/>
        <v>eps</v>
      </c>
      <c r="F9" s="11" t="str">
        <f t="shared" si="1"/>
        <v>eps</v>
      </c>
      <c r="G9" s="11" t="str">
        <f t="shared" si="1"/>
        <v>eps</v>
      </c>
      <c r="H9" s="11" t="str">
        <f t="shared" si="1"/>
        <v>eps</v>
      </c>
      <c r="I9" s="11" t="str">
        <f t="shared" si="1"/>
        <v>eps</v>
      </c>
      <c r="J9" s="11" t="str">
        <f t="shared" si="1"/>
        <v>eps</v>
      </c>
      <c r="K9" s="11" t="str">
        <f t="shared" si="1"/>
        <v>eps</v>
      </c>
      <c r="N9" t="str">
        <f t="shared" si="2"/>
        <v>flab-m</v>
      </c>
      <c r="O9" s="11" t="s">
        <v>75</v>
      </c>
      <c r="P9" s="11" t="str">
        <f t="shared" si="3"/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</row>
    <row r="10" spans="1:24" x14ac:dyDescent="0.25">
      <c r="A10" t="s">
        <v>102</v>
      </c>
      <c r="B10" s="17" t="s">
        <v>75</v>
      </c>
      <c r="C10" s="11" t="str">
        <f>$B10</f>
        <v>eps</v>
      </c>
      <c r="D10" s="11" t="str">
        <f t="shared" si="1"/>
        <v>eps</v>
      </c>
      <c r="E10" s="11" t="str">
        <f t="shared" si="1"/>
        <v>eps</v>
      </c>
      <c r="F10" s="11" t="str">
        <f t="shared" si="1"/>
        <v>eps</v>
      </c>
      <c r="G10" s="11" t="str">
        <f t="shared" si="1"/>
        <v>eps</v>
      </c>
      <c r="H10" s="11" t="str">
        <f t="shared" si="1"/>
        <v>eps</v>
      </c>
      <c r="I10" s="11" t="str">
        <f t="shared" si="1"/>
        <v>eps</v>
      </c>
      <c r="J10" s="11" t="str">
        <f t="shared" si="1"/>
        <v>eps</v>
      </c>
      <c r="K10" s="11" t="str">
        <f t="shared" si="1"/>
        <v>eps</v>
      </c>
      <c r="N10" t="str">
        <f t="shared" si="2"/>
        <v>flab-s</v>
      </c>
      <c r="O10" s="11" t="s">
        <v>75</v>
      </c>
      <c r="P10" s="11" t="str">
        <f t="shared" si="3"/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</row>
    <row r="11" spans="1:24" x14ac:dyDescent="0.25">
      <c r="A11" t="s">
        <v>103</v>
      </c>
      <c r="B11" s="17" t="s">
        <v>75</v>
      </c>
      <c r="C11" s="11" t="str">
        <f>$B11</f>
        <v>eps</v>
      </c>
      <c r="D11" s="11" t="str">
        <f t="shared" si="1"/>
        <v>eps</v>
      </c>
      <c r="E11" s="11" t="str">
        <f t="shared" si="1"/>
        <v>eps</v>
      </c>
      <c r="F11" s="11" t="str">
        <f t="shared" si="1"/>
        <v>eps</v>
      </c>
      <c r="G11" s="11" t="str">
        <f t="shared" si="1"/>
        <v>eps</v>
      </c>
      <c r="H11" s="11" t="str">
        <f t="shared" si="1"/>
        <v>eps</v>
      </c>
      <c r="I11" s="11" t="str">
        <f t="shared" si="1"/>
        <v>eps</v>
      </c>
      <c r="J11" s="11" t="str">
        <f t="shared" si="1"/>
        <v>eps</v>
      </c>
      <c r="K11" s="11" t="str">
        <f t="shared" si="1"/>
        <v>eps</v>
      </c>
      <c r="N11" t="str">
        <f t="shared" si="2"/>
        <v>flab-t</v>
      </c>
      <c r="O11" s="11" t="s">
        <v>75</v>
      </c>
      <c r="P11" s="11" t="str">
        <f t="shared" si="3"/>
        <v>eps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</row>
    <row r="12" spans="1:24" x14ac:dyDescent="0.25">
      <c r="A12" t="s">
        <v>162</v>
      </c>
      <c r="B12" s="17" t="s">
        <v>75</v>
      </c>
      <c r="C12" s="11" t="str">
        <f>$B12</f>
        <v>eps</v>
      </c>
      <c r="D12" s="11" t="str">
        <f t="shared" si="1"/>
        <v>eps</v>
      </c>
      <c r="E12" s="11" t="str">
        <f t="shared" si="1"/>
        <v>eps</v>
      </c>
      <c r="F12" s="11" t="str">
        <f t="shared" si="1"/>
        <v>eps</v>
      </c>
      <c r="G12" s="11" t="str">
        <f t="shared" si="1"/>
        <v>eps</v>
      </c>
      <c r="H12" s="11" t="str">
        <f t="shared" si="1"/>
        <v>eps</v>
      </c>
      <c r="I12" s="11" t="str">
        <f t="shared" si="1"/>
        <v>eps</v>
      </c>
      <c r="J12" s="11" t="str">
        <f t="shared" si="1"/>
        <v>eps</v>
      </c>
      <c r="K12" s="11" t="str">
        <f t="shared" si="1"/>
        <v>eps</v>
      </c>
      <c r="N12" t="str">
        <f t="shared" si="2"/>
        <v>fegy</v>
      </c>
      <c r="O12" s="11" t="s">
        <v>75</v>
      </c>
      <c r="P12" s="11" t="str">
        <f t="shared" si="3"/>
        <v>eps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</row>
    <row r="13" spans="1:24" x14ac:dyDescent="0.25">
      <c r="A13" t="s">
        <v>366</v>
      </c>
      <c r="B13" s="17" t="s">
        <v>75</v>
      </c>
      <c r="C13" s="11" t="str">
        <f t="shared" ref="C13:K13" si="4">$B13</f>
        <v>eps</v>
      </c>
      <c r="D13" s="11" t="str">
        <f t="shared" si="4"/>
        <v>eps</v>
      </c>
      <c r="E13" s="11" t="str">
        <f t="shared" si="4"/>
        <v>eps</v>
      </c>
      <c r="F13" s="11" t="str">
        <f t="shared" si="4"/>
        <v>eps</v>
      </c>
      <c r="G13" s="11" t="str">
        <f t="shared" si="4"/>
        <v>eps</v>
      </c>
      <c r="H13" s="11" t="str">
        <f t="shared" si="4"/>
        <v>eps</v>
      </c>
      <c r="I13" s="11" t="str">
        <f t="shared" si="4"/>
        <v>eps</v>
      </c>
      <c r="J13" s="11" t="str">
        <f t="shared" si="4"/>
        <v>eps</v>
      </c>
      <c r="K13" s="11" t="str">
        <f t="shared" si="4"/>
        <v>eps</v>
      </c>
      <c r="N13" t="str">
        <f t="shared" si="2"/>
        <v>fland</v>
      </c>
      <c r="O13" s="11" t="s">
        <v>75</v>
      </c>
      <c r="P13" s="11" t="str">
        <f t="shared" ref="P13:X13" si="5">$O13</f>
        <v>eps</v>
      </c>
      <c r="Q13" s="11" t="str">
        <f t="shared" si="5"/>
        <v>eps</v>
      </c>
      <c r="R13" s="11" t="str">
        <f t="shared" si="5"/>
        <v>eps</v>
      </c>
      <c r="S13" s="11" t="str">
        <f t="shared" si="5"/>
        <v>eps</v>
      </c>
      <c r="T13" s="11" t="str">
        <f t="shared" si="5"/>
        <v>eps</v>
      </c>
      <c r="U13" s="11" t="str">
        <f t="shared" si="5"/>
        <v>eps</v>
      </c>
      <c r="V13" s="11" t="str">
        <f t="shared" si="5"/>
        <v>eps</v>
      </c>
      <c r="W13" s="11" t="str">
        <f t="shared" si="5"/>
        <v>eps</v>
      </c>
      <c r="X13" s="11" t="str">
        <f t="shared" si="5"/>
        <v>eps</v>
      </c>
    </row>
  </sheetData>
  <conditionalFormatting sqref="C7:K7 O8:X13 B8:K13">
    <cfRule type="cellIs" dxfId="81" priority="8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Z84"/>
  <sheetViews>
    <sheetView zoomScale="80" zoomScaleNormal="80" workbookViewId="0">
      <pane xSplit="2" ySplit="7" topLeftCell="C43" activePane="bottomRight" state="frozen"/>
      <selection activeCell="F8" sqref="F8"/>
      <selection pane="topRight" activeCell="F8" sqref="F8"/>
      <selection pane="bottomLeft" activeCell="F8" sqref="F8"/>
      <selection pane="bottomRight" activeCell="A61" sqref="A61:A62"/>
    </sheetView>
  </sheetViews>
  <sheetFormatPr defaultRowHeight="15" x14ac:dyDescent="0.25"/>
  <sheetData>
    <row r="1" spans="1:26" ht="18.75" x14ac:dyDescent="0.3">
      <c r="A1" s="1" t="s">
        <v>76</v>
      </c>
    </row>
    <row r="5" spans="1:26" x14ac:dyDescent="0.25">
      <c r="A5" s="2" t="s">
        <v>157</v>
      </c>
      <c r="O5" s="2" t="s">
        <v>150</v>
      </c>
    </row>
    <row r="6" spans="1:26" x14ac:dyDescent="0.25">
      <c r="C6" s="6" t="str">
        <f>Wage!B6</f>
        <v>base</v>
      </c>
      <c r="D6" s="6" t="str">
        <f>Wage!C6</f>
        <v>sim1</v>
      </c>
      <c r="E6" s="6" t="str">
        <f>Wage!D6</f>
        <v>sim2</v>
      </c>
      <c r="F6" s="6" t="str">
        <f>Wage!E6</f>
        <v>sim3</v>
      </c>
      <c r="G6" s="6" t="str">
        <f>Wage!F6</f>
        <v>sim4</v>
      </c>
      <c r="H6" s="6" t="str">
        <f>Wage!G6</f>
        <v>sim5</v>
      </c>
      <c r="I6" s="6" t="str">
        <f>Wage!H6</f>
        <v>sim6</v>
      </c>
      <c r="J6" s="6" t="str">
        <f>Wage!I6</f>
        <v>sim7</v>
      </c>
      <c r="K6" s="6" t="str">
        <f>Wage!J6</f>
        <v>sim8</v>
      </c>
      <c r="L6" s="6" t="str">
        <f>Wage!K6</f>
        <v>sim9</v>
      </c>
    </row>
    <row r="7" spans="1:26" x14ac:dyDescent="0.25">
      <c r="C7" s="6">
        <f>Wage!B7</f>
        <v>2020</v>
      </c>
      <c r="D7" s="6">
        <f>Wage!C7</f>
        <v>2020</v>
      </c>
      <c r="E7" s="6">
        <f>Wage!D7</f>
        <v>2020</v>
      </c>
      <c r="F7" s="6">
        <f>Wage!E7</f>
        <v>2020</v>
      </c>
      <c r="G7" s="6">
        <f>Wage!F7</f>
        <v>2020</v>
      </c>
      <c r="H7" s="6">
        <f>Wage!G7</f>
        <v>2020</v>
      </c>
      <c r="I7" s="6">
        <f>Wage!H7</f>
        <v>2020</v>
      </c>
      <c r="J7" s="6">
        <f>Wage!I7</f>
        <v>2020</v>
      </c>
      <c r="K7" s="6">
        <f>Wage!J7</f>
        <v>2020</v>
      </c>
      <c r="L7" s="6">
        <f>Wage!K7</f>
        <v>2020</v>
      </c>
      <c r="Q7" s="6" t="str">
        <f t="shared" ref="Q7:Z7" si="0">C6</f>
        <v>base</v>
      </c>
      <c r="R7" s="6" t="str">
        <f t="shared" si="0"/>
        <v>sim1</v>
      </c>
      <c r="S7" s="6" t="str">
        <f t="shared" si="0"/>
        <v>sim2</v>
      </c>
      <c r="T7" s="6" t="str">
        <f t="shared" si="0"/>
        <v>sim3</v>
      </c>
      <c r="U7" s="6" t="str">
        <f t="shared" si="0"/>
        <v>sim4</v>
      </c>
      <c r="V7" s="6" t="str">
        <f t="shared" si="0"/>
        <v>sim5</v>
      </c>
      <c r="W7" s="6" t="str">
        <f t="shared" si="0"/>
        <v>sim6</v>
      </c>
      <c r="X7" s="6" t="str">
        <f t="shared" si="0"/>
        <v>sim7</v>
      </c>
      <c r="Y7" s="6" t="str">
        <f t="shared" si="0"/>
        <v>sim8</v>
      </c>
      <c r="Z7" s="6" t="str">
        <f t="shared" si="0"/>
        <v>sim9</v>
      </c>
    </row>
    <row r="8" spans="1:26" x14ac:dyDescent="0.25">
      <c r="A8" s="15" t="str">
        <f>TFPgr_o!A8</f>
        <v>aawhe</v>
      </c>
      <c r="B8" s="15" t="s">
        <v>72</v>
      </c>
      <c r="C8" s="11" t="s">
        <v>75</v>
      </c>
      <c r="D8" s="11" t="str">
        <f t="shared" ref="D8:D23" si="1">$C8</f>
        <v>eps</v>
      </c>
      <c r="E8" s="11" t="str">
        <f t="shared" ref="E8:L22" si="2">$C8</f>
        <v>eps</v>
      </c>
      <c r="F8" s="11" t="str">
        <f t="shared" si="2"/>
        <v>eps</v>
      </c>
      <c r="G8" s="11" t="str">
        <f t="shared" si="2"/>
        <v>eps</v>
      </c>
      <c r="H8" s="11" t="str">
        <f t="shared" si="2"/>
        <v>eps</v>
      </c>
      <c r="I8" s="11" t="str">
        <f t="shared" si="2"/>
        <v>eps</v>
      </c>
      <c r="J8" s="11" t="str">
        <f t="shared" si="2"/>
        <v>eps</v>
      </c>
      <c r="K8" s="11" t="str">
        <f t="shared" si="2"/>
        <v>eps</v>
      </c>
      <c r="L8" s="11" t="str">
        <f t="shared" si="2"/>
        <v>eps</v>
      </c>
      <c r="O8" s="15" t="str">
        <f>A8</f>
        <v>aawhe</v>
      </c>
      <c r="P8" s="15" t="str">
        <f>B8</f>
        <v>nat</v>
      </c>
      <c r="Q8" s="11" t="s">
        <v>75</v>
      </c>
      <c r="R8" s="11" t="str">
        <f>$Q8</f>
        <v>eps</v>
      </c>
      <c r="S8" s="11" t="str">
        <f t="shared" ref="S8:Z22" si="3">$Q8</f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Y8" s="11" t="str">
        <f t="shared" si="3"/>
        <v>eps</v>
      </c>
      <c r="Z8" s="11" t="str">
        <f t="shared" si="3"/>
        <v>eps</v>
      </c>
    </row>
    <row r="9" spans="1:26" x14ac:dyDescent="0.25">
      <c r="A9" s="57" t="str">
        <f>TFPgr_o!A9</f>
        <v>aamai</v>
      </c>
      <c r="B9" s="57" t="s">
        <v>72</v>
      </c>
      <c r="C9" s="11" t="s">
        <v>75</v>
      </c>
      <c r="D9" s="11" t="str">
        <f t="shared" si="1"/>
        <v>eps</v>
      </c>
      <c r="E9" s="11" t="str">
        <f t="shared" si="2"/>
        <v>eps</v>
      </c>
      <c r="F9" s="11" t="str">
        <f t="shared" si="2"/>
        <v>eps</v>
      </c>
      <c r="G9" s="11" t="str">
        <f t="shared" si="2"/>
        <v>eps</v>
      </c>
      <c r="H9" s="11" t="str">
        <f t="shared" si="2"/>
        <v>eps</v>
      </c>
      <c r="I9" s="11" t="str">
        <f t="shared" si="2"/>
        <v>eps</v>
      </c>
      <c r="J9" s="11" t="str">
        <f t="shared" si="2"/>
        <v>eps</v>
      </c>
      <c r="K9" s="11" t="str">
        <f t="shared" si="2"/>
        <v>eps</v>
      </c>
      <c r="L9" s="11" t="str">
        <f t="shared" si="2"/>
        <v>eps</v>
      </c>
      <c r="O9" s="15" t="str">
        <f t="shared" ref="O9:O50" si="4">A9</f>
        <v>aamai</v>
      </c>
      <c r="P9" s="15" t="str">
        <f t="shared" ref="P9:P50" si="5">B9</f>
        <v>nat</v>
      </c>
      <c r="Q9" s="11" t="s">
        <v>75</v>
      </c>
      <c r="R9" s="11" t="str">
        <f t="shared" ref="R9:Z40" si="6">$Q9</f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Y9" s="11" t="str">
        <f t="shared" si="3"/>
        <v>eps</v>
      </c>
      <c r="Z9" s="11" t="str">
        <f t="shared" si="3"/>
        <v>eps</v>
      </c>
    </row>
    <row r="10" spans="1:26" x14ac:dyDescent="0.25">
      <c r="A10" s="57" t="str">
        <f>TFPgr_o!A10</f>
        <v>aaoce</v>
      </c>
      <c r="B10" s="57" t="s">
        <v>72</v>
      </c>
      <c r="C10" s="11" t="s">
        <v>75</v>
      </c>
      <c r="D10" s="11" t="str">
        <f t="shared" si="1"/>
        <v>eps</v>
      </c>
      <c r="E10" s="11" t="str">
        <f t="shared" si="2"/>
        <v>eps</v>
      </c>
      <c r="F10" s="11" t="str">
        <f t="shared" si="2"/>
        <v>eps</v>
      </c>
      <c r="G10" s="11" t="str">
        <f t="shared" si="2"/>
        <v>eps</v>
      </c>
      <c r="H10" s="11" t="str">
        <f t="shared" si="2"/>
        <v>eps</v>
      </c>
      <c r="I10" s="11" t="str">
        <f t="shared" si="2"/>
        <v>eps</v>
      </c>
      <c r="J10" s="11" t="str">
        <f t="shared" si="2"/>
        <v>eps</v>
      </c>
      <c r="K10" s="11" t="str">
        <f t="shared" si="2"/>
        <v>eps</v>
      </c>
      <c r="L10" s="11" t="str">
        <f t="shared" si="2"/>
        <v>eps</v>
      </c>
      <c r="O10" s="15" t="str">
        <f t="shared" si="4"/>
        <v>aaoce</v>
      </c>
      <c r="P10" s="15" t="str">
        <f t="shared" si="5"/>
        <v>nat</v>
      </c>
      <c r="Q10" s="11" t="s">
        <v>75</v>
      </c>
      <c r="R10" s="11" t="str">
        <f t="shared" si="6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Y10" s="11" t="str">
        <f t="shared" si="3"/>
        <v>eps</v>
      </c>
      <c r="Z10" s="11" t="str">
        <f t="shared" si="3"/>
        <v>eps</v>
      </c>
    </row>
    <row r="11" spans="1:26" x14ac:dyDescent="0.25">
      <c r="A11" s="57" t="str">
        <f>TFPgr_o!A11</f>
        <v>aaveg</v>
      </c>
      <c r="B11" s="57" t="s">
        <v>72</v>
      </c>
      <c r="C11" s="11" t="s">
        <v>75</v>
      </c>
      <c r="D11" s="11" t="str">
        <f t="shared" si="1"/>
        <v>eps</v>
      </c>
      <c r="E11" s="11" t="str">
        <f t="shared" si="2"/>
        <v>eps</v>
      </c>
      <c r="F11" s="11" t="str">
        <f t="shared" si="2"/>
        <v>eps</v>
      </c>
      <c r="G11" s="11" t="str">
        <f t="shared" si="2"/>
        <v>eps</v>
      </c>
      <c r="H11" s="11" t="str">
        <f t="shared" si="2"/>
        <v>eps</v>
      </c>
      <c r="I11" s="11" t="str">
        <f t="shared" si="2"/>
        <v>eps</v>
      </c>
      <c r="J11" s="11" t="str">
        <f t="shared" si="2"/>
        <v>eps</v>
      </c>
      <c r="K11" s="11" t="str">
        <f t="shared" si="2"/>
        <v>eps</v>
      </c>
      <c r="L11" s="11" t="str">
        <f t="shared" si="2"/>
        <v>eps</v>
      </c>
      <c r="O11" s="15" t="str">
        <f t="shared" si="4"/>
        <v>aaveg</v>
      </c>
      <c r="P11" s="15" t="str">
        <f t="shared" si="5"/>
        <v>nat</v>
      </c>
      <c r="Q11" s="11" t="s">
        <v>75</v>
      </c>
      <c r="R11" s="11" t="str">
        <f t="shared" si="6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Y11" s="11" t="str">
        <f t="shared" si="3"/>
        <v>eps</v>
      </c>
      <c r="Z11" s="11" t="str">
        <f t="shared" si="3"/>
        <v>eps</v>
      </c>
    </row>
    <row r="12" spans="1:26" x14ac:dyDescent="0.25">
      <c r="A12" s="57" t="str">
        <f>TFPgr_o!A12</f>
        <v>aaofr</v>
      </c>
      <c r="B12" s="57" t="s">
        <v>72</v>
      </c>
      <c r="C12" s="11" t="s">
        <v>75</v>
      </c>
      <c r="D12" s="11" t="str">
        <f t="shared" si="1"/>
        <v>eps</v>
      </c>
      <c r="E12" s="11" t="str">
        <f t="shared" si="2"/>
        <v>eps</v>
      </c>
      <c r="F12" s="11" t="str">
        <f t="shared" si="2"/>
        <v>eps</v>
      </c>
      <c r="G12" s="11" t="str">
        <f t="shared" si="2"/>
        <v>eps</v>
      </c>
      <c r="H12" s="11" t="str">
        <f t="shared" si="2"/>
        <v>eps</v>
      </c>
      <c r="I12" s="11" t="str">
        <f t="shared" si="2"/>
        <v>eps</v>
      </c>
      <c r="J12" s="11" t="str">
        <f t="shared" si="2"/>
        <v>eps</v>
      </c>
      <c r="K12" s="11" t="str">
        <f t="shared" si="2"/>
        <v>eps</v>
      </c>
      <c r="L12" s="11" t="str">
        <f t="shared" si="2"/>
        <v>eps</v>
      </c>
      <c r="O12" s="15" t="str">
        <f t="shared" si="4"/>
        <v>aaofr</v>
      </c>
      <c r="P12" s="15" t="str">
        <f t="shared" si="5"/>
        <v>nat</v>
      </c>
      <c r="Q12" s="11" t="s">
        <v>75</v>
      </c>
      <c r="R12" s="11" t="str">
        <f t="shared" si="6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  <c r="Y12" s="11" t="str">
        <f t="shared" si="3"/>
        <v>eps</v>
      </c>
      <c r="Z12" s="11" t="str">
        <f t="shared" si="3"/>
        <v>eps</v>
      </c>
    </row>
    <row r="13" spans="1:26" x14ac:dyDescent="0.25">
      <c r="A13" s="57" t="str">
        <f>TFPgr_o!A13</f>
        <v>aagra</v>
      </c>
      <c r="B13" s="57" t="s">
        <v>72</v>
      </c>
      <c r="C13" s="11" t="s">
        <v>75</v>
      </c>
      <c r="D13" s="11" t="str">
        <f t="shared" si="1"/>
        <v>eps</v>
      </c>
      <c r="E13" s="11" t="str">
        <f t="shared" si="2"/>
        <v>eps</v>
      </c>
      <c r="F13" s="11" t="str">
        <f t="shared" si="2"/>
        <v>eps</v>
      </c>
      <c r="G13" s="11" t="str">
        <f t="shared" si="2"/>
        <v>eps</v>
      </c>
      <c r="H13" s="11" t="str">
        <f t="shared" si="2"/>
        <v>eps</v>
      </c>
      <c r="I13" s="11" t="str">
        <f t="shared" si="2"/>
        <v>eps</v>
      </c>
      <c r="J13" s="11" t="str">
        <f t="shared" si="2"/>
        <v>eps</v>
      </c>
      <c r="K13" s="11" t="str">
        <f t="shared" si="2"/>
        <v>eps</v>
      </c>
      <c r="L13" s="11" t="str">
        <f t="shared" si="2"/>
        <v>eps</v>
      </c>
      <c r="O13" s="15" t="str">
        <f t="shared" si="4"/>
        <v>aagra</v>
      </c>
      <c r="P13" s="15" t="str">
        <f t="shared" si="5"/>
        <v>nat</v>
      </c>
      <c r="Q13" s="11" t="s">
        <v>75</v>
      </c>
      <c r="R13" s="11" t="str">
        <f t="shared" si="6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  <c r="Y13" s="11" t="str">
        <f t="shared" si="3"/>
        <v>eps</v>
      </c>
      <c r="Z13" s="11" t="str">
        <f t="shared" si="3"/>
        <v>eps</v>
      </c>
    </row>
    <row r="14" spans="1:26" x14ac:dyDescent="0.25">
      <c r="A14" s="57" t="str">
        <f>TFPgr_o!A14</f>
        <v>aaoil</v>
      </c>
      <c r="B14" s="57" t="s">
        <v>72</v>
      </c>
      <c r="C14" s="11" t="s">
        <v>75</v>
      </c>
      <c r="D14" s="11" t="str">
        <f t="shared" si="1"/>
        <v>eps</v>
      </c>
      <c r="E14" s="11" t="str">
        <f t="shared" si="2"/>
        <v>eps</v>
      </c>
      <c r="F14" s="11" t="str">
        <f t="shared" si="2"/>
        <v>eps</v>
      </c>
      <c r="G14" s="11" t="str">
        <f t="shared" si="2"/>
        <v>eps</v>
      </c>
      <c r="H14" s="11" t="str">
        <f t="shared" si="2"/>
        <v>eps</v>
      </c>
      <c r="I14" s="11" t="str">
        <f t="shared" si="2"/>
        <v>eps</v>
      </c>
      <c r="J14" s="11" t="str">
        <f t="shared" si="2"/>
        <v>eps</v>
      </c>
      <c r="K14" s="11" t="str">
        <f t="shared" si="2"/>
        <v>eps</v>
      </c>
      <c r="L14" s="11" t="str">
        <f t="shared" si="2"/>
        <v>eps</v>
      </c>
      <c r="O14" s="15" t="str">
        <f t="shared" si="4"/>
        <v>aaoil</v>
      </c>
      <c r="P14" s="15" t="str">
        <f t="shared" si="5"/>
        <v>nat</v>
      </c>
      <c r="Q14" s="11" t="s">
        <v>75</v>
      </c>
      <c r="R14" s="11" t="str">
        <f t="shared" si="6"/>
        <v>eps</v>
      </c>
      <c r="S14" s="11" t="str">
        <f t="shared" si="3"/>
        <v>eps</v>
      </c>
      <c r="T14" s="11" t="str">
        <f t="shared" si="3"/>
        <v>eps</v>
      </c>
      <c r="U14" s="11" t="str">
        <f t="shared" si="3"/>
        <v>eps</v>
      </c>
      <c r="V14" s="11" t="str">
        <f t="shared" si="3"/>
        <v>eps</v>
      </c>
      <c r="W14" s="11" t="str">
        <f t="shared" si="3"/>
        <v>eps</v>
      </c>
      <c r="X14" s="11" t="str">
        <f t="shared" si="3"/>
        <v>eps</v>
      </c>
      <c r="Y14" s="11" t="str">
        <f t="shared" si="3"/>
        <v>eps</v>
      </c>
      <c r="Z14" s="11" t="str">
        <f t="shared" si="3"/>
        <v>eps</v>
      </c>
    </row>
    <row r="15" spans="1:26" x14ac:dyDescent="0.25">
      <c r="A15" s="57" t="str">
        <f>TFPgr_o!A15</f>
        <v>aatub</v>
      </c>
      <c r="B15" s="57" t="s">
        <v>72</v>
      </c>
      <c r="C15" s="11" t="s">
        <v>75</v>
      </c>
      <c r="D15" s="11" t="str">
        <f t="shared" si="1"/>
        <v>eps</v>
      </c>
      <c r="E15" s="11" t="str">
        <f t="shared" si="2"/>
        <v>eps</v>
      </c>
      <c r="F15" s="11" t="str">
        <f t="shared" si="2"/>
        <v>eps</v>
      </c>
      <c r="G15" s="11" t="str">
        <f t="shared" si="2"/>
        <v>eps</v>
      </c>
      <c r="H15" s="11" t="str">
        <f t="shared" si="2"/>
        <v>eps</v>
      </c>
      <c r="I15" s="11" t="str">
        <f t="shared" si="2"/>
        <v>eps</v>
      </c>
      <c r="J15" s="11" t="str">
        <f t="shared" si="2"/>
        <v>eps</v>
      </c>
      <c r="K15" s="11" t="str">
        <f t="shared" si="2"/>
        <v>eps</v>
      </c>
      <c r="L15" s="11" t="str">
        <f t="shared" si="2"/>
        <v>eps</v>
      </c>
      <c r="O15" s="15" t="str">
        <f t="shared" si="4"/>
        <v>aatub</v>
      </c>
      <c r="P15" s="15" t="str">
        <f t="shared" si="5"/>
        <v>nat</v>
      </c>
      <c r="Q15" s="11" t="s">
        <v>75</v>
      </c>
      <c r="R15" s="11" t="str">
        <f t="shared" si="6"/>
        <v>eps</v>
      </c>
      <c r="S15" s="11" t="str">
        <f t="shared" si="3"/>
        <v>eps</v>
      </c>
      <c r="T15" s="11" t="str">
        <f t="shared" si="3"/>
        <v>eps</v>
      </c>
      <c r="U15" s="11" t="str">
        <f t="shared" si="3"/>
        <v>eps</v>
      </c>
      <c r="V15" s="11" t="str">
        <f t="shared" si="3"/>
        <v>eps</v>
      </c>
      <c r="W15" s="11" t="str">
        <f t="shared" si="3"/>
        <v>eps</v>
      </c>
      <c r="X15" s="11" t="str">
        <f t="shared" si="3"/>
        <v>eps</v>
      </c>
      <c r="Y15" s="11" t="str">
        <f t="shared" si="3"/>
        <v>eps</v>
      </c>
      <c r="Z15" s="11" t="str">
        <f t="shared" si="3"/>
        <v>eps</v>
      </c>
    </row>
    <row r="16" spans="1:26" x14ac:dyDescent="0.25">
      <c r="A16" s="57" t="str">
        <f>TFPgr_o!A16</f>
        <v>aapul</v>
      </c>
      <c r="B16" s="57" t="s">
        <v>72</v>
      </c>
      <c r="C16" s="11" t="s">
        <v>75</v>
      </c>
      <c r="D16" s="11" t="str">
        <f t="shared" si="1"/>
        <v>eps</v>
      </c>
      <c r="E16" s="11" t="str">
        <f t="shared" si="2"/>
        <v>eps</v>
      </c>
      <c r="F16" s="11" t="str">
        <f t="shared" si="2"/>
        <v>eps</v>
      </c>
      <c r="G16" s="11" t="str">
        <f t="shared" si="2"/>
        <v>eps</v>
      </c>
      <c r="H16" s="11" t="str">
        <f t="shared" si="2"/>
        <v>eps</v>
      </c>
      <c r="I16" s="11" t="str">
        <f t="shared" si="2"/>
        <v>eps</v>
      </c>
      <c r="J16" s="11" t="str">
        <f t="shared" si="2"/>
        <v>eps</v>
      </c>
      <c r="K16" s="11" t="str">
        <f t="shared" si="2"/>
        <v>eps</v>
      </c>
      <c r="L16" s="11" t="str">
        <f t="shared" si="2"/>
        <v>eps</v>
      </c>
      <c r="O16" s="15" t="str">
        <f t="shared" si="4"/>
        <v>aapul</v>
      </c>
      <c r="P16" s="15" t="str">
        <f t="shared" si="5"/>
        <v>nat</v>
      </c>
      <c r="Q16" s="11" t="s">
        <v>75</v>
      </c>
      <c r="R16" s="11" t="str">
        <f t="shared" si="6"/>
        <v>eps</v>
      </c>
      <c r="S16" s="11" t="str">
        <f t="shared" si="3"/>
        <v>eps</v>
      </c>
      <c r="T16" s="11" t="str">
        <f t="shared" si="3"/>
        <v>eps</v>
      </c>
      <c r="U16" s="11" t="str">
        <f t="shared" si="3"/>
        <v>eps</v>
      </c>
      <c r="V16" s="11" t="str">
        <f t="shared" si="3"/>
        <v>eps</v>
      </c>
      <c r="W16" s="11" t="str">
        <f t="shared" si="3"/>
        <v>eps</v>
      </c>
      <c r="X16" s="11" t="str">
        <f t="shared" si="3"/>
        <v>eps</v>
      </c>
      <c r="Y16" s="11" t="str">
        <f t="shared" si="3"/>
        <v>eps</v>
      </c>
      <c r="Z16" s="11" t="str">
        <f t="shared" si="3"/>
        <v>eps</v>
      </c>
    </row>
    <row r="17" spans="1:26" x14ac:dyDescent="0.25">
      <c r="A17" s="57" t="str">
        <f>TFPgr_o!A17</f>
        <v>aasug</v>
      </c>
      <c r="B17" s="57" t="s">
        <v>72</v>
      </c>
      <c r="C17" s="11" t="s">
        <v>75</v>
      </c>
      <c r="D17" s="11" t="str">
        <f t="shared" si="1"/>
        <v>eps</v>
      </c>
      <c r="E17" s="11" t="str">
        <f t="shared" si="2"/>
        <v>eps</v>
      </c>
      <c r="F17" s="11" t="str">
        <f t="shared" si="2"/>
        <v>eps</v>
      </c>
      <c r="G17" s="11" t="str">
        <f t="shared" si="2"/>
        <v>eps</v>
      </c>
      <c r="H17" s="11" t="str">
        <f t="shared" si="2"/>
        <v>eps</v>
      </c>
      <c r="I17" s="11" t="str">
        <f t="shared" si="2"/>
        <v>eps</v>
      </c>
      <c r="J17" s="11" t="str">
        <f t="shared" si="2"/>
        <v>eps</v>
      </c>
      <c r="K17" s="11" t="str">
        <f t="shared" si="2"/>
        <v>eps</v>
      </c>
      <c r="L17" s="11" t="str">
        <f t="shared" si="2"/>
        <v>eps</v>
      </c>
      <c r="O17" s="15" t="str">
        <f t="shared" si="4"/>
        <v>aasug</v>
      </c>
      <c r="P17" s="15" t="str">
        <f t="shared" si="5"/>
        <v>nat</v>
      </c>
      <c r="Q17" s="11" t="s">
        <v>75</v>
      </c>
      <c r="R17" s="11" t="str">
        <f t="shared" si="6"/>
        <v>eps</v>
      </c>
      <c r="S17" s="11" t="str">
        <f t="shared" si="3"/>
        <v>eps</v>
      </c>
      <c r="T17" s="11" t="str">
        <f t="shared" si="3"/>
        <v>eps</v>
      </c>
      <c r="U17" s="11" t="str">
        <f t="shared" si="3"/>
        <v>eps</v>
      </c>
      <c r="V17" s="11" t="str">
        <f t="shared" si="3"/>
        <v>eps</v>
      </c>
      <c r="W17" s="11" t="str">
        <f t="shared" si="3"/>
        <v>eps</v>
      </c>
      <c r="X17" s="11" t="str">
        <f t="shared" si="3"/>
        <v>eps</v>
      </c>
      <c r="Y17" s="11" t="str">
        <f t="shared" si="3"/>
        <v>eps</v>
      </c>
      <c r="Z17" s="11" t="str">
        <f t="shared" si="3"/>
        <v>eps</v>
      </c>
    </row>
    <row r="18" spans="1:26" x14ac:dyDescent="0.25">
      <c r="A18" s="57" t="str">
        <f>TFPgr_o!A18</f>
        <v>aaoth</v>
      </c>
      <c r="B18" s="57" t="s">
        <v>72</v>
      </c>
      <c r="C18" s="11" t="s">
        <v>75</v>
      </c>
      <c r="D18" s="11" t="str">
        <f t="shared" si="1"/>
        <v>eps</v>
      </c>
      <c r="E18" s="11" t="str">
        <f t="shared" si="2"/>
        <v>eps</v>
      </c>
      <c r="F18" s="11" t="str">
        <f t="shared" si="2"/>
        <v>eps</v>
      </c>
      <c r="G18" s="11" t="str">
        <f t="shared" si="2"/>
        <v>eps</v>
      </c>
      <c r="H18" s="11" t="str">
        <f t="shared" si="2"/>
        <v>eps</v>
      </c>
      <c r="I18" s="11" t="str">
        <f t="shared" si="2"/>
        <v>eps</v>
      </c>
      <c r="J18" s="11" t="str">
        <f t="shared" si="2"/>
        <v>eps</v>
      </c>
      <c r="K18" s="11" t="str">
        <f t="shared" si="2"/>
        <v>eps</v>
      </c>
      <c r="L18" s="11" t="str">
        <f t="shared" si="2"/>
        <v>eps</v>
      </c>
      <c r="O18" s="15" t="str">
        <f t="shared" si="4"/>
        <v>aaoth</v>
      </c>
      <c r="P18" s="15" t="str">
        <f t="shared" si="5"/>
        <v>nat</v>
      </c>
      <c r="Q18" s="11" t="s">
        <v>75</v>
      </c>
      <c r="R18" s="11" t="str">
        <f t="shared" si="6"/>
        <v>eps</v>
      </c>
      <c r="S18" s="11" t="str">
        <f t="shared" si="3"/>
        <v>eps</v>
      </c>
      <c r="T18" s="11" t="str">
        <f t="shared" si="3"/>
        <v>eps</v>
      </c>
      <c r="U18" s="11" t="str">
        <f t="shared" si="3"/>
        <v>eps</v>
      </c>
      <c r="V18" s="11" t="str">
        <f t="shared" si="3"/>
        <v>eps</v>
      </c>
      <c r="W18" s="11" t="str">
        <f t="shared" si="3"/>
        <v>eps</v>
      </c>
      <c r="X18" s="11" t="str">
        <f t="shared" si="3"/>
        <v>eps</v>
      </c>
      <c r="Y18" s="11" t="str">
        <f t="shared" si="3"/>
        <v>eps</v>
      </c>
      <c r="Z18" s="11" t="str">
        <f t="shared" si="3"/>
        <v>eps</v>
      </c>
    </row>
    <row r="19" spans="1:26" x14ac:dyDescent="0.25">
      <c r="A19" s="57" t="str">
        <f>TFPgr_o!A19</f>
        <v>alani</v>
      </c>
      <c r="B19" s="57" t="s">
        <v>72</v>
      </c>
      <c r="C19" s="11" t="s">
        <v>75</v>
      </c>
      <c r="D19" s="11" t="str">
        <f t="shared" si="1"/>
        <v>eps</v>
      </c>
      <c r="E19" s="11" t="str">
        <f t="shared" si="2"/>
        <v>eps</v>
      </c>
      <c r="F19" s="11" t="str">
        <f t="shared" si="2"/>
        <v>eps</v>
      </c>
      <c r="G19" s="11" t="str">
        <f t="shared" si="2"/>
        <v>eps</v>
      </c>
      <c r="H19" s="11" t="str">
        <f t="shared" si="2"/>
        <v>eps</v>
      </c>
      <c r="I19" s="11" t="str">
        <f t="shared" si="2"/>
        <v>eps</v>
      </c>
      <c r="J19" s="11" t="str">
        <f t="shared" si="2"/>
        <v>eps</v>
      </c>
      <c r="K19" s="11" t="str">
        <f t="shared" si="2"/>
        <v>eps</v>
      </c>
      <c r="L19" s="11" t="str">
        <f t="shared" si="2"/>
        <v>eps</v>
      </c>
      <c r="O19" s="15" t="str">
        <f t="shared" si="4"/>
        <v>alani</v>
      </c>
      <c r="P19" s="15" t="str">
        <f t="shared" si="5"/>
        <v>nat</v>
      </c>
      <c r="Q19" s="11" t="s">
        <v>75</v>
      </c>
      <c r="R19" s="11" t="str">
        <f t="shared" si="6"/>
        <v>eps</v>
      </c>
      <c r="S19" s="11" t="str">
        <f t="shared" si="3"/>
        <v>eps</v>
      </c>
      <c r="T19" s="11" t="str">
        <f t="shared" si="3"/>
        <v>eps</v>
      </c>
      <c r="U19" s="11" t="str">
        <f t="shared" si="3"/>
        <v>eps</v>
      </c>
      <c r="V19" s="11" t="str">
        <f t="shared" si="3"/>
        <v>eps</v>
      </c>
      <c r="W19" s="11" t="str">
        <f t="shared" si="3"/>
        <v>eps</v>
      </c>
      <c r="X19" s="11" t="str">
        <f t="shared" si="3"/>
        <v>eps</v>
      </c>
      <c r="Y19" s="11" t="str">
        <f t="shared" si="3"/>
        <v>eps</v>
      </c>
      <c r="Z19" s="11" t="str">
        <f t="shared" si="3"/>
        <v>eps</v>
      </c>
    </row>
    <row r="20" spans="1:26" x14ac:dyDescent="0.25">
      <c r="A20" s="57" t="str">
        <f>TFPgr_o!A20</f>
        <v>afore</v>
      </c>
      <c r="B20" s="57" t="s">
        <v>72</v>
      </c>
      <c r="C20" s="11" t="s">
        <v>75</v>
      </c>
      <c r="D20" s="11" t="str">
        <f t="shared" si="1"/>
        <v>eps</v>
      </c>
      <c r="E20" s="11" t="str">
        <f t="shared" si="2"/>
        <v>eps</v>
      </c>
      <c r="F20" s="11" t="str">
        <f t="shared" si="2"/>
        <v>eps</v>
      </c>
      <c r="G20" s="11" t="str">
        <f t="shared" si="2"/>
        <v>eps</v>
      </c>
      <c r="H20" s="11" t="str">
        <f t="shared" si="2"/>
        <v>eps</v>
      </c>
      <c r="I20" s="11" t="str">
        <f t="shared" si="2"/>
        <v>eps</v>
      </c>
      <c r="J20" s="11" t="str">
        <f t="shared" si="2"/>
        <v>eps</v>
      </c>
      <c r="K20" s="11" t="str">
        <f t="shared" si="2"/>
        <v>eps</v>
      </c>
      <c r="L20" s="11" t="str">
        <f t="shared" si="2"/>
        <v>eps</v>
      </c>
      <c r="O20" s="15" t="str">
        <f t="shared" si="4"/>
        <v>afore</v>
      </c>
      <c r="P20" s="15" t="str">
        <f t="shared" si="5"/>
        <v>nat</v>
      </c>
      <c r="Q20" s="11" t="s">
        <v>75</v>
      </c>
      <c r="R20" s="11" t="str">
        <f t="shared" si="6"/>
        <v>eps</v>
      </c>
      <c r="S20" s="11" t="str">
        <f t="shared" si="3"/>
        <v>eps</v>
      </c>
      <c r="T20" s="11" t="str">
        <f t="shared" si="3"/>
        <v>eps</v>
      </c>
      <c r="U20" s="11" t="str">
        <f t="shared" si="3"/>
        <v>eps</v>
      </c>
      <c r="V20" s="11" t="str">
        <f t="shared" si="3"/>
        <v>eps</v>
      </c>
      <c r="W20" s="11" t="str">
        <f t="shared" si="3"/>
        <v>eps</v>
      </c>
      <c r="X20" s="11" t="str">
        <f t="shared" si="3"/>
        <v>eps</v>
      </c>
      <c r="Y20" s="11" t="str">
        <f t="shared" si="3"/>
        <v>eps</v>
      </c>
      <c r="Z20" s="11" t="str">
        <f t="shared" si="3"/>
        <v>eps</v>
      </c>
    </row>
    <row r="21" spans="1:26" x14ac:dyDescent="0.25">
      <c r="A21" s="57" t="str">
        <f>TFPgr_o!A21</f>
        <v>afish</v>
      </c>
      <c r="B21" s="57" t="s">
        <v>72</v>
      </c>
      <c r="C21" s="11" t="s">
        <v>75</v>
      </c>
      <c r="D21" s="11" t="str">
        <f t="shared" si="1"/>
        <v>eps</v>
      </c>
      <c r="E21" s="11" t="str">
        <f t="shared" si="2"/>
        <v>eps</v>
      </c>
      <c r="F21" s="11" t="str">
        <f t="shared" si="2"/>
        <v>eps</v>
      </c>
      <c r="G21" s="11" t="str">
        <f t="shared" si="2"/>
        <v>eps</v>
      </c>
      <c r="H21" s="11" t="str">
        <f t="shared" si="2"/>
        <v>eps</v>
      </c>
      <c r="I21" s="11" t="str">
        <f t="shared" si="2"/>
        <v>eps</v>
      </c>
      <c r="J21" s="11" t="str">
        <f t="shared" si="2"/>
        <v>eps</v>
      </c>
      <c r="K21" s="11" t="str">
        <f t="shared" si="2"/>
        <v>eps</v>
      </c>
      <c r="L21" s="11" t="str">
        <f t="shared" si="2"/>
        <v>eps</v>
      </c>
      <c r="O21" s="15" t="str">
        <f t="shared" si="4"/>
        <v>afish</v>
      </c>
      <c r="P21" s="15" t="str">
        <f t="shared" si="5"/>
        <v>nat</v>
      </c>
      <c r="Q21" s="11" t="s">
        <v>75</v>
      </c>
      <c r="R21" s="11" t="str">
        <f t="shared" si="6"/>
        <v>eps</v>
      </c>
      <c r="S21" s="11" t="str">
        <f t="shared" si="3"/>
        <v>eps</v>
      </c>
      <c r="T21" s="11" t="str">
        <f t="shared" si="3"/>
        <v>eps</v>
      </c>
      <c r="U21" s="11" t="str">
        <f t="shared" si="3"/>
        <v>eps</v>
      </c>
      <c r="V21" s="11" t="str">
        <f t="shared" si="3"/>
        <v>eps</v>
      </c>
      <c r="W21" s="11" t="str">
        <f t="shared" si="3"/>
        <v>eps</v>
      </c>
      <c r="X21" s="11" t="str">
        <f t="shared" si="3"/>
        <v>eps</v>
      </c>
      <c r="Y21" s="11" t="str">
        <f t="shared" si="3"/>
        <v>eps</v>
      </c>
      <c r="Z21" s="11" t="str">
        <f t="shared" si="3"/>
        <v>eps</v>
      </c>
    </row>
    <row r="22" spans="1:26" x14ac:dyDescent="0.25">
      <c r="A22" s="57" t="str">
        <f>TFPgr_o!A22</f>
        <v>acoal</v>
      </c>
      <c r="B22" s="57" t="s">
        <v>72</v>
      </c>
      <c r="C22" s="11" t="s">
        <v>75</v>
      </c>
      <c r="D22" s="11" t="str">
        <f t="shared" si="1"/>
        <v>eps</v>
      </c>
      <c r="E22" s="11" t="str">
        <f t="shared" si="2"/>
        <v>eps</v>
      </c>
      <c r="F22" s="11" t="str">
        <f t="shared" si="2"/>
        <v>eps</v>
      </c>
      <c r="G22" s="11" t="str">
        <f t="shared" si="2"/>
        <v>eps</v>
      </c>
      <c r="H22" s="11" t="str">
        <f t="shared" si="2"/>
        <v>eps</v>
      </c>
      <c r="I22" s="11" t="str">
        <f t="shared" si="2"/>
        <v>eps</v>
      </c>
      <c r="J22" s="11" t="str">
        <f t="shared" si="2"/>
        <v>eps</v>
      </c>
      <c r="K22" s="11" t="str">
        <f t="shared" si="2"/>
        <v>eps</v>
      </c>
      <c r="L22" s="11" t="str">
        <f t="shared" si="2"/>
        <v>eps</v>
      </c>
      <c r="O22" s="15" t="str">
        <f t="shared" si="4"/>
        <v>acoal</v>
      </c>
      <c r="P22" s="15" t="str">
        <f t="shared" si="5"/>
        <v>nat</v>
      </c>
      <c r="Q22" s="11" t="s">
        <v>75</v>
      </c>
      <c r="R22" s="11" t="str">
        <f t="shared" si="6"/>
        <v>eps</v>
      </c>
      <c r="S22" s="11" t="str">
        <f t="shared" si="3"/>
        <v>eps</v>
      </c>
      <c r="T22" s="11" t="str">
        <f t="shared" si="3"/>
        <v>eps</v>
      </c>
      <c r="U22" s="11" t="str">
        <f t="shared" si="3"/>
        <v>eps</v>
      </c>
      <c r="V22" s="11" t="str">
        <f t="shared" si="3"/>
        <v>eps</v>
      </c>
      <c r="W22" s="11" t="str">
        <f t="shared" si="3"/>
        <v>eps</v>
      </c>
      <c r="X22" s="11" t="str">
        <f t="shared" si="3"/>
        <v>eps</v>
      </c>
      <c r="Y22" s="11" t="str">
        <f t="shared" si="3"/>
        <v>eps</v>
      </c>
      <c r="Z22" s="11" t="str">
        <f t="shared" si="3"/>
        <v>eps</v>
      </c>
    </row>
    <row r="23" spans="1:26" x14ac:dyDescent="0.25">
      <c r="A23" s="57" t="str">
        <f>TFPgr_o!A23</f>
        <v>agold</v>
      </c>
      <c r="B23" s="57" t="s">
        <v>72</v>
      </c>
      <c r="C23" s="11" t="s">
        <v>75</v>
      </c>
      <c r="D23" s="11" t="str">
        <f t="shared" si="1"/>
        <v>eps</v>
      </c>
      <c r="E23" s="11" t="str">
        <f t="shared" ref="E23:L23" si="7">$C23</f>
        <v>eps</v>
      </c>
      <c r="F23" s="11" t="str">
        <f t="shared" si="7"/>
        <v>eps</v>
      </c>
      <c r="G23" s="11" t="str">
        <f t="shared" si="7"/>
        <v>eps</v>
      </c>
      <c r="H23" s="11" t="str">
        <f t="shared" si="7"/>
        <v>eps</v>
      </c>
      <c r="I23" s="11" t="str">
        <f t="shared" si="7"/>
        <v>eps</v>
      </c>
      <c r="J23" s="11" t="str">
        <f t="shared" si="7"/>
        <v>eps</v>
      </c>
      <c r="K23" s="11" t="str">
        <f t="shared" si="7"/>
        <v>eps</v>
      </c>
      <c r="L23" s="11" t="str">
        <f t="shared" si="7"/>
        <v>eps</v>
      </c>
      <c r="O23" s="15" t="str">
        <f t="shared" si="4"/>
        <v>agold</v>
      </c>
      <c r="P23" s="15" t="str">
        <f t="shared" si="5"/>
        <v>nat</v>
      </c>
      <c r="Q23" s="11" t="s">
        <v>75</v>
      </c>
      <c r="R23" s="11" t="str">
        <f t="shared" si="6"/>
        <v>eps</v>
      </c>
      <c r="S23" s="11" t="str">
        <f t="shared" si="6"/>
        <v>eps</v>
      </c>
      <c r="T23" s="11" t="str">
        <f t="shared" si="6"/>
        <v>eps</v>
      </c>
      <c r="U23" s="11" t="str">
        <f t="shared" si="6"/>
        <v>eps</v>
      </c>
      <c r="V23" s="11" t="str">
        <f t="shared" si="6"/>
        <v>eps</v>
      </c>
      <c r="W23" s="11" t="str">
        <f t="shared" si="6"/>
        <v>eps</v>
      </c>
      <c r="X23" s="11" t="str">
        <f t="shared" si="6"/>
        <v>eps</v>
      </c>
      <c r="Y23" s="11" t="str">
        <f t="shared" si="6"/>
        <v>eps</v>
      </c>
      <c r="Z23" s="11" t="str">
        <f t="shared" si="6"/>
        <v>eps</v>
      </c>
    </row>
    <row r="24" spans="1:26" s="15" customFormat="1" x14ac:dyDescent="0.25">
      <c r="A24" s="57" t="s">
        <v>130</v>
      </c>
      <c r="B24" s="57" t="s">
        <v>72</v>
      </c>
      <c r="C24" s="16" t="s">
        <v>75</v>
      </c>
      <c r="D24" s="16" t="str">
        <f t="shared" ref="D24:L40" si="8">$C24</f>
        <v>eps</v>
      </c>
      <c r="E24" s="16" t="str">
        <f t="shared" si="8"/>
        <v>eps</v>
      </c>
      <c r="F24" s="16" t="str">
        <f t="shared" si="8"/>
        <v>eps</v>
      </c>
      <c r="G24" s="16" t="str">
        <f t="shared" si="8"/>
        <v>eps</v>
      </c>
      <c r="H24" s="16" t="str">
        <f t="shared" si="8"/>
        <v>eps</v>
      </c>
      <c r="I24" s="16" t="str">
        <f t="shared" si="8"/>
        <v>eps</v>
      </c>
      <c r="J24" s="16" t="str">
        <f t="shared" si="8"/>
        <v>eps</v>
      </c>
      <c r="K24" s="16" t="str">
        <f t="shared" si="8"/>
        <v>eps</v>
      </c>
      <c r="L24" s="16" t="str">
        <f t="shared" si="8"/>
        <v>eps</v>
      </c>
      <c r="O24" s="15" t="str">
        <f t="shared" si="4"/>
        <v>angas</v>
      </c>
      <c r="P24" s="15" t="str">
        <f t="shared" si="5"/>
        <v>nat</v>
      </c>
      <c r="Q24" s="16" t="s">
        <v>75</v>
      </c>
      <c r="R24" s="16" t="str">
        <f t="shared" si="6"/>
        <v>eps</v>
      </c>
      <c r="S24" s="16" t="str">
        <f t="shared" si="6"/>
        <v>eps</v>
      </c>
      <c r="T24" s="16" t="str">
        <f t="shared" si="6"/>
        <v>eps</v>
      </c>
      <c r="U24" s="16" t="str">
        <f t="shared" si="6"/>
        <v>eps</v>
      </c>
      <c r="V24" s="16" t="str">
        <f t="shared" si="6"/>
        <v>eps</v>
      </c>
      <c r="W24" s="16" t="str">
        <f t="shared" si="6"/>
        <v>eps</v>
      </c>
      <c r="X24" s="16" t="str">
        <f t="shared" si="6"/>
        <v>eps</v>
      </c>
      <c r="Y24" s="16" t="str">
        <f t="shared" si="6"/>
        <v>eps</v>
      </c>
      <c r="Z24" s="16" t="str">
        <f t="shared" si="6"/>
        <v>eps</v>
      </c>
    </row>
    <row r="25" spans="1:26" x14ac:dyDescent="0.25">
      <c r="A25" s="57" t="s">
        <v>417</v>
      </c>
      <c r="B25" s="57" t="s">
        <v>72</v>
      </c>
      <c r="C25" s="11" t="s">
        <v>75</v>
      </c>
      <c r="D25" s="11" t="str">
        <f t="shared" si="8"/>
        <v>eps</v>
      </c>
      <c r="E25" s="11" t="str">
        <f t="shared" si="8"/>
        <v>eps</v>
      </c>
      <c r="F25" s="11" t="str">
        <f t="shared" si="8"/>
        <v>eps</v>
      </c>
      <c r="G25" s="11" t="str">
        <f t="shared" si="8"/>
        <v>eps</v>
      </c>
      <c r="H25" s="11" t="str">
        <f t="shared" si="8"/>
        <v>eps</v>
      </c>
      <c r="I25" s="11" t="str">
        <f t="shared" si="8"/>
        <v>eps</v>
      </c>
      <c r="J25" s="11" t="str">
        <f t="shared" si="8"/>
        <v>eps</v>
      </c>
      <c r="K25" s="11" t="str">
        <f t="shared" si="8"/>
        <v>eps</v>
      </c>
      <c r="L25" s="11" t="str">
        <f t="shared" si="8"/>
        <v>eps</v>
      </c>
      <c r="O25" s="15" t="str">
        <f t="shared" si="4"/>
        <v>apgm</v>
      </c>
      <c r="P25" s="15" t="str">
        <f t="shared" si="5"/>
        <v>nat</v>
      </c>
      <c r="Q25" s="11" t="s">
        <v>75</v>
      </c>
      <c r="R25" s="11" t="str">
        <f t="shared" si="6"/>
        <v>eps</v>
      </c>
      <c r="S25" s="11" t="str">
        <f t="shared" si="6"/>
        <v>eps</v>
      </c>
      <c r="T25" s="11" t="str">
        <f t="shared" si="6"/>
        <v>eps</v>
      </c>
      <c r="U25" s="11" t="str">
        <f t="shared" si="6"/>
        <v>eps</v>
      </c>
      <c r="V25" s="11" t="str">
        <f t="shared" si="6"/>
        <v>eps</v>
      </c>
      <c r="W25" s="11" t="str">
        <f t="shared" si="6"/>
        <v>eps</v>
      </c>
      <c r="X25" s="11" t="str">
        <f t="shared" si="6"/>
        <v>eps</v>
      </c>
      <c r="Y25" s="11" t="str">
        <f t="shared" si="6"/>
        <v>eps</v>
      </c>
      <c r="Z25" s="11" t="str">
        <f t="shared" si="6"/>
        <v>eps</v>
      </c>
    </row>
    <row r="26" spans="1:26" x14ac:dyDescent="0.25">
      <c r="A26" s="57" t="str">
        <f>TFPgr_o!A26</f>
        <v>amore</v>
      </c>
      <c r="B26" s="57" t="s">
        <v>72</v>
      </c>
      <c r="C26" s="11" t="s">
        <v>75</v>
      </c>
      <c r="D26" s="11" t="str">
        <f t="shared" si="8"/>
        <v>eps</v>
      </c>
      <c r="E26" s="11" t="str">
        <f t="shared" si="8"/>
        <v>eps</v>
      </c>
      <c r="F26" s="11" t="str">
        <f t="shared" si="8"/>
        <v>eps</v>
      </c>
      <c r="G26" s="11" t="str">
        <f t="shared" si="8"/>
        <v>eps</v>
      </c>
      <c r="H26" s="11" t="str">
        <f t="shared" si="8"/>
        <v>eps</v>
      </c>
      <c r="I26" s="11" t="str">
        <f t="shared" si="8"/>
        <v>eps</v>
      </c>
      <c r="J26" s="11" t="str">
        <f t="shared" si="8"/>
        <v>eps</v>
      </c>
      <c r="K26" s="11" t="str">
        <f t="shared" si="8"/>
        <v>eps</v>
      </c>
      <c r="L26" s="11" t="str">
        <f t="shared" si="8"/>
        <v>eps</v>
      </c>
      <c r="O26" s="15" t="str">
        <f t="shared" si="4"/>
        <v>amore</v>
      </c>
      <c r="P26" s="15" t="str">
        <f t="shared" si="5"/>
        <v>nat</v>
      </c>
      <c r="Q26" s="11" t="s">
        <v>75</v>
      </c>
      <c r="R26" s="11" t="str">
        <f t="shared" si="6"/>
        <v>eps</v>
      </c>
      <c r="S26" s="11" t="str">
        <f t="shared" si="6"/>
        <v>eps</v>
      </c>
      <c r="T26" s="11" t="str">
        <f t="shared" si="6"/>
        <v>eps</v>
      </c>
      <c r="U26" s="11" t="str">
        <f t="shared" si="6"/>
        <v>eps</v>
      </c>
      <c r="V26" s="11" t="str">
        <f t="shared" si="6"/>
        <v>eps</v>
      </c>
      <c r="W26" s="11" t="str">
        <f t="shared" si="6"/>
        <v>eps</v>
      </c>
      <c r="X26" s="11" t="str">
        <f t="shared" si="6"/>
        <v>eps</v>
      </c>
      <c r="Y26" s="11" t="str">
        <f t="shared" si="6"/>
        <v>eps</v>
      </c>
      <c r="Z26" s="11" t="str">
        <f t="shared" si="6"/>
        <v>eps</v>
      </c>
    </row>
    <row r="27" spans="1:26" x14ac:dyDescent="0.25">
      <c r="A27" s="57" t="str">
        <f>TFPgr_o!A27</f>
        <v>amine</v>
      </c>
      <c r="B27" s="57" t="s">
        <v>72</v>
      </c>
      <c r="C27" s="11" t="s">
        <v>75</v>
      </c>
      <c r="D27" s="11" t="str">
        <f t="shared" si="8"/>
        <v>eps</v>
      </c>
      <c r="E27" s="11" t="str">
        <f t="shared" si="8"/>
        <v>eps</v>
      </c>
      <c r="F27" s="11" t="str">
        <f t="shared" si="8"/>
        <v>eps</v>
      </c>
      <c r="G27" s="11" t="str">
        <f t="shared" si="8"/>
        <v>eps</v>
      </c>
      <c r="H27" s="11" t="str">
        <f t="shared" si="8"/>
        <v>eps</v>
      </c>
      <c r="I27" s="11" t="str">
        <f t="shared" si="8"/>
        <v>eps</v>
      </c>
      <c r="J27" s="11" t="str">
        <f t="shared" si="8"/>
        <v>eps</v>
      </c>
      <c r="K27" s="11" t="str">
        <f t="shared" si="8"/>
        <v>eps</v>
      </c>
      <c r="L27" s="11" t="str">
        <f t="shared" si="8"/>
        <v>eps</v>
      </c>
      <c r="O27" s="15" t="str">
        <f t="shared" si="4"/>
        <v>amine</v>
      </c>
      <c r="P27" s="15" t="str">
        <f t="shared" si="5"/>
        <v>nat</v>
      </c>
      <c r="Q27" s="11" t="s">
        <v>75</v>
      </c>
      <c r="R27" s="11" t="str">
        <f t="shared" si="6"/>
        <v>eps</v>
      </c>
      <c r="S27" s="11" t="str">
        <f t="shared" si="6"/>
        <v>eps</v>
      </c>
      <c r="T27" s="11" t="str">
        <f t="shared" si="6"/>
        <v>eps</v>
      </c>
      <c r="U27" s="11" t="str">
        <f t="shared" si="6"/>
        <v>eps</v>
      </c>
      <c r="V27" s="11" t="str">
        <f t="shared" si="6"/>
        <v>eps</v>
      </c>
      <c r="W27" s="11" t="str">
        <f t="shared" si="6"/>
        <v>eps</v>
      </c>
      <c r="X27" s="11" t="str">
        <f t="shared" si="6"/>
        <v>eps</v>
      </c>
      <c r="Y27" s="11" t="str">
        <f t="shared" si="6"/>
        <v>eps</v>
      </c>
      <c r="Z27" s="11" t="str">
        <f t="shared" si="6"/>
        <v>eps</v>
      </c>
    </row>
    <row r="28" spans="1:26" x14ac:dyDescent="0.25">
      <c r="A28" s="57" t="str">
        <f>TFPgr_o!A28</f>
        <v>ameat</v>
      </c>
      <c r="B28" s="57" t="s">
        <v>72</v>
      </c>
      <c r="C28" s="11" t="s">
        <v>75</v>
      </c>
      <c r="D28" s="11" t="str">
        <f t="shared" si="8"/>
        <v>eps</v>
      </c>
      <c r="E28" s="11" t="str">
        <f t="shared" si="8"/>
        <v>eps</v>
      </c>
      <c r="F28" s="11" t="str">
        <f t="shared" si="8"/>
        <v>eps</v>
      </c>
      <c r="G28" s="11" t="str">
        <f t="shared" si="8"/>
        <v>eps</v>
      </c>
      <c r="H28" s="11" t="str">
        <f t="shared" si="8"/>
        <v>eps</v>
      </c>
      <c r="I28" s="11" t="str">
        <f t="shared" si="8"/>
        <v>eps</v>
      </c>
      <c r="J28" s="11" t="str">
        <f t="shared" si="8"/>
        <v>eps</v>
      </c>
      <c r="K28" s="11" t="str">
        <f t="shared" si="8"/>
        <v>eps</v>
      </c>
      <c r="L28" s="11" t="str">
        <f t="shared" si="8"/>
        <v>eps</v>
      </c>
      <c r="O28" s="15" t="str">
        <f t="shared" si="4"/>
        <v>ameat</v>
      </c>
      <c r="P28" s="15" t="str">
        <f t="shared" si="5"/>
        <v>nat</v>
      </c>
      <c r="Q28" s="11" t="s">
        <v>75</v>
      </c>
      <c r="R28" s="11" t="str">
        <f t="shared" si="6"/>
        <v>eps</v>
      </c>
      <c r="S28" s="11" t="str">
        <f t="shared" si="6"/>
        <v>eps</v>
      </c>
      <c r="T28" s="11" t="str">
        <f t="shared" si="6"/>
        <v>eps</v>
      </c>
      <c r="U28" s="11" t="str">
        <f t="shared" si="6"/>
        <v>eps</v>
      </c>
      <c r="V28" s="11" t="str">
        <f t="shared" si="6"/>
        <v>eps</v>
      </c>
      <c r="W28" s="11" t="str">
        <f t="shared" si="6"/>
        <v>eps</v>
      </c>
      <c r="X28" s="11" t="str">
        <f t="shared" si="6"/>
        <v>eps</v>
      </c>
      <c r="Y28" s="11" t="str">
        <f t="shared" si="6"/>
        <v>eps</v>
      </c>
      <c r="Z28" s="11" t="str">
        <f t="shared" si="6"/>
        <v>eps</v>
      </c>
    </row>
    <row r="29" spans="1:26" x14ac:dyDescent="0.25">
      <c r="A29" s="57" t="str">
        <f>TFPgr_o!A29</f>
        <v>apfis</v>
      </c>
      <c r="B29" s="57" t="s">
        <v>72</v>
      </c>
      <c r="C29" s="11" t="s">
        <v>75</v>
      </c>
      <c r="D29" s="11" t="str">
        <f t="shared" si="8"/>
        <v>eps</v>
      </c>
      <c r="E29" s="11" t="str">
        <f t="shared" si="8"/>
        <v>eps</v>
      </c>
      <c r="F29" s="11" t="str">
        <f t="shared" si="8"/>
        <v>eps</v>
      </c>
      <c r="G29" s="11" t="str">
        <f t="shared" si="8"/>
        <v>eps</v>
      </c>
      <c r="H29" s="11" t="str">
        <f t="shared" si="8"/>
        <v>eps</v>
      </c>
      <c r="I29" s="11" t="str">
        <f t="shared" si="8"/>
        <v>eps</v>
      </c>
      <c r="J29" s="11" t="str">
        <f t="shared" si="8"/>
        <v>eps</v>
      </c>
      <c r="K29" s="11" t="str">
        <f t="shared" si="8"/>
        <v>eps</v>
      </c>
      <c r="L29" s="11" t="str">
        <f t="shared" si="8"/>
        <v>eps</v>
      </c>
      <c r="O29" s="15" t="str">
        <f t="shared" si="4"/>
        <v>apfis</v>
      </c>
      <c r="P29" s="15" t="str">
        <f t="shared" si="5"/>
        <v>nat</v>
      </c>
      <c r="Q29" s="11" t="s">
        <v>75</v>
      </c>
      <c r="R29" s="11" t="str">
        <f t="shared" si="6"/>
        <v>eps</v>
      </c>
      <c r="S29" s="11" t="str">
        <f t="shared" si="6"/>
        <v>eps</v>
      </c>
      <c r="T29" s="11" t="str">
        <f t="shared" si="6"/>
        <v>eps</v>
      </c>
      <c r="U29" s="11" t="str">
        <f t="shared" si="6"/>
        <v>eps</v>
      </c>
      <c r="V29" s="11" t="str">
        <f t="shared" si="6"/>
        <v>eps</v>
      </c>
      <c r="W29" s="11" t="str">
        <f t="shared" si="6"/>
        <v>eps</v>
      </c>
      <c r="X29" s="11" t="str">
        <f t="shared" si="6"/>
        <v>eps</v>
      </c>
      <c r="Y29" s="11" t="str">
        <f t="shared" si="6"/>
        <v>eps</v>
      </c>
      <c r="Z29" s="11" t="str">
        <f t="shared" si="6"/>
        <v>eps</v>
      </c>
    </row>
    <row r="30" spans="1:26" x14ac:dyDescent="0.25">
      <c r="A30" s="57" t="str">
        <f>TFPgr_o!A30</f>
        <v>avege</v>
      </c>
      <c r="B30" s="57" t="s">
        <v>72</v>
      </c>
      <c r="C30" s="11" t="s">
        <v>75</v>
      </c>
      <c r="D30" s="11" t="str">
        <f t="shared" si="8"/>
        <v>eps</v>
      </c>
      <c r="E30" s="11" t="str">
        <f t="shared" si="8"/>
        <v>eps</v>
      </c>
      <c r="F30" s="11" t="str">
        <f t="shared" si="8"/>
        <v>eps</v>
      </c>
      <c r="G30" s="11" t="str">
        <f t="shared" si="8"/>
        <v>eps</v>
      </c>
      <c r="H30" s="11" t="str">
        <f t="shared" si="8"/>
        <v>eps</v>
      </c>
      <c r="I30" s="11" t="str">
        <f t="shared" si="8"/>
        <v>eps</v>
      </c>
      <c r="J30" s="11" t="str">
        <f t="shared" si="8"/>
        <v>eps</v>
      </c>
      <c r="K30" s="11" t="str">
        <f t="shared" si="8"/>
        <v>eps</v>
      </c>
      <c r="L30" s="11" t="str">
        <f t="shared" si="8"/>
        <v>eps</v>
      </c>
      <c r="O30" s="15" t="str">
        <f t="shared" si="4"/>
        <v>avege</v>
      </c>
      <c r="P30" s="15" t="str">
        <f t="shared" si="5"/>
        <v>nat</v>
      </c>
      <c r="Q30" s="11" t="s">
        <v>75</v>
      </c>
      <c r="R30" s="11" t="str">
        <f t="shared" si="6"/>
        <v>eps</v>
      </c>
      <c r="S30" s="11" t="str">
        <f t="shared" si="6"/>
        <v>eps</v>
      </c>
      <c r="T30" s="11" t="str">
        <f t="shared" si="6"/>
        <v>eps</v>
      </c>
      <c r="U30" s="11" t="str">
        <f t="shared" si="6"/>
        <v>eps</v>
      </c>
      <c r="V30" s="11" t="str">
        <f t="shared" si="6"/>
        <v>eps</v>
      </c>
      <c r="W30" s="11" t="str">
        <f t="shared" si="6"/>
        <v>eps</v>
      </c>
      <c r="X30" s="11" t="str">
        <f t="shared" si="6"/>
        <v>eps</v>
      </c>
      <c r="Y30" s="11" t="str">
        <f t="shared" si="6"/>
        <v>eps</v>
      </c>
      <c r="Z30" s="11" t="str">
        <f t="shared" si="6"/>
        <v>eps</v>
      </c>
    </row>
    <row r="31" spans="1:26" x14ac:dyDescent="0.25">
      <c r="A31" s="57" t="str">
        <f>TFPgr_o!A31</f>
        <v>afats</v>
      </c>
      <c r="B31" s="57" t="s">
        <v>72</v>
      </c>
      <c r="C31" s="11" t="s">
        <v>75</v>
      </c>
      <c r="D31" s="11" t="str">
        <f t="shared" si="8"/>
        <v>eps</v>
      </c>
      <c r="E31" s="11" t="str">
        <f t="shared" si="8"/>
        <v>eps</v>
      </c>
      <c r="F31" s="11" t="str">
        <f t="shared" si="8"/>
        <v>eps</v>
      </c>
      <c r="G31" s="11" t="str">
        <f t="shared" si="8"/>
        <v>eps</v>
      </c>
      <c r="H31" s="11" t="str">
        <f t="shared" si="8"/>
        <v>eps</v>
      </c>
      <c r="I31" s="11" t="str">
        <f t="shared" si="8"/>
        <v>eps</v>
      </c>
      <c r="J31" s="11" t="str">
        <f t="shared" si="8"/>
        <v>eps</v>
      </c>
      <c r="K31" s="11" t="str">
        <f t="shared" si="8"/>
        <v>eps</v>
      </c>
      <c r="L31" s="11" t="str">
        <f t="shared" si="8"/>
        <v>eps</v>
      </c>
      <c r="O31" s="15" t="str">
        <f t="shared" si="4"/>
        <v>afats</v>
      </c>
      <c r="P31" s="15" t="str">
        <f t="shared" si="5"/>
        <v>nat</v>
      </c>
      <c r="Q31" s="11" t="s">
        <v>75</v>
      </c>
      <c r="R31" s="11" t="str">
        <f t="shared" si="6"/>
        <v>eps</v>
      </c>
      <c r="S31" s="11" t="str">
        <f t="shared" si="6"/>
        <v>eps</v>
      </c>
      <c r="T31" s="11" t="str">
        <f t="shared" si="6"/>
        <v>eps</v>
      </c>
      <c r="U31" s="11" t="str">
        <f t="shared" si="6"/>
        <v>eps</v>
      </c>
      <c r="V31" s="11" t="str">
        <f t="shared" si="6"/>
        <v>eps</v>
      </c>
      <c r="W31" s="11" t="str">
        <f t="shared" si="6"/>
        <v>eps</v>
      </c>
      <c r="X31" s="11" t="str">
        <f t="shared" si="6"/>
        <v>eps</v>
      </c>
      <c r="Y31" s="11" t="str">
        <f t="shared" si="6"/>
        <v>eps</v>
      </c>
      <c r="Z31" s="11" t="str">
        <f t="shared" si="6"/>
        <v>eps</v>
      </c>
    </row>
    <row r="32" spans="1:26" x14ac:dyDescent="0.25">
      <c r="A32" s="57" t="str">
        <f>TFPgr_o!A32</f>
        <v>adair</v>
      </c>
      <c r="B32" s="57" t="s">
        <v>72</v>
      </c>
      <c r="C32" s="11" t="s">
        <v>75</v>
      </c>
      <c r="D32" s="11" t="str">
        <f t="shared" si="8"/>
        <v>eps</v>
      </c>
      <c r="E32" s="11" t="str">
        <f t="shared" si="8"/>
        <v>eps</v>
      </c>
      <c r="F32" s="11" t="str">
        <f t="shared" si="8"/>
        <v>eps</v>
      </c>
      <c r="G32" s="11" t="str">
        <f t="shared" si="8"/>
        <v>eps</v>
      </c>
      <c r="H32" s="11" t="str">
        <f t="shared" si="8"/>
        <v>eps</v>
      </c>
      <c r="I32" s="11" t="str">
        <f t="shared" si="8"/>
        <v>eps</v>
      </c>
      <c r="J32" s="11" t="str">
        <f t="shared" si="8"/>
        <v>eps</v>
      </c>
      <c r="K32" s="11" t="str">
        <f t="shared" si="8"/>
        <v>eps</v>
      </c>
      <c r="L32" s="11" t="str">
        <f t="shared" si="8"/>
        <v>eps</v>
      </c>
      <c r="O32" s="15" t="str">
        <f t="shared" si="4"/>
        <v>adair</v>
      </c>
      <c r="P32" s="15" t="str">
        <f t="shared" si="5"/>
        <v>nat</v>
      </c>
      <c r="Q32" s="11" t="s">
        <v>75</v>
      </c>
      <c r="R32" s="11" t="str">
        <f t="shared" si="6"/>
        <v>eps</v>
      </c>
      <c r="S32" s="11" t="str">
        <f t="shared" si="6"/>
        <v>eps</v>
      </c>
      <c r="T32" s="11" t="str">
        <f t="shared" si="6"/>
        <v>eps</v>
      </c>
      <c r="U32" s="11" t="str">
        <f t="shared" si="6"/>
        <v>eps</v>
      </c>
      <c r="V32" s="11" t="str">
        <f t="shared" si="6"/>
        <v>eps</v>
      </c>
      <c r="W32" s="11" t="str">
        <f t="shared" si="6"/>
        <v>eps</v>
      </c>
      <c r="X32" s="11" t="str">
        <f t="shared" si="6"/>
        <v>eps</v>
      </c>
      <c r="Y32" s="11" t="str">
        <f t="shared" si="6"/>
        <v>eps</v>
      </c>
      <c r="Z32" s="11" t="str">
        <f t="shared" si="6"/>
        <v>eps</v>
      </c>
    </row>
    <row r="33" spans="1:26" x14ac:dyDescent="0.25">
      <c r="A33" s="57" t="str">
        <f>TFPgr_o!A33</f>
        <v>agrai</v>
      </c>
      <c r="B33" s="57" t="s">
        <v>72</v>
      </c>
      <c r="C33" s="11" t="s">
        <v>75</v>
      </c>
      <c r="D33" s="11" t="str">
        <f t="shared" si="8"/>
        <v>eps</v>
      </c>
      <c r="E33" s="11" t="str">
        <f t="shared" si="8"/>
        <v>eps</v>
      </c>
      <c r="F33" s="11" t="str">
        <f t="shared" si="8"/>
        <v>eps</v>
      </c>
      <c r="G33" s="11" t="str">
        <f t="shared" si="8"/>
        <v>eps</v>
      </c>
      <c r="H33" s="11" t="str">
        <f t="shared" si="8"/>
        <v>eps</v>
      </c>
      <c r="I33" s="11" t="str">
        <f t="shared" si="8"/>
        <v>eps</v>
      </c>
      <c r="J33" s="11" t="str">
        <f t="shared" si="8"/>
        <v>eps</v>
      </c>
      <c r="K33" s="11" t="str">
        <f t="shared" si="8"/>
        <v>eps</v>
      </c>
      <c r="L33" s="11" t="str">
        <f t="shared" si="8"/>
        <v>eps</v>
      </c>
      <c r="O33" s="15" t="str">
        <f t="shared" si="4"/>
        <v>agrai</v>
      </c>
      <c r="P33" s="15" t="str">
        <f t="shared" si="5"/>
        <v>nat</v>
      </c>
      <c r="Q33" s="11" t="s">
        <v>75</v>
      </c>
      <c r="R33" s="11" t="str">
        <f t="shared" si="6"/>
        <v>eps</v>
      </c>
      <c r="S33" s="11" t="str">
        <f t="shared" si="6"/>
        <v>eps</v>
      </c>
      <c r="T33" s="11" t="str">
        <f t="shared" si="6"/>
        <v>eps</v>
      </c>
      <c r="U33" s="11" t="str">
        <f t="shared" si="6"/>
        <v>eps</v>
      </c>
      <c r="V33" s="11" t="str">
        <f t="shared" si="6"/>
        <v>eps</v>
      </c>
      <c r="W33" s="11" t="str">
        <f t="shared" si="6"/>
        <v>eps</v>
      </c>
      <c r="X33" s="11" t="str">
        <f t="shared" si="6"/>
        <v>eps</v>
      </c>
      <c r="Y33" s="11" t="str">
        <f t="shared" si="6"/>
        <v>eps</v>
      </c>
      <c r="Z33" s="11" t="str">
        <f t="shared" si="6"/>
        <v>eps</v>
      </c>
    </row>
    <row r="34" spans="1:26" x14ac:dyDescent="0.25">
      <c r="A34" s="57" t="str">
        <f>TFPgr_o!A34</f>
        <v>astar</v>
      </c>
      <c r="B34" s="57" t="s">
        <v>72</v>
      </c>
      <c r="C34" s="11" t="s">
        <v>75</v>
      </c>
      <c r="D34" s="11" t="str">
        <f t="shared" si="8"/>
        <v>eps</v>
      </c>
      <c r="E34" s="11" t="str">
        <f t="shared" si="8"/>
        <v>eps</v>
      </c>
      <c r="F34" s="11" t="str">
        <f t="shared" si="8"/>
        <v>eps</v>
      </c>
      <c r="G34" s="11" t="str">
        <f t="shared" si="8"/>
        <v>eps</v>
      </c>
      <c r="H34" s="11" t="str">
        <f t="shared" si="8"/>
        <v>eps</v>
      </c>
      <c r="I34" s="11" t="str">
        <f t="shared" si="8"/>
        <v>eps</v>
      </c>
      <c r="J34" s="11" t="str">
        <f t="shared" si="8"/>
        <v>eps</v>
      </c>
      <c r="K34" s="11" t="str">
        <f t="shared" si="8"/>
        <v>eps</v>
      </c>
      <c r="L34" s="11" t="str">
        <f t="shared" si="8"/>
        <v>eps</v>
      </c>
      <c r="O34" s="15" t="str">
        <f t="shared" si="4"/>
        <v>astar</v>
      </c>
      <c r="P34" s="15" t="str">
        <f t="shared" si="5"/>
        <v>nat</v>
      </c>
      <c r="Q34" s="11" t="s">
        <v>75</v>
      </c>
      <c r="R34" s="11" t="str">
        <f t="shared" si="6"/>
        <v>eps</v>
      </c>
      <c r="S34" s="11" t="str">
        <f t="shared" si="6"/>
        <v>eps</v>
      </c>
      <c r="T34" s="11" t="str">
        <f t="shared" si="6"/>
        <v>eps</v>
      </c>
      <c r="U34" s="11" t="str">
        <f t="shared" si="6"/>
        <v>eps</v>
      </c>
      <c r="V34" s="11" t="str">
        <f t="shared" si="6"/>
        <v>eps</v>
      </c>
      <c r="W34" s="11" t="str">
        <f t="shared" si="6"/>
        <v>eps</v>
      </c>
      <c r="X34" s="11" t="str">
        <f t="shared" si="6"/>
        <v>eps</v>
      </c>
      <c r="Y34" s="11" t="str">
        <f t="shared" si="6"/>
        <v>eps</v>
      </c>
      <c r="Z34" s="11" t="str">
        <f t="shared" si="6"/>
        <v>eps</v>
      </c>
    </row>
    <row r="35" spans="1:26" x14ac:dyDescent="0.25">
      <c r="A35" s="57" t="str">
        <f>TFPgr_o!A35</f>
        <v>afeed</v>
      </c>
      <c r="B35" s="57" t="s">
        <v>72</v>
      </c>
      <c r="C35" s="11" t="s">
        <v>75</v>
      </c>
      <c r="D35" s="11" t="str">
        <f t="shared" si="8"/>
        <v>eps</v>
      </c>
      <c r="E35" s="11" t="str">
        <f t="shared" si="8"/>
        <v>eps</v>
      </c>
      <c r="F35" s="11" t="str">
        <f t="shared" si="8"/>
        <v>eps</v>
      </c>
      <c r="G35" s="11" t="str">
        <f t="shared" si="8"/>
        <v>eps</v>
      </c>
      <c r="H35" s="11" t="str">
        <f t="shared" si="8"/>
        <v>eps</v>
      </c>
      <c r="I35" s="11" t="str">
        <f t="shared" si="8"/>
        <v>eps</v>
      </c>
      <c r="J35" s="11" t="str">
        <f t="shared" si="8"/>
        <v>eps</v>
      </c>
      <c r="K35" s="11" t="str">
        <f t="shared" si="8"/>
        <v>eps</v>
      </c>
      <c r="L35" s="11" t="str">
        <f t="shared" si="8"/>
        <v>eps</v>
      </c>
      <c r="O35" s="15" t="str">
        <f t="shared" si="4"/>
        <v>afeed</v>
      </c>
      <c r="P35" s="15" t="str">
        <f t="shared" si="5"/>
        <v>nat</v>
      </c>
      <c r="Q35" s="11" t="s">
        <v>75</v>
      </c>
      <c r="R35" s="11" t="str">
        <f t="shared" si="6"/>
        <v>eps</v>
      </c>
      <c r="S35" s="11" t="str">
        <f t="shared" si="6"/>
        <v>eps</v>
      </c>
      <c r="T35" s="11" t="str">
        <f t="shared" si="6"/>
        <v>eps</v>
      </c>
      <c r="U35" s="11" t="str">
        <f t="shared" si="6"/>
        <v>eps</v>
      </c>
      <c r="V35" s="11" t="str">
        <f t="shared" si="6"/>
        <v>eps</v>
      </c>
      <c r="W35" s="11" t="str">
        <f t="shared" si="6"/>
        <v>eps</v>
      </c>
      <c r="X35" s="11" t="str">
        <f t="shared" si="6"/>
        <v>eps</v>
      </c>
      <c r="Y35" s="11" t="str">
        <f t="shared" si="6"/>
        <v>eps</v>
      </c>
      <c r="Z35" s="11" t="str">
        <f t="shared" si="6"/>
        <v>eps</v>
      </c>
    </row>
    <row r="36" spans="1:26" x14ac:dyDescent="0.25">
      <c r="A36" s="57" t="str">
        <f>TFPgr_o!A36</f>
        <v>abake</v>
      </c>
      <c r="B36" s="57" t="s">
        <v>72</v>
      </c>
      <c r="C36" s="11" t="s">
        <v>75</v>
      </c>
      <c r="D36" s="11" t="str">
        <f t="shared" si="8"/>
        <v>eps</v>
      </c>
      <c r="E36" s="11" t="str">
        <f t="shared" si="8"/>
        <v>eps</v>
      </c>
      <c r="F36" s="11" t="str">
        <f t="shared" si="8"/>
        <v>eps</v>
      </c>
      <c r="G36" s="11" t="str">
        <f t="shared" si="8"/>
        <v>eps</v>
      </c>
      <c r="H36" s="11" t="str">
        <f t="shared" si="8"/>
        <v>eps</v>
      </c>
      <c r="I36" s="11" t="str">
        <f t="shared" si="8"/>
        <v>eps</v>
      </c>
      <c r="J36" s="11" t="str">
        <f t="shared" si="8"/>
        <v>eps</v>
      </c>
      <c r="K36" s="11" t="str">
        <f t="shared" si="8"/>
        <v>eps</v>
      </c>
      <c r="L36" s="11" t="str">
        <f t="shared" si="8"/>
        <v>eps</v>
      </c>
      <c r="O36" s="15" t="str">
        <f t="shared" si="4"/>
        <v>abake</v>
      </c>
      <c r="P36" s="15" t="str">
        <f t="shared" si="5"/>
        <v>nat</v>
      </c>
      <c r="Q36" s="11" t="s">
        <v>75</v>
      </c>
      <c r="R36" s="11" t="str">
        <f t="shared" si="6"/>
        <v>eps</v>
      </c>
      <c r="S36" s="11" t="str">
        <f t="shared" si="6"/>
        <v>eps</v>
      </c>
      <c r="T36" s="11" t="str">
        <f t="shared" si="6"/>
        <v>eps</v>
      </c>
      <c r="U36" s="11" t="str">
        <f t="shared" si="6"/>
        <v>eps</v>
      </c>
      <c r="V36" s="11" t="str">
        <f t="shared" si="6"/>
        <v>eps</v>
      </c>
      <c r="W36" s="11" t="str">
        <f t="shared" si="6"/>
        <v>eps</v>
      </c>
      <c r="X36" s="11" t="str">
        <f t="shared" si="6"/>
        <v>eps</v>
      </c>
      <c r="Y36" s="11" t="str">
        <f t="shared" si="6"/>
        <v>eps</v>
      </c>
      <c r="Z36" s="11" t="str">
        <f t="shared" si="6"/>
        <v>eps</v>
      </c>
    </row>
    <row r="37" spans="1:26" x14ac:dyDescent="0.25">
      <c r="A37" s="57" t="str">
        <f>TFPgr_o!A37</f>
        <v>asuga</v>
      </c>
      <c r="B37" s="57" t="s">
        <v>72</v>
      </c>
      <c r="C37" s="11" t="s">
        <v>75</v>
      </c>
      <c r="D37" s="11" t="str">
        <f t="shared" si="8"/>
        <v>eps</v>
      </c>
      <c r="E37" s="11" t="str">
        <f t="shared" si="8"/>
        <v>eps</v>
      </c>
      <c r="F37" s="11" t="str">
        <f t="shared" si="8"/>
        <v>eps</v>
      </c>
      <c r="G37" s="11" t="str">
        <f t="shared" si="8"/>
        <v>eps</v>
      </c>
      <c r="H37" s="11" t="str">
        <f t="shared" si="8"/>
        <v>eps</v>
      </c>
      <c r="I37" s="11" t="str">
        <f t="shared" si="8"/>
        <v>eps</v>
      </c>
      <c r="J37" s="11" t="str">
        <f t="shared" si="8"/>
        <v>eps</v>
      </c>
      <c r="K37" s="11" t="str">
        <f t="shared" si="8"/>
        <v>eps</v>
      </c>
      <c r="L37" s="11" t="str">
        <f t="shared" si="8"/>
        <v>eps</v>
      </c>
      <c r="O37" s="15" t="str">
        <f t="shared" si="4"/>
        <v>asuga</v>
      </c>
      <c r="P37" s="15" t="str">
        <f t="shared" si="5"/>
        <v>nat</v>
      </c>
      <c r="Q37" s="11" t="s">
        <v>75</v>
      </c>
      <c r="R37" s="11" t="str">
        <f t="shared" si="6"/>
        <v>eps</v>
      </c>
      <c r="S37" s="11" t="str">
        <f t="shared" si="6"/>
        <v>eps</v>
      </c>
      <c r="T37" s="11" t="str">
        <f t="shared" si="6"/>
        <v>eps</v>
      </c>
      <c r="U37" s="11" t="str">
        <f t="shared" si="6"/>
        <v>eps</v>
      </c>
      <c r="V37" s="11" t="str">
        <f t="shared" si="6"/>
        <v>eps</v>
      </c>
      <c r="W37" s="11" t="str">
        <f t="shared" si="6"/>
        <v>eps</v>
      </c>
      <c r="X37" s="11" t="str">
        <f t="shared" si="6"/>
        <v>eps</v>
      </c>
      <c r="Y37" s="11" t="str">
        <f t="shared" si="6"/>
        <v>eps</v>
      </c>
      <c r="Z37" s="11" t="str">
        <f t="shared" si="6"/>
        <v>eps</v>
      </c>
    </row>
    <row r="38" spans="1:26" x14ac:dyDescent="0.25">
      <c r="A38" s="57" t="str">
        <f>TFPgr_o!A38</f>
        <v>aconf</v>
      </c>
      <c r="B38" s="57" t="s">
        <v>72</v>
      </c>
      <c r="C38" s="11" t="s">
        <v>75</v>
      </c>
      <c r="D38" s="11" t="str">
        <f t="shared" si="8"/>
        <v>eps</v>
      </c>
      <c r="E38" s="11" t="str">
        <f t="shared" si="8"/>
        <v>eps</v>
      </c>
      <c r="F38" s="11" t="str">
        <f t="shared" si="8"/>
        <v>eps</v>
      </c>
      <c r="G38" s="11" t="str">
        <f t="shared" si="8"/>
        <v>eps</v>
      </c>
      <c r="H38" s="11" t="str">
        <f t="shared" si="8"/>
        <v>eps</v>
      </c>
      <c r="I38" s="11" t="str">
        <f t="shared" si="8"/>
        <v>eps</v>
      </c>
      <c r="J38" s="11" t="str">
        <f t="shared" si="8"/>
        <v>eps</v>
      </c>
      <c r="K38" s="11" t="str">
        <f t="shared" si="8"/>
        <v>eps</v>
      </c>
      <c r="L38" s="11" t="str">
        <f t="shared" si="8"/>
        <v>eps</v>
      </c>
      <c r="O38" s="15" t="str">
        <f t="shared" si="4"/>
        <v>aconf</v>
      </c>
      <c r="P38" s="15" t="str">
        <f t="shared" si="5"/>
        <v>nat</v>
      </c>
      <c r="Q38" s="11" t="s">
        <v>75</v>
      </c>
      <c r="R38" s="11" t="str">
        <f t="shared" si="6"/>
        <v>eps</v>
      </c>
      <c r="S38" s="11" t="str">
        <f t="shared" si="6"/>
        <v>eps</v>
      </c>
      <c r="T38" s="11" t="str">
        <f t="shared" si="6"/>
        <v>eps</v>
      </c>
      <c r="U38" s="11" t="str">
        <f t="shared" si="6"/>
        <v>eps</v>
      </c>
      <c r="V38" s="11" t="str">
        <f t="shared" si="6"/>
        <v>eps</v>
      </c>
      <c r="W38" s="11" t="str">
        <f t="shared" si="6"/>
        <v>eps</v>
      </c>
      <c r="X38" s="11" t="str">
        <f t="shared" si="6"/>
        <v>eps</v>
      </c>
      <c r="Y38" s="11" t="str">
        <f t="shared" si="6"/>
        <v>eps</v>
      </c>
      <c r="Z38" s="11" t="str">
        <f t="shared" si="6"/>
        <v>eps</v>
      </c>
    </row>
    <row r="39" spans="1:26" x14ac:dyDescent="0.25">
      <c r="A39" s="57" t="str">
        <f>TFPgr_o!A39</f>
        <v>apast</v>
      </c>
      <c r="B39" s="57" t="s">
        <v>72</v>
      </c>
      <c r="C39" s="11" t="s">
        <v>75</v>
      </c>
      <c r="D39" s="11" t="str">
        <f t="shared" si="8"/>
        <v>eps</v>
      </c>
      <c r="E39" s="11" t="str">
        <f t="shared" si="8"/>
        <v>eps</v>
      </c>
      <c r="F39" s="11" t="str">
        <f t="shared" si="8"/>
        <v>eps</v>
      </c>
      <c r="G39" s="11" t="str">
        <f t="shared" si="8"/>
        <v>eps</v>
      </c>
      <c r="H39" s="11" t="str">
        <f t="shared" si="8"/>
        <v>eps</v>
      </c>
      <c r="I39" s="11" t="str">
        <f t="shared" si="8"/>
        <v>eps</v>
      </c>
      <c r="J39" s="11" t="str">
        <f t="shared" si="8"/>
        <v>eps</v>
      </c>
      <c r="K39" s="11" t="str">
        <f t="shared" si="8"/>
        <v>eps</v>
      </c>
      <c r="L39" s="11" t="str">
        <f t="shared" si="8"/>
        <v>eps</v>
      </c>
      <c r="O39" s="15" t="str">
        <f t="shared" si="4"/>
        <v>apast</v>
      </c>
      <c r="P39" s="15" t="str">
        <f t="shared" si="5"/>
        <v>nat</v>
      </c>
      <c r="Q39" s="11" t="s">
        <v>75</v>
      </c>
      <c r="R39" s="11" t="str">
        <f t="shared" si="6"/>
        <v>eps</v>
      </c>
      <c r="S39" s="11" t="str">
        <f t="shared" si="6"/>
        <v>eps</v>
      </c>
      <c r="T39" s="11" t="str">
        <f t="shared" si="6"/>
        <v>eps</v>
      </c>
      <c r="U39" s="11" t="str">
        <f t="shared" si="6"/>
        <v>eps</v>
      </c>
      <c r="V39" s="11" t="str">
        <f t="shared" si="6"/>
        <v>eps</v>
      </c>
      <c r="W39" s="11" t="str">
        <f t="shared" si="6"/>
        <v>eps</v>
      </c>
      <c r="X39" s="11" t="str">
        <f t="shared" si="6"/>
        <v>eps</v>
      </c>
      <c r="Y39" s="11" t="str">
        <f t="shared" si="6"/>
        <v>eps</v>
      </c>
      <c r="Z39" s="11" t="str">
        <f t="shared" si="6"/>
        <v>eps</v>
      </c>
    </row>
    <row r="40" spans="1:26" x14ac:dyDescent="0.25">
      <c r="A40" s="57" t="str">
        <f>TFPgr_o!A40</f>
        <v>aofoo</v>
      </c>
      <c r="B40" s="57" t="s">
        <v>72</v>
      </c>
      <c r="C40" s="11" t="s">
        <v>75</v>
      </c>
      <c r="D40" s="11" t="str">
        <f t="shared" si="8"/>
        <v>eps</v>
      </c>
      <c r="E40" s="11" t="str">
        <f t="shared" si="8"/>
        <v>eps</v>
      </c>
      <c r="F40" s="11" t="str">
        <f t="shared" si="8"/>
        <v>eps</v>
      </c>
      <c r="G40" s="11" t="str">
        <f t="shared" si="8"/>
        <v>eps</v>
      </c>
      <c r="H40" s="11" t="str">
        <f t="shared" si="8"/>
        <v>eps</v>
      </c>
      <c r="I40" s="11" t="str">
        <f t="shared" si="8"/>
        <v>eps</v>
      </c>
      <c r="J40" s="11" t="str">
        <f t="shared" si="8"/>
        <v>eps</v>
      </c>
      <c r="K40" s="11" t="str">
        <f t="shared" si="8"/>
        <v>eps</v>
      </c>
      <c r="L40" s="11" t="str">
        <f t="shared" si="8"/>
        <v>eps</v>
      </c>
      <c r="O40" s="15" t="str">
        <f t="shared" si="4"/>
        <v>aofoo</v>
      </c>
      <c r="P40" s="15" t="str">
        <f t="shared" si="5"/>
        <v>nat</v>
      </c>
      <c r="Q40" s="11" t="s">
        <v>75</v>
      </c>
      <c r="R40" s="11" t="str">
        <f t="shared" si="6"/>
        <v>eps</v>
      </c>
      <c r="S40" s="11" t="str">
        <f t="shared" si="6"/>
        <v>eps</v>
      </c>
      <c r="T40" s="11" t="str">
        <f t="shared" si="6"/>
        <v>eps</v>
      </c>
      <c r="U40" s="11" t="str">
        <f t="shared" si="6"/>
        <v>eps</v>
      </c>
      <c r="V40" s="11" t="str">
        <f t="shared" si="6"/>
        <v>eps</v>
      </c>
      <c r="W40" s="11" t="str">
        <f t="shared" si="6"/>
        <v>eps</v>
      </c>
      <c r="X40" s="11" t="str">
        <f t="shared" si="6"/>
        <v>eps</v>
      </c>
      <c r="Y40" s="11" t="str">
        <f t="shared" si="6"/>
        <v>eps</v>
      </c>
      <c r="Z40" s="11" t="str">
        <f t="shared" si="6"/>
        <v>eps</v>
      </c>
    </row>
    <row r="41" spans="1:26" x14ac:dyDescent="0.25">
      <c r="A41" s="57" t="str">
        <f>TFPgr_o!A41</f>
        <v>abevt</v>
      </c>
      <c r="B41" s="57" t="s">
        <v>72</v>
      </c>
      <c r="C41" s="11" t="s">
        <v>75</v>
      </c>
      <c r="D41" s="11" t="str">
        <f t="shared" ref="D41:L50" si="9">$C41</f>
        <v>eps</v>
      </c>
      <c r="E41" s="11" t="str">
        <f t="shared" si="9"/>
        <v>eps</v>
      </c>
      <c r="F41" s="11" t="str">
        <f t="shared" si="9"/>
        <v>eps</v>
      </c>
      <c r="G41" s="11" t="str">
        <f t="shared" si="9"/>
        <v>eps</v>
      </c>
      <c r="H41" s="11" t="str">
        <f t="shared" si="9"/>
        <v>eps</v>
      </c>
      <c r="I41" s="11" t="str">
        <f t="shared" si="9"/>
        <v>eps</v>
      </c>
      <c r="J41" s="11" t="str">
        <f t="shared" si="9"/>
        <v>eps</v>
      </c>
      <c r="K41" s="11" t="str">
        <f t="shared" si="9"/>
        <v>eps</v>
      </c>
      <c r="L41" s="11" t="str">
        <f t="shared" si="9"/>
        <v>eps</v>
      </c>
      <c r="O41" s="15" t="str">
        <f t="shared" si="4"/>
        <v>abevt</v>
      </c>
      <c r="P41" s="15" t="str">
        <f t="shared" si="5"/>
        <v>nat</v>
      </c>
      <c r="Q41" s="11" t="s">
        <v>75</v>
      </c>
      <c r="R41" s="11" t="str">
        <f t="shared" ref="R41:Z50" si="10">$Q41</f>
        <v>eps</v>
      </c>
      <c r="S41" s="11" t="str">
        <f t="shared" si="10"/>
        <v>eps</v>
      </c>
      <c r="T41" s="11" t="str">
        <f t="shared" si="10"/>
        <v>eps</v>
      </c>
      <c r="U41" s="11" t="str">
        <f t="shared" si="10"/>
        <v>eps</v>
      </c>
      <c r="V41" s="11" t="str">
        <f t="shared" si="10"/>
        <v>eps</v>
      </c>
      <c r="W41" s="11" t="str">
        <f t="shared" si="10"/>
        <v>eps</v>
      </c>
      <c r="X41" s="11" t="str">
        <f t="shared" si="10"/>
        <v>eps</v>
      </c>
      <c r="Y41" s="11" t="str">
        <f t="shared" si="10"/>
        <v>eps</v>
      </c>
      <c r="Z41" s="11" t="str">
        <f t="shared" si="10"/>
        <v>eps</v>
      </c>
    </row>
    <row r="42" spans="1:26" x14ac:dyDescent="0.25">
      <c r="A42" s="57" t="str">
        <f>TFPgr_o!A42</f>
        <v>atext</v>
      </c>
      <c r="B42" s="57" t="s">
        <v>72</v>
      </c>
      <c r="C42" s="11" t="s">
        <v>75</v>
      </c>
      <c r="D42" s="11" t="str">
        <f t="shared" si="9"/>
        <v>eps</v>
      </c>
      <c r="E42" s="11" t="str">
        <f t="shared" si="9"/>
        <v>eps</v>
      </c>
      <c r="F42" s="11" t="str">
        <f t="shared" si="9"/>
        <v>eps</v>
      </c>
      <c r="G42" s="11" t="str">
        <f t="shared" si="9"/>
        <v>eps</v>
      </c>
      <c r="H42" s="11" t="str">
        <f t="shared" si="9"/>
        <v>eps</v>
      </c>
      <c r="I42" s="11" t="str">
        <f t="shared" si="9"/>
        <v>eps</v>
      </c>
      <c r="J42" s="11" t="str">
        <f t="shared" si="9"/>
        <v>eps</v>
      </c>
      <c r="K42" s="11" t="str">
        <f t="shared" si="9"/>
        <v>eps</v>
      </c>
      <c r="L42" s="11" t="str">
        <f t="shared" si="9"/>
        <v>eps</v>
      </c>
      <c r="O42" s="15" t="str">
        <f t="shared" si="4"/>
        <v>atext</v>
      </c>
      <c r="P42" s="15" t="str">
        <f t="shared" si="5"/>
        <v>nat</v>
      </c>
      <c r="Q42" s="11" t="s">
        <v>75</v>
      </c>
      <c r="R42" s="11" t="str">
        <f t="shared" si="10"/>
        <v>eps</v>
      </c>
      <c r="S42" s="11" t="str">
        <f t="shared" si="10"/>
        <v>eps</v>
      </c>
      <c r="T42" s="11" t="str">
        <f t="shared" si="10"/>
        <v>eps</v>
      </c>
      <c r="U42" s="11" t="str">
        <f t="shared" si="10"/>
        <v>eps</v>
      </c>
      <c r="V42" s="11" t="str">
        <f t="shared" si="10"/>
        <v>eps</v>
      </c>
      <c r="W42" s="11" t="str">
        <f t="shared" si="10"/>
        <v>eps</v>
      </c>
      <c r="X42" s="11" t="str">
        <f t="shared" si="10"/>
        <v>eps</v>
      </c>
      <c r="Y42" s="11" t="str">
        <f t="shared" si="10"/>
        <v>eps</v>
      </c>
      <c r="Z42" s="11" t="str">
        <f t="shared" si="10"/>
        <v>eps</v>
      </c>
    </row>
    <row r="43" spans="1:26" x14ac:dyDescent="0.25">
      <c r="A43" s="57" t="str">
        <f>TFPgr_o!A43</f>
        <v>aclth</v>
      </c>
      <c r="B43" s="57" t="s">
        <v>72</v>
      </c>
      <c r="C43" s="11" t="s">
        <v>75</v>
      </c>
      <c r="D43" s="11" t="str">
        <f t="shared" si="9"/>
        <v>eps</v>
      </c>
      <c r="E43" s="11" t="str">
        <f t="shared" si="9"/>
        <v>eps</v>
      </c>
      <c r="F43" s="11" t="str">
        <f t="shared" si="9"/>
        <v>eps</v>
      </c>
      <c r="G43" s="11" t="str">
        <f t="shared" si="9"/>
        <v>eps</v>
      </c>
      <c r="H43" s="11" t="str">
        <f t="shared" si="9"/>
        <v>eps</v>
      </c>
      <c r="I43" s="11" t="str">
        <f t="shared" si="9"/>
        <v>eps</v>
      </c>
      <c r="J43" s="11" t="str">
        <f t="shared" si="9"/>
        <v>eps</v>
      </c>
      <c r="K43" s="11" t="str">
        <f t="shared" si="9"/>
        <v>eps</v>
      </c>
      <c r="L43" s="11" t="str">
        <f t="shared" si="9"/>
        <v>eps</v>
      </c>
      <c r="O43" s="15" t="str">
        <f t="shared" si="4"/>
        <v>aclth</v>
      </c>
      <c r="P43" s="15" t="str">
        <f t="shared" si="5"/>
        <v>nat</v>
      </c>
      <c r="Q43" s="11" t="s">
        <v>75</v>
      </c>
      <c r="R43" s="11" t="str">
        <f t="shared" si="10"/>
        <v>eps</v>
      </c>
      <c r="S43" s="11" t="str">
        <f t="shared" si="10"/>
        <v>eps</v>
      </c>
      <c r="T43" s="11" t="str">
        <f t="shared" si="10"/>
        <v>eps</v>
      </c>
      <c r="U43" s="11" t="str">
        <f t="shared" si="10"/>
        <v>eps</v>
      </c>
      <c r="V43" s="11" t="str">
        <f t="shared" si="10"/>
        <v>eps</v>
      </c>
      <c r="W43" s="11" t="str">
        <f t="shared" si="10"/>
        <v>eps</v>
      </c>
      <c r="X43" s="11" t="str">
        <f t="shared" si="10"/>
        <v>eps</v>
      </c>
      <c r="Y43" s="11" t="str">
        <f t="shared" si="10"/>
        <v>eps</v>
      </c>
      <c r="Z43" s="11" t="str">
        <f t="shared" si="10"/>
        <v>eps</v>
      </c>
    </row>
    <row r="44" spans="1:26" x14ac:dyDescent="0.25">
      <c r="A44" s="57" t="str">
        <f>TFPgr_o!A44</f>
        <v>aleat</v>
      </c>
      <c r="B44" s="57" t="s">
        <v>72</v>
      </c>
      <c r="C44" s="11" t="s">
        <v>75</v>
      </c>
      <c r="D44" s="11" t="str">
        <f t="shared" si="9"/>
        <v>eps</v>
      </c>
      <c r="E44" s="11" t="str">
        <f t="shared" si="9"/>
        <v>eps</v>
      </c>
      <c r="F44" s="11" t="str">
        <f t="shared" si="9"/>
        <v>eps</v>
      </c>
      <c r="G44" s="11" t="str">
        <f t="shared" si="9"/>
        <v>eps</v>
      </c>
      <c r="H44" s="11" t="str">
        <f t="shared" si="9"/>
        <v>eps</v>
      </c>
      <c r="I44" s="11" t="str">
        <f t="shared" si="9"/>
        <v>eps</v>
      </c>
      <c r="J44" s="11" t="str">
        <f t="shared" si="9"/>
        <v>eps</v>
      </c>
      <c r="K44" s="11" t="str">
        <f t="shared" si="9"/>
        <v>eps</v>
      </c>
      <c r="L44" s="11" t="str">
        <f t="shared" si="9"/>
        <v>eps</v>
      </c>
      <c r="O44" s="15" t="str">
        <f t="shared" si="4"/>
        <v>aleat</v>
      </c>
      <c r="P44" s="15" t="str">
        <f t="shared" si="5"/>
        <v>nat</v>
      </c>
      <c r="Q44" s="11" t="s">
        <v>75</v>
      </c>
      <c r="R44" s="11" t="str">
        <f t="shared" si="10"/>
        <v>eps</v>
      </c>
      <c r="S44" s="11" t="str">
        <f t="shared" si="10"/>
        <v>eps</v>
      </c>
      <c r="T44" s="11" t="str">
        <f t="shared" si="10"/>
        <v>eps</v>
      </c>
      <c r="U44" s="11" t="str">
        <f t="shared" si="10"/>
        <v>eps</v>
      </c>
      <c r="V44" s="11" t="str">
        <f t="shared" si="10"/>
        <v>eps</v>
      </c>
      <c r="W44" s="11" t="str">
        <f t="shared" si="10"/>
        <v>eps</v>
      </c>
      <c r="X44" s="11" t="str">
        <f t="shared" si="10"/>
        <v>eps</v>
      </c>
      <c r="Y44" s="11" t="str">
        <f t="shared" si="10"/>
        <v>eps</v>
      </c>
      <c r="Z44" s="11" t="str">
        <f t="shared" si="10"/>
        <v>eps</v>
      </c>
    </row>
    <row r="45" spans="1:26" s="15" customFormat="1" x14ac:dyDescent="0.25">
      <c r="A45" s="57" t="str">
        <f>TFPgr_o!A45</f>
        <v>afoot</v>
      </c>
      <c r="B45" s="57" t="s">
        <v>72</v>
      </c>
      <c r="C45" s="16" t="s">
        <v>75</v>
      </c>
      <c r="D45" s="16" t="str">
        <f t="shared" si="9"/>
        <v>eps</v>
      </c>
      <c r="E45" s="16" t="str">
        <f t="shared" si="9"/>
        <v>eps</v>
      </c>
      <c r="F45" s="16" t="str">
        <f t="shared" si="9"/>
        <v>eps</v>
      </c>
      <c r="G45" s="16" t="str">
        <f t="shared" si="9"/>
        <v>eps</v>
      </c>
      <c r="H45" s="16" t="str">
        <f t="shared" si="9"/>
        <v>eps</v>
      </c>
      <c r="I45" s="16" t="str">
        <f t="shared" si="9"/>
        <v>eps</v>
      </c>
      <c r="J45" s="16" t="str">
        <f t="shared" si="9"/>
        <v>eps</v>
      </c>
      <c r="K45" s="16" t="str">
        <f t="shared" si="9"/>
        <v>eps</v>
      </c>
      <c r="L45" s="16" t="str">
        <f t="shared" si="9"/>
        <v>eps</v>
      </c>
      <c r="O45" s="15" t="str">
        <f t="shared" si="4"/>
        <v>afoot</v>
      </c>
      <c r="P45" s="15" t="str">
        <f t="shared" si="5"/>
        <v>nat</v>
      </c>
      <c r="Q45" s="16" t="s">
        <v>75</v>
      </c>
      <c r="R45" s="16" t="str">
        <f t="shared" si="10"/>
        <v>eps</v>
      </c>
      <c r="S45" s="16" t="str">
        <f t="shared" si="10"/>
        <v>eps</v>
      </c>
      <c r="T45" s="16" t="str">
        <f t="shared" si="10"/>
        <v>eps</v>
      </c>
      <c r="U45" s="16" t="str">
        <f t="shared" si="10"/>
        <v>eps</v>
      </c>
      <c r="V45" s="16" t="str">
        <f t="shared" si="10"/>
        <v>eps</v>
      </c>
      <c r="W45" s="16" t="str">
        <f t="shared" si="10"/>
        <v>eps</v>
      </c>
      <c r="X45" s="16" t="str">
        <f t="shared" si="10"/>
        <v>eps</v>
      </c>
      <c r="Y45" s="16" t="str">
        <f t="shared" si="10"/>
        <v>eps</v>
      </c>
      <c r="Z45" s="16" t="str">
        <f t="shared" si="10"/>
        <v>eps</v>
      </c>
    </row>
    <row r="46" spans="1:26" x14ac:dyDescent="0.25">
      <c r="A46" s="57" t="str">
        <f>TFPgr_o!A46</f>
        <v>awood</v>
      </c>
      <c r="B46" s="57" t="s">
        <v>72</v>
      </c>
      <c r="C46" s="11" t="s">
        <v>75</v>
      </c>
      <c r="D46" s="11" t="str">
        <f t="shared" si="9"/>
        <v>eps</v>
      </c>
      <c r="E46" s="11" t="str">
        <f t="shared" si="9"/>
        <v>eps</v>
      </c>
      <c r="F46" s="11" t="str">
        <f t="shared" si="9"/>
        <v>eps</v>
      </c>
      <c r="G46" s="11" t="str">
        <f t="shared" si="9"/>
        <v>eps</v>
      </c>
      <c r="H46" s="11" t="str">
        <f t="shared" si="9"/>
        <v>eps</v>
      </c>
      <c r="I46" s="11" t="str">
        <f t="shared" si="9"/>
        <v>eps</v>
      </c>
      <c r="J46" s="11" t="str">
        <f t="shared" si="9"/>
        <v>eps</v>
      </c>
      <c r="K46" s="11" t="str">
        <f t="shared" si="9"/>
        <v>eps</v>
      </c>
      <c r="L46" s="11" t="str">
        <f t="shared" si="9"/>
        <v>eps</v>
      </c>
      <c r="O46" s="15" t="str">
        <f t="shared" si="4"/>
        <v>awood</v>
      </c>
      <c r="P46" s="15" t="str">
        <f t="shared" si="5"/>
        <v>nat</v>
      </c>
      <c r="Q46" s="11" t="s">
        <v>75</v>
      </c>
      <c r="R46" s="11" t="str">
        <f t="shared" si="10"/>
        <v>eps</v>
      </c>
      <c r="S46" s="11" t="str">
        <f t="shared" si="10"/>
        <v>eps</v>
      </c>
      <c r="T46" s="11" t="str">
        <f t="shared" si="10"/>
        <v>eps</v>
      </c>
      <c r="U46" s="11" t="str">
        <f t="shared" si="10"/>
        <v>eps</v>
      </c>
      <c r="V46" s="11" t="str">
        <f t="shared" si="10"/>
        <v>eps</v>
      </c>
      <c r="W46" s="11" t="str">
        <f t="shared" si="10"/>
        <v>eps</v>
      </c>
      <c r="X46" s="11" t="str">
        <f t="shared" si="10"/>
        <v>eps</v>
      </c>
      <c r="Y46" s="11" t="str">
        <f t="shared" si="10"/>
        <v>eps</v>
      </c>
      <c r="Z46" s="11" t="str">
        <f t="shared" si="10"/>
        <v>eps</v>
      </c>
    </row>
    <row r="47" spans="1:26" x14ac:dyDescent="0.25">
      <c r="A47" s="57" t="str">
        <f>TFPgr_o!A47</f>
        <v>apapr</v>
      </c>
      <c r="B47" s="57" t="s">
        <v>72</v>
      </c>
      <c r="C47" s="11" t="s">
        <v>75</v>
      </c>
      <c r="D47" s="11" t="str">
        <f t="shared" si="9"/>
        <v>eps</v>
      </c>
      <c r="E47" s="11" t="str">
        <f t="shared" si="9"/>
        <v>eps</v>
      </c>
      <c r="F47" s="11" t="str">
        <f t="shared" si="9"/>
        <v>eps</v>
      </c>
      <c r="G47" s="11" t="str">
        <f t="shared" si="9"/>
        <v>eps</v>
      </c>
      <c r="H47" s="11" t="str">
        <f t="shared" si="9"/>
        <v>eps</v>
      </c>
      <c r="I47" s="11" t="str">
        <f t="shared" si="9"/>
        <v>eps</v>
      </c>
      <c r="J47" s="11" t="str">
        <f t="shared" si="9"/>
        <v>eps</v>
      </c>
      <c r="K47" s="11" t="str">
        <f t="shared" si="9"/>
        <v>eps</v>
      </c>
      <c r="L47" s="11" t="str">
        <f t="shared" si="9"/>
        <v>eps</v>
      </c>
      <c r="O47" s="15" t="str">
        <f t="shared" si="4"/>
        <v>apapr</v>
      </c>
      <c r="P47" s="15" t="str">
        <f t="shared" si="5"/>
        <v>nat</v>
      </c>
      <c r="Q47" s="11" t="s">
        <v>75</v>
      </c>
      <c r="R47" s="11" t="str">
        <f t="shared" si="10"/>
        <v>eps</v>
      </c>
      <c r="S47" s="11" t="str">
        <f t="shared" si="10"/>
        <v>eps</v>
      </c>
      <c r="T47" s="11" t="str">
        <f t="shared" si="10"/>
        <v>eps</v>
      </c>
      <c r="U47" s="11" t="str">
        <f t="shared" si="10"/>
        <v>eps</v>
      </c>
      <c r="V47" s="11" t="str">
        <f t="shared" si="10"/>
        <v>eps</v>
      </c>
      <c r="W47" s="11" t="str">
        <f t="shared" si="10"/>
        <v>eps</v>
      </c>
      <c r="X47" s="11" t="str">
        <f t="shared" si="10"/>
        <v>eps</v>
      </c>
      <c r="Y47" s="11" t="str">
        <f t="shared" si="10"/>
        <v>eps</v>
      </c>
      <c r="Z47" s="11" t="str">
        <f t="shared" si="10"/>
        <v>eps</v>
      </c>
    </row>
    <row r="48" spans="1:26" x14ac:dyDescent="0.25">
      <c r="A48" s="57" t="str">
        <f>TFPgr_o!A48</f>
        <v>aprnt</v>
      </c>
      <c r="B48" s="57" t="s">
        <v>72</v>
      </c>
      <c r="C48" s="11" t="s">
        <v>75</v>
      </c>
      <c r="D48" s="11" t="str">
        <f t="shared" si="9"/>
        <v>eps</v>
      </c>
      <c r="E48" s="11" t="str">
        <f t="shared" si="9"/>
        <v>eps</v>
      </c>
      <c r="F48" s="11" t="str">
        <f t="shared" si="9"/>
        <v>eps</v>
      </c>
      <c r="G48" s="11" t="str">
        <f t="shared" si="9"/>
        <v>eps</v>
      </c>
      <c r="H48" s="11" t="str">
        <f t="shared" si="9"/>
        <v>eps</v>
      </c>
      <c r="I48" s="11" t="str">
        <f t="shared" si="9"/>
        <v>eps</v>
      </c>
      <c r="J48" s="11" t="str">
        <f t="shared" si="9"/>
        <v>eps</v>
      </c>
      <c r="K48" s="11" t="str">
        <f t="shared" si="9"/>
        <v>eps</v>
      </c>
      <c r="L48" s="11" t="str">
        <f t="shared" si="9"/>
        <v>eps</v>
      </c>
      <c r="O48" s="15" t="str">
        <f t="shared" si="4"/>
        <v>aprnt</v>
      </c>
      <c r="P48" s="15" t="str">
        <f t="shared" si="5"/>
        <v>nat</v>
      </c>
      <c r="Q48" s="11" t="s">
        <v>75</v>
      </c>
      <c r="R48" s="11" t="str">
        <f t="shared" si="10"/>
        <v>eps</v>
      </c>
      <c r="S48" s="11" t="str">
        <f t="shared" si="10"/>
        <v>eps</v>
      </c>
      <c r="T48" s="11" t="str">
        <f t="shared" si="10"/>
        <v>eps</v>
      </c>
      <c r="U48" s="11" t="str">
        <f t="shared" si="10"/>
        <v>eps</v>
      </c>
      <c r="V48" s="11" t="str">
        <f t="shared" si="10"/>
        <v>eps</v>
      </c>
      <c r="W48" s="11" t="str">
        <f t="shared" si="10"/>
        <v>eps</v>
      </c>
      <c r="X48" s="11" t="str">
        <f t="shared" si="10"/>
        <v>eps</v>
      </c>
      <c r="Y48" s="11" t="str">
        <f t="shared" si="10"/>
        <v>eps</v>
      </c>
      <c r="Z48" s="11" t="str">
        <f t="shared" si="10"/>
        <v>eps</v>
      </c>
    </row>
    <row r="49" spans="1:26" x14ac:dyDescent="0.25">
      <c r="A49" s="57" t="str">
        <f>TFPgr_o!A49</f>
        <v>apetr</v>
      </c>
      <c r="B49" s="57" t="s">
        <v>72</v>
      </c>
      <c r="C49" s="11" t="s">
        <v>75</v>
      </c>
      <c r="D49" s="11" t="str">
        <f t="shared" si="9"/>
        <v>eps</v>
      </c>
      <c r="E49" s="11" t="str">
        <f t="shared" si="9"/>
        <v>eps</v>
      </c>
      <c r="F49" s="11" t="str">
        <f t="shared" si="9"/>
        <v>eps</v>
      </c>
      <c r="G49" s="11" t="str">
        <f t="shared" si="9"/>
        <v>eps</v>
      </c>
      <c r="H49" s="11" t="str">
        <f t="shared" si="9"/>
        <v>eps</v>
      </c>
      <c r="I49" s="11" t="str">
        <f t="shared" si="9"/>
        <v>eps</v>
      </c>
      <c r="J49" s="11" t="str">
        <f t="shared" si="9"/>
        <v>eps</v>
      </c>
      <c r="K49" s="11" t="str">
        <f t="shared" si="9"/>
        <v>eps</v>
      </c>
      <c r="L49" s="11" t="str">
        <f t="shared" si="9"/>
        <v>eps</v>
      </c>
      <c r="O49" s="15" t="str">
        <f t="shared" si="4"/>
        <v>apetr</v>
      </c>
      <c r="P49" s="15" t="str">
        <f t="shared" si="5"/>
        <v>nat</v>
      </c>
      <c r="Q49" s="11" t="s">
        <v>75</v>
      </c>
      <c r="R49" s="11" t="str">
        <f t="shared" si="10"/>
        <v>eps</v>
      </c>
      <c r="S49" s="11" t="str">
        <f t="shared" si="10"/>
        <v>eps</v>
      </c>
      <c r="T49" s="11" t="str">
        <f t="shared" si="10"/>
        <v>eps</v>
      </c>
      <c r="U49" s="11" t="str">
        <f t="shared" si="10"/>
        <v>eps</v>
      </c>
      <c r="V49" s="11" t="str">
        <f t="shared" si="10"/>
        <v>eps</v>
      </c>
      <c r="W49" s="11" t="str">
        <f t="shared" si="10"/>
        <v>eps</v>
      </c>
      <c r="X49" s="11" t="str">
        <f t="shared" si="10"/>
        <v>eps</v>
      </c>
      <c r="Y49" s="11" t="str">
        <f t="shared" si="10"/>
        <v>eps</v>
      </c>
      <c r="Z49" s="11" t="str">
        <f t="shared" si="10"/>
        <v>eps</v>
      </c>
    </row>
    <row r="50" spans="1:26" x14ac:dyDescent="0.25">
      <c r="A50" s="57" t="str">
        <f>TFPgr_o!A50</f>
        <v>ahydr</v>
      </c>
      <c r="B50" s="57" t="s">
        <v>72</v>
      </c>
      <c r="C50" s="11" t="s">
        <v>75</v>
      </c>
      <c r="D50" s="11" t="str">
        <f t="shared" si="9"/>
        <v>eps</v>
      </c>
      <c r="E50" s="11" t="str">
        <f t="shared" si="9"/>
        <v>eps</v>
      </c>
      <c r="F50" s="11" t="str">
        <f t="shared" si="9"/>
        <v>eps</v>
      </c>
      <c r="G50" s="11" t="str">
        <f t="shared" si="9"/>
        <v>eps</v>
      </c>
      <c r="H50" s="11" t="str">
        <f t="shared" si="9"/>
        <v>eps</v>
      </c>
      <c r="I50" s="11" t="str">
        <f t="shared" si="9"/>
        <v>eps</v>
      </c>
      <c r="J50" s="11" t="str">
        <f t="shared" si="9"/>
        <v>eps</v>
      </c>
      <c r="K50" s="11" t="str">
        <f t="shared" si="9"/>
        <v>eps</v>
      </c>
      <c r="L50" s="11" t="str">
        <f t="shared" si="9"/>
        <v>eps</v>
      </c>
      <c r="O50" s="15" t="str">
        <f t="shared" si="4"/>
        <v>ahydr</v>
      </c>
      <c r="P50" s="15" t="str">
        <f t="shared" si="5"/>
        <v>nat</v>
      </c>
      <c r="Q50" s="11" t="s">
        <v>75</v>
      </c>
      <c r="R50" s="11" t="str">
        <f t="shared" si="10"/>
        <v>eps</v>
      </c>
      <c r="S50" s="11" t="str">
        <f t="shared" si="10"/>
        <v>eps</v>
      </c>
      <c r="T50" s="11" t="str">
        <f t="shared" si="10"/>
        <v>eps</v>
      </c>
      <c r="U50" s="11" t="str">
        <f t="shared" si="10"/>
        <v>eps</v>
      </c>
      <c r="V50" s="11" t="str">
        <f t="shared" si="10"/>
        <v>eps</v>
      </c>
      <c r="W50" s="11" t="str">
        <f t="shared" si="10"/>
        <v>eps</v>
      </c>
      <c r="X50" s="11" t="str">
        <f t="shared" si="10"/>
        <v>eps</v>
      </c>
      <c r="Y50" s="11" t="str">
        <f t="shared" si="10"/>
        <v>eps</v>
      </c>
      <c r="Z50" s="11" t="str">
        <f t="shared" si="10"/>
        <v>eps</v>
      </c>
    </row>
    <row r="51" spans="1:26" x14ac:dyDescent="0.25">
      <c r="A51" s="57" t="s">
        <v>418</v>
      </c>
      <c r="B51" s="57" t="s">
        <v>72</v>
      </c>
      <c r="C51" s="17" t="s">
        <v>75</v>
      </c>
      <c r="D51" s="17" t="str">
        <f t="shared" ref="D51:L60" si="11">$C51</f>
        <v>eps</v>
      </c>
      <c r="E51" s="17" t="str">
        <f t="shared" si="11"/>
        <v>eps</v>
      </c>
      <c r="F51" s="17" t="str">
        <f t="shared" si="11"/>
        <v>eps</v>
      </c>
      <c r="G51" s="17" t="str">
        <f t="shared" si="11"/>
        <v>eps</v>
      </c>
      <c r="H51" s="17" t="str">
        <f t="shared" si="11"/>
        <v>eps</v>
      </c>
      <c r="I51" s="17" t="str">
        <f t="shared" si="11"/>
        <v>eps</v>
      </c>
      <c r="J51" s="17" t="str">
        <f t="shared" si="11"/>
        <v>eps</v>
      </c>
      <c r="K51" s="17" t="str">
        <f t="shared" si="11"/>
        <v>eps</v>
      </c>
      <c r="L51" s="17" t="str">
        <f t="shared" si="11"/>
        <v>eps</v>
      </c>
      <c r="M51" s="57"/>
      <c r="N51" s="57"/>
      <c r="O51" s="57" t="str">
        <f t="shared" ref="O51:O60" si="12">A51</f>
        <v>aammo</v>
      </c>
      <c r="P51" s="57" t="str">
        <f t="shared" ref="P51:P60" si="13">B51</f>
        <v>nat</v>
      </c>
      <c r="Q51" s="17" t="s">
        <v>75</v>
      </c>
      <c r="R51" s="17" t="str">
        <f t="shared" ref="R51:Z59" si="14">$Q51</f>
        <v>eps</v>
      </c>
      <c r="S51" s="17" t="str">
        <f t="shared" si="14"/>
        <v>eps</v>
      </c>
      <c r="T51" s="17" t="str">
        <f t="shared" si="14"/>
        <v>eps</v>
      </c>
      <c r="U51" s="17" t="str">
        <f t="shared" si="14"/>
        <v>eps</v>
      </c>
      <c r="V51" s="17" t="str">
        <f t="shared" si="14"/>
        <v>eps</v>
      </c>
      <c r="W51" s="17" t="str">
        <f t="shared" si="14"/>
        <v>eps</v>
      </c>
      <c r="X51" s="17" t="str">
        <f t="shared" si="14"/>
        <v>eps</v>
      </c>
      <c r="Y51" s="17" t="str">
        <f t="shared" si="14"/>
        <v>eps</v>
      </c>
      <c r="Z51" s="17" t="str">
        <f t="shared" si="14"/>
        <v>eps</v>
      </c>
    </row>
    <row r="52" spans="1:26" x14ac:dyDescent="0.25">
      <c r="A52" s="57" t="str">
        <f>TFPgr_o!A51</f>
        <v>abchm</v>
      </c>
      <c r="B52" s="57" t="s">
        <v>72</v>
      </c>
      <c r="C52" s="11" t="s">
        <v>75</v>
      </c>
      <c r="D52" s="11" t="str">
        <f t="shared" si="11"/>
        <v>eps</v>
      </c>
      <c r="E52" s="11" t="str">
        <f t="shared" si="11"/>
        <v>eps</v>
      </c>
      <c r="F52" s="11" t="str">
        <f t="shared" si="11"/>
        <v>eps</v>
      </c>
      <c r="G52" s="11" t="str">
        <f t="shared" si="11"/>
        <v>eps</v>
      </c>
      <c r="H52" s="11" t="str">
        <f t="shared" si="11"/>
        <v>eps</v>
      </c>
      <c r="I52" s="11" t="str">
        <f t="shared" si="11"/>
        <v>eps</v>
      </c>
      <c r="J52" s="11" t="str">
        <f t="shared" si="11"/>
        <v>eps</v>
      </c>
      <c r="K52" s="11" t="str">
        <f t="shared" si="11"/>
        <v>eps</v>
      </c>
      <c r="L52" s="11" t="str">
        <f t="shared" si="11"/>
        <v>eps</v>
      </c>
      <c r="O52" s="15" t="str">
        <f t="shared" si="12"/>
        <v>abchm</v>
      </c>
      <c r="P52" s="15" t="str">
        <f t="shared" si="13"/>
        <v>nat</v>
      </c>
      <c r="Q52" s="11" t="s">
        <v>75</v>
      </c>
      <c r="R52" s="11" t="str">
        <f t="shared" si="14"/>
        <v>eps</v>
      </c>
      <c r="S52" s="11" t="str">
        <f t="shared" si="14"/>
        <v>eps</v>
      </c>
      <c r="T52" s="11" t="str">
        <f t="shared" si="14"/>
        <v>eps</v>
      </c>
      <c r="U52" s="11" t="str">
        <f t="shared" si="14"/>
        <v>eps</v>
      </c>
      <c r="V52" s="11" t="str">
        <f t="shared" si="14"/>
        <v>eps</v>
      </c>
      <c r="W52" s="11" t="str">
        <f t="shared" si="14"/>
        <v>eps</v>
      </c>
      <c r="X52" s="11" t="str">
        <f t="shared" si="14"/>
        <v>eps</v>
      </c>
      <c r="Y52" s="11" t="str">
        <f t="shared" si="14"/>
        <v>eps</v>
      </c>
      <c r="Z52" s="11" t="str">
        <f t="shared" si="14"/>
        <v>eps</v>
      </c>
    </row>
    <row r="53" spans="1:26" x14ac:dyDescent="0.25">
      <c r="A53" s="57" t="str">
        <f>TFPgr_o!A52</f>
        <v>aochm</v>
      </c>
      <c r="B53" s="57" t="s">
        <v>72</v>
      </c>
      <c r="C53" s="11" t="s">
        <v>75</v>
      </c>
      <c r="D53" s="11" t="str">
        <f t="shared" si="11"/>
        <v>eps</v>
      </c>
      <c r="E53" s="11" t="str">
        <f t="shared" si="11"/>
        <v>eps</v>
      </c>
      <c r="F53" s="11" t="str">
        <f t="shared" si="11"/>
        <v>eps</v>
      </c>
      <c r="G53" s="11" t="str">
        <f t="shared" si="11"/>
        <v>eps</v>
      </c>
      <c r="H53" s="11" t="str">
        <f t="shared" si="11"/>
        <v>eps</v>
      </c>
      <c r="I53" s="11" t="str">
        <f t="shared" si="11"/>
        <v>eps</v>
      </c>
      <c r="J53" s="11" t="str">
        <f t="shared" si="11"/>
        <v>eps</v>
      </c>
      <c r="K53" s="11" t="str">
        <f t="shared" si="11"/>
        <v>eps</v>
      </c>
      <c r="L53" s="11" t="str">
        <f t="shared" si="11"/>
        <v>eps</v>
      </c>
      <c r="O53" s="15" t="str">
        <f t="shared" si="12"/>
        <v>aochm</v>
      </c>
      <c r="P53" s="15" t="str">
        <f t="shared" si="13"/>
        <v>nat</v>
      </c>
      <c r="Q53" s="11" t="s">
        <v>75</v>
      </c>
      <c r="R53" s="11" t="str">
        <f t="shared" si="14"/>
        <v>eps</v>
      </c>
      <c r="S53" s="11" t="str">
        <f t="shared" si="14"/>
        <v>eps</v>
      </c>
      <c r="T53" s="11" t="str">
        <f t="shared" si="14"/>
        <v>eps</v>
      </c>
      <c r="U53" s="11" t="str">
        <f t="shared" si="14"/>
        <v>eps</v>
      </c>
      <c r="V53" s="11" t="str">
        <f t="shared" si="14"/>
        <v>eps</v>
      </c>
      <c r="W53" s="11" t="str">
        <f t="shared" si="14"/>
        <v>eps</v>
      </c>
      <c r="X53" s="11" t="str">
        <f t="shared" si="14"/>
        <v>eps</v>
      </c>
      <c r="Y53" s="11" t="str">
        <f t="shared" si="14"/>
        <v>eps</v>
      </c>
      <c r="Z53" s="11" t="str">
        <f t="shared" si="14"/>
        <v>eps</v>
      </c>
    </row>
    <row r="54" spans="1:26" x14ac:dyDescent="0.25">
      <c r="A54" s="57" t="str">
        <f>TFPgr_o!A53</f>
        <v>arubb</v>
      </c>
      <c r="B54" s="57" t="s">
        <v>72</v>
      </c>
      <c r="C54" s="11" t="s">
        <v>75</v>
      </c>
      <c r="D54" s="11" t="str">
        <f t="shared" si="11"/>
        <v>eps</v>
      </c>
      <c r="E54" s="11" t="str">
        <f t="shared" si="11"/>
        <v>eps</v>
      </c>
      <c r="F54" s="11" t="str">
        <f t="shared" si="11"/>
        <v>eps</v>
      </c>
      <c r="G54" s="11" t="str">
        <f t="shared" si="11"/>
        <v>eps</v>
      </c>
      <c r="H54" s="11" t="str">
        <f t="shared" si="11"/>
        <v>eps</v>
      </c>
      <c r="I54" s="11" t="str">
        <f t="shared" si="11"/>
        <v>eps</v>
      </c>
      <c r="J54" s="11" t="str">
        <f t="shared" si="11"/>
        <v>eps</v>
      </c>
      <c r="K54" s="11" t="str">
        <f t="shared" si="11"/>
        <v>eps</v>
      </c>
      <c r="L54" s="11" t="str">
        <f t="shared" si="11"/>
        <v>eps</v>
      </c>
      <c r="O54" s="15" t="str">
        <f t="shared" si="12"/>
        <v>arubb</v>
      </c>
      <c r="P54" s="15" t="str">
        <f t="shared" si="13"/>
        <v>nat</v>
      </c>
      <c r="Q54" s="11" t="s">
        <v>75</v>
      </c>
      <c r="R54" s="11" t="str">
        <f t="shared" si="14"/>
        <v>eps</v>
      </c>
      <c r="S54" s="11" t="str">
        <f t="shared" si="14"/>
        <v>eps</v>
      </c>
      <c r="T54" s="11" t="str">
        <f t="shared" si="14"/>
        <v>eps</v>
      </c>
      <c r="U54" s="11" t="str">
        <f t="shared" si="14"/>
        <v>eps</v>
      </c>
      <c r="V54" s="11" t="str">
        <f t="shared" si="14"/>
        <v>eps</v>
      </c>
      <c r="W54" s="11" t="str">
        <f t="shared" si="14"/>
        <v>eps</v>
      </c>
      <c r="X54" s="11" t="str">
        <f t="shared" si="14"/>
        <v>eps</v>
      </c>
      <c r="Y54" s="11" t="str">
        <f t="shared" si="14"/>
        <v>eps</v>
      </c>
      <c r="Z54" s="11" t="str">
        <f t="shared" si="14"/>
        <v>eps</v>
      </c>
    </row>
    <row r="55" spans="1:26" x14ac:dyDescent="0.25">
      <c r="A55" s="57" t="str">
        <f>TFPgr_o!A54</f>
        <v>aplas</v>
      </c>
      <c r="B55" s="57" t="s">
        <v>72</v>
      </c>
      <c r="C55" s="11" t="s">
        <v>75</v>
      </c>
      <c r="D55" s="11" t="str">
        <f t="shared" si="11"/>
        <v>eps</v>
      </c>
      <c r="E55" s="11" t="str">
        <f t="shared" si="11"/>
        <v>eps</v>
      </c>
      <c r="F55" s="11" t="str">
        <f t="shared" si="11"/>
        <v>eps</v>
      </c>
      <c r="G55" s="11" t="str">
        <f t="shared" si="11"/>
        <v>eps</v>
      </c>
      <c r="H55" s="11" t="str">
        <f t="shared" si="11"/>
        <v>eps</v>
      </c>
      <c r="I55" s="11" t="str">
        <f t="shared" si="11"/>
        <v>eps</v>
      </c>
      <c r="J55" s="11" t="str">
        <f t="shared" si="11"/>
        <v>eps</v>
      </c>
      <c r="K55" s="11" t="str">
        <f t="shared" si="11"/>
        <v>eps</v>
      </c>
      <c r="L55" s="11" t="str">
        <f t="shared" si="11"/>
        <v>eps</v>
      </c>
      <c r="O55" s="15" t="str">
        <f t="shared" si="12"/>
        <v>aplas</v>
      </c>
      <c r="P55" s="15" t="str">
        <f t="shared" si="13"/>
        <v>nat</v>
      </c>
      <c r="Q55" s="11" t="s">
        <v>75</v>
      </c>
      <c r="R55" s="11" t="str">
        <f t="shared" si="14"/>
        <v>eps</v>
      </c>
      <c r="S55" s="11" t="str">
        <f t="shared" si="14"/>
        <v>eps</v>
      </c>
      <c r="T55" s="11" t="str">
        <f t="shared" si="14"/>
        <v>eps</v>
      </c>
      <c r="U55" s="11" t="str">
        <f t="shared" si="14"/>
        <v>eps</v>
      </c>
      <c r="V55" s="11" t="str">
        <f t="shared" si="14"/>
        <v>eps</v>
      </c>
      <c r="W55" s="11" t="str">
        <f t="shared" si="14"/>
        <v>eps</v>
      </c>
      <c r="X55" s="11" t="str">
        <f t="shared" si="14"/>
        <v>eps</v>
      </c>
      <c r="Y55" s="11" t="str">
        <f t="shared" si="14"/>
        <v>eps</v>
      </c>
      <c r="Z55" s="11" t="str">
        <f t="shared" si="14"/>
        <v>eps</v>
      </c>
    </row>
    <row r="56" spans="1:26" x14ac:dyDescent="0.25">
      <c r="A56" s="57" t="str">
        <f>TFPgr_o!A55</f>
        <v>anmet</v>
      </c>
      <c r="B56" s="57" t="s">
        <v>72</v>
      </c>
      <c r="C56" s="11" t="s">
        <v>75</v>
      </c>
      <c r="D56" s="11" t="str">
        <f t="shared" si="11"/>
        <v>eps</v>
      </c>
      <c r="E56" s="11" t="str">
        <f t="shared" si="11"/>
        <v>eps</v>
      </c>
      <c r="F56" s="11" t="str">
        <f t="shared" si="11"/>
        <v>eps</v>
      </c>
      <c r="G56" s="11" t="str">
        <f t="shared" si="11"/>
        <v>eps</v>
      </c>
      <c r="H56" s="11" t="str">
        <f t="shared" si="11"/>
        <v>eps</v>
      </c>
      <c r="I56" s="11" t="str">
        <f t="shared" si="11"/>
        <v>eps</v>
      </c>
      <c r="J56" s="11" t="str">
        <f t="shared" si="11"/>
        <v>eps</v>
      </c>
      <c r="K56" s="11" t="str">
        <f t="shared" si="11"/>
        <v>eps</v>
      </c>
      <c r="L56" s="11" t="str">
        <f t="shared" si="11"/>
        <v>eps</v>
      </c>
      <c r="O56" s="15" t="str">
        <f t="shared" si="12"/>
        <v>anmet</v>
      </c>
      <c r="P56" s="15" t="str">
        <f t="shared" si="13"/>
        <v>nat</v>
      </c>
      <c r="Q56" s="11" t="s">
        <v>75</v>
      </c>
      <c r="R56" s="11" t="str">
        <f t="shared" si="14"/>
        <v>eps</v>
      </c>
      <c r="S56" s="11" t="str">
        <f t="shared" si="14"/>
        <v>eps</v>
      </c>
      <c r="T56" s="11" t="str">
        <f t="shared" si="14"/>
        <v>eps</v>
      </c>
      <c r="U56" s="11" t="str">
        <f t="shared" si="14"/>
        <v>eps</v>
      </c>
      <c r="V56" s="11" t="str">
        <f t="shared" si="14"/>
        <v>eps</v>
      </c>
      <c r="W56" s="11" t="str">
        <f t="shared" si="14"/>
        <v>eps</v>
      </c>
      <c r="X56" s="11" t="str">
        <f t="shared" si="14"/>
        <v>eps</v>
      </c>
      <c r="Y56" s="11" t="str">
        <f t="shared" si="14"/>
        <v>eps</v>
      </c>
      <c r="Z56" s="11" t="str">
        <f t="shared" si="14"/>
        <v>eps</v>
      </c>
    </row>
    <row r="57" spans="1:26" x14ac:dyDescent="0.25">
      <c r="A57" s="57" t="str">
        <f>TFPgr_o!A56</f>
        <v>airon</v>
      </c>
      <c r="B57" s="57" t="s">
        <v>72</v>
      </c>
      <c r="C57" s="11" t="s">
        <v>75</v>
      </c>
      <c r="D57" s="11" t="str">
        <f t="shared" si="11"/>
        <v>eps</v>
      </c>
      <c r="E57" s="11" t="str">
        <f t="shared" si="11"/>
        <v>eps</v>
      </c>
      <c r="F57" s="11" t="str">
        <f t="shared" si="11"/>
        <v>eps</v>
      </c>
      <c r="G57" s="11" t="str">
        <f t="shared" si="11"/>
        <v>eps</v>
      </c>
      <c r="H57" s="11" t="str">
        <f t="shared" si="11"/>
        <v>eps</v>
      </c>
      <c r="I57" s="11" t="str">
        <f t="shared" si="11"/>
        <v>eps</v>
      </c>
      <c r="J57" s="11" t="str">
        <f t="shared" si="11"/>
        <v>eps</v>
      </c>
      <c r="K57" s="11" t="str">
        <f t="shared" si="11"/>
        <v>eps</v>
      </c>
      <c r="L57" s="11" t="str">
        <f t="shared" si="11"/>
        <v>eps</v>
      </c>
      <c r="O57" s="15" t="str">
        <f t="shared" si="12"/>
        <v>airon</v>
      </c>
      <c r="P57" s="15" t="str">
        <f t="shared" si="13"/>
        <v>nat</v>
      </c>
      <c r="Q57" s="11" t="s">
        <v>75</v>
      </c>
      <c r="R57" s="11" t="str">
        <f t="shared" si="14"/>
        <v>eps</v>
      </c>
      <c r="S57" s="11" t="str">
        <f t="shared" si="14"/>
        <v>eps</v>
      </c>
      <c r="T57" s="11" t="str">
        <f t="shared" si="14"/>
        <v>eps</v>
      </c>
      <c r="U57" s="11" t="str">
        <f t="shared" si="14"/>
        <v>eps</v>
      </c>
      <c r="V57" s="11" t="str">
        <f t="shared" si="14"/>
        <v>eps</v>
      </c>
      <c r="W57" s="11" t="str">
        <f t="shared" si="14"/>
        <v>eps</v>
      </c>
      <c r="X57" s="11" t="str">
        <f t="shared" si="14"/>
        <v>eps</v>
      </c>
      <c r="Y57" s="11" t="str">
        <f t="shared" si="14"/>
        <v>eps</v>
      </c>
      <c r="Z57" s="11" t="str">
        <f t="shared" si="14"/>
        <v>eps</v>
      </c>
    </row>
    <row r="58" spans="1:26" x14ac:dyDescent="0.25">
      <c r="A58" s="57" t="str">
        <f>TFPgr_o!A57</f>
        <v>anfrm</v>
      </c>
      <c r="B58" s="57" t="s">
        <v>72</v>
      </c>
      <c r="C58" s="11" t="s">
        <v>75</v>
      </c>
      <c r="D58" s="11" t="str">
        <f t="shared" si="11"/>
        <v>eps</v>
      </c>
      <c r="E58" s="11" t="str">
        <f t="shared" si="11"/>
        <v>eps</v>
      </c>
      <c r="F58" s="11" t="str">
        <f t="shared" si="11"/>
        <v>eps</v>
      </c>
      <c r="G58" s="11" t="str">
        <f t="shared" si="11"/>
        <v>eps</v>
      </c>
      <c r="H58" s="11" t="str">
        <f t="shared" si="11"/>
        <v>eps</v>
      </c>
      <c r="I58" s="11" t="str">
        <f t="shared" si="11"/>
        <v>eps</v>
      </c>
      <c r="J58" s="11" t="str">
        <f t="shared" si="11"/>
        <v>eps</v>
      </c>
      <c r="K58" s="11" t="str">
        <f t="shared" si="11"/>
        <v>eps</v>
      </c>
      <c r="L58" s="11" t="str">
        <f t="shared" si="11"/>
        <v>eps</v>
      </c>
      <c r="O58" s="15" t="str">
        <f t="shared" si="12"/>
        <v>anfrm</v>
      </c>
      <c r="P58" s="15" t="str">
        <f t="shared" si="13"/>
        <v>nat</v>
      </c>
      <c r="Q58" s="11" t="s">
        <v>75</v>
      </c>
      <c r="R58" s="11" t="str">
        <f t="shared" si="14"/>
        <v>eps</v>
      </c>
      <c r="S58" s="11" t="str">
        <f t="shared" si="14"/>
        <v>eps</v>
      </c>
      <c r="T58" s="11" t="str">
        <f t="shared" si="14"/>
        <v>eps</v>
      </c>
      <c r="U58" s="11" t="str">
        <f t="shared" si="14"/>
        <v>eps</v>
      </c>
      <c r="V58" s="11" t="str">
        <f t="shared" si="14"/>
        <v>eps</v>
      </c>
      <c r="W58" s="11" t="str">
        <f t="shared" si="14"/>
        <v>eps</v>
      </c>
      <c r="X58" s="11" t="str">
        <f t="shared" si="14"/>
        <v>eps</v>
      </c>
      <c r="Y58" s="11" t="str">
        <f t="shared" si="14"/>
        <v>eps</v>
      </c>
      <c r="Z58" s="11" t="str">
        <f t="shared" si="14"/>
        <v>eps</v>
      </c>
    </row>
    <row r="59" spans="1:26" x14ac:dyDescent="0.25">
      <c r="A59" s="57" t="str">
        <f>TFPgr_o!A58</f>
        <v>ametp</v>
      </c>
      <c r="B59" s="57" t="s">
        <v>72</v>
      </c>
      <c r="C59" s="11" t="s">
        <v>75</v>
      </c>
      <c r="D59" s="11" t="str">
        <f t="shared" si="11"/>
        <v>eps</v>
      </c>
      <c r="E59" s="11" t="str">
        <f t="shared" si="11"/>
        <v>eps</v>
      </c>
      <c r="F59" s="11" t="str">
        <f t="shared" si="11"/>
        <v>eps</v>
      </c>
      <c r="G59" s="11" t="str">
        <f t="shared" si="11"/>
        <v>eps</v>
      </c>
      <c r="H59" s="11" t="str">
        <f t="shared" si="11"/>
        <v>eps</v>
      </c>
      <c r="I59" s="11" t="str">
        <f t="shared" si="11"/>
        <v>eps</v>
      </c>
      <c r="J59" s="11" t="str">
        <f t="shared" si="11"/>
        <v>eps</v>
      </c>
      <c r="K59" s="11" t="str">
        <f t="shared" si="11"/>
        <v>eps</v>
      </c>
      <c r="L59" s="11" t="str">
        <f t="shared" si="11"/>
        <v>eps</v>
      </c>
      <c r="O59" s="15" t="str">
        <f t="shared" si="12"/>
        <v>ametp</v>
      </c>
      <c r="P59" s="15" t="str">
        <f t="shared" si="13"/>
        <v>nat</v>
      </c>
      <c r="Q59" s="11" t="s">
        <v>75</v>
      </c>
      <c r="R59" s="11" t="str">
        <f t="shared" si="14"/>
        <v>eps</v>
      </c>
      <c r="S59" s="11" t="str">
        <f t="shared" si="14"/>
        <v>eps</v>
      </c>
      <c r="T59" s="11" t="str">
        <f t="shared" si="14"/>
        <v>eps</v>
      </c>
      <c r="U59" s="11" t="str">
        <f t="shared" si="14"/>
        <v>eps</v>
      </c>
      <c r="V59" s="11" t="str">
        <f t="shared" si="14"/>
        <v>eps</v>
      </c>
      <c r="W59" s="11" t="str">
        <f t="shared" si="14"/>
        <v>eps</v>
      </c>
      <c r="X59" s="11" t="str">
        <f t="shared" si="14"/>
        <v>eps</v>
      </c>
      <c r="Y59" s="11" t="str">
        <f t="shared" si="14"/>
        <v>eps</v>
      </c>
      <c r="Z59" s="11" t="str">
        <f t="shared" si="14"/>
        <v>eps</v>
      </c>
    </row>
    <row r="60" spans="1:26" x14ac:dyDescent="0.25">
      <c r="A60" s="57" t="str">
        <f>TFPgr_o!A59</f>
        <v>amach</v>
      </c>
      <c r="B60" s="57" t="s">
        <v>72</v>
      </c>
      <c r="C60" s="17" t="s">
        <v>75</v>
      </c>
      <c r="D60" s="17" t="str">
        <f t="shared" si="11"/>
        <v>eps</v>
      </c>
      <c r="E60" s="17" t="str">
        <f t="shared" si="11"/>
        <v>eps</v>
      </c>
      <c r="F60" s="17" t="str">
        <f t="shared" si="11"/>
        <v>eps</v>
      </c>
      <c r="G60" s="17" t="str">
        <f t="shared" si="11"/>
        <v>eps</v>
      </c>
      <c r="H60" s="17" t="str">
        <f t="shared" si="11"/>
        <v>eps</v>
      </c>
      <c r="I60" s="17" t="str">
        <f t="shared" si="11"/>
        <v>eps</v>
      </c>
      <c r="J60" s="17" t="str">
        <f t="shared" si="11"/>
        <v>eps</v>
      </c>
      <c r="K60" s="17" t="str">
        <f t="shared" si="11"/>
        <v>eps</v>
      </c>
      <c r="L60" s="17" t="str">
        <f t="shared" si="11"/>
        <v>eps</v>
      </c>
      <c r="O60" s="15" t="str">
        <f t="shared" si="12"/>
        <v>amach</v>
      </c>
      <c r="P60" s="15" t="str">
        <f t="shared" si="13"/>
        <v>nat</v>
      </c>
      <c r="Q60" s="17" t="s">
        <v>75</v>
      </c>
      <c r="R60" s="17" t="str">
        <f t="shared" ref="R60:Z60" si="15">$C60</f>
        <v>eps</v>
      </c>
      <c r="S60" s="17" t="str">
        <f t="shared" si="15"/>
        <v>eps</v>
      </c>
      <c r="T60" s="17" t="str">
        <f t="shared" si="15"/>
        <v>eps</v>
      </c>
      <c r="U60" s="17" t="str">
        <f t="shared" si="15"/>
        <v>eps</v>
      </c>
      <c r="V60" s="17" t="str">
        <f t="shared" si="15"/>
        <v>eps</v>
      </c>
      <c r="W60" s="17" t="str">
        <f t="shared" si="15"/>
        <v>eps</v>
      </c>
      <c r="X60" s="17" t="str">
        <f t="shared" si="15"/>
        <v>eps</v>
      </c>
      <c r="Y60" s="17" t="str">
        <f t="shared" si="15"/>
        <v>eps</v>
      </c>
      <c r="Z60" s="17" t="str">
        <f t="shared" si="15"/>
        <v>eps</v>
      </c>
    </row>
    <row r="61" spans="1:26" x14ac:dyDescent="0.25">
      <c r="A61" s="157" t="s">
        <v>419</v>
      </c>
      <c r="B61" s="57" t="s">
        <v>72</v>
      </c>
      <c r="C61" s="17" t="s">
        <v>75</v>
      </c>
      <c r="D61" s="17" t="str">
        <f t="shared" ref="D61:L62" si="16">$C61</f>
        <v>eps</v>
      </c>
      <c r="E61" s="17" t="str">
        <f t="shared" si="16"/>
        <v>eps</v>
      </c>
      <c r="F61" s="17" t="str">
        <f t="shared" si="16"/>
        <v>eps</v>
      </c>
      <c r="G61" s="17" t="str">
        <f t="shared" si="16"/>
        <v>eps</v>
      </c>
      <c r="H61" s="17" t="str">
        <f t="shared" si="16"/>
        <v>eps</v>
      </c>
      <c r="I61" s="17" t="str">
        <f t="shared" si="16"/>
        <v>eps</v>
      </c>
      <c r="J61" s="17" t="str">
        <f t="shared" si="16"/>
        <v>eps</v>
      </c>
      <c r="K61" s="17" t="str">
        <f t="shared" si="16"/>
        <v>eps</v>
      </c>
      <c r="L61" s="17" t="str">
        <f t="shared" si="16"/>
        <v>eps</v>
      </c>
      <c r="M61" s="57"/>
      <c r="N61" s="57"/>
      <c r="O61" s="57" t="str">
        <f t="shared" ref="O61:O62" si="17">A61</f>
        <v>afcel</v>
      </c>
      <c r="P61" s="57" t="str">
        <f t="shared" ref="P61:P62" si="18">B61</f>
        <v>nat</v>
      </c>
      <c r="Q61" s="17" t="s">
        <v>75</v>
      </c>
      <c r="R61" s="17" t="str">
        <f t="shared" ref="R61:Z62" si="19">$C61</f>
        <v>eps</v>
      </c>
      <c r="S61" s="17" t="str">
        <f t="shared" si="19"/>
        <v>eps</v>
      </c>
      <c r="T61" s="17" t="str">
        <f t="shared" si="19"/>
        <v>eps</v>
      </c>
      <c r="U61" s="17" t="str">
        <f t="shared" si="19"/>
        <v>eps</v>
      </c>
      <c r="V61" s="17" t="str">
        <f t="shared" si="19"/>
        <v>eps</v>
      </c>
      <c r="W61" s="17" t="str">
        <f t="shared" si="19"/>
        <v>eps</v>
      </c>
      <c r="X61" s="17" t="str">
        <f t="shared" si="19"/>
        <v>eps</v>
      </c>
      <c r="Y61" s="17" t="str">
        <f t="shared" si="19"/>
        <v>eps</v>
      </c>
      <c r="Z61" s="17" t="str">
        <f t="shared" si="19"/>
        <v>eps</v>
      </c>
    </row>
    <row r="62" spans="1:26" x14ac:dyDescent="0.25">
      <c r="A62" s="157" t="s">
        <v>420</v>
      </c>
      <c r="B62" s="57" t="s">
        <v>72</v>
      </c>
      <c r="C62" s="17" t="s">
        <v>75</v>
      </c>
      <c r="D62" s="17" t="str">
        <f t="shared" si="16"/>
        <v>eps</v>
      </c>
      <c r="E62" s="17" t="str">
        <f t="shared" si="16"/>
        <v>eps</v>
      </c>
      <c r="F62" s="17" t="str">
        <f t="shared" si="16"/>
        <v>eps</v>
      </c>
      <c r="G62" s="17" t="str">
        <f t="shared" si="16"/>
        <v>eps</v>
      </c>
      <c r="H62" s="17" t="str">
        <f t="shared" si="16"/>
        <v>eps</v>
      </c>
      <c r="I62" s="17" t="str">
        <f t="shared" si="16"/>
        <v>eps</v>
      </c>
      <c r="J62" s="17" t="str">
        <f t="shared" si="16"/>
        <v>eps</v>
      </c>
      <c r="K62" s="17" t="str">
        <f t="shared" si="16"/>
        <v>eps</v>
      </c>
      <c r="L62" s="17" t="str">
        <f t="shared" si="16"/>
        <v>eps</v>
      </c>
      <c r="M62" s="57"/>
      <c r="N62" s="57"/>
      <c r="O62" s="57" t="str">
        <f t="shared" si="17"/>
        <v>aelct</v>
      </c>
      <c r="P62" s="57" t="str">
        <f t="shared" si="18"/>
        <v>nat</v>
      </c>
      <c r="Q62" s="17" t="s">
        <v>75</v>
      </c>
      <c r="R62" s="17" t="str">
        <f t="shared" si="19"/>
        <v>eps</v>
      </c>
      <c r="S62" s="17" t="str">
        <f t="shared" si="19"/>
        <v>eps</v>
      </c>
      <c r="T62" s="17" t="str">
        <f t="shared" si="19"/>
        <v>eps</v>
      </c>
      <c r="U62" s="17" t="str">
        <f t="shared" si="19"/>
        <v>eps</v>
      </c>
      <c r="V62" s="17" t="str">
        <f t="shared" si="19"/>
        <v>eps</v>
      </c>
      <c r="W62" s="17" t="str">
        <f t="shared" si="19"/>
        <v>eps</v>
      </c>
      <c r="X62" s="17" t="str">
        <f t="shared" si="19"/>
        <v>eps</v>
      </c>
      <c r="Y62" s="17" t="str">
        <f t="shared" si="19"/>
        <v>eps</v>
      </c>
      <c r="Z62" s="17" t="str">
        <f t="shared" si="19"/>
        <v>eps</v>
      </c>
    </row>
    <row r="63" spans="1:26" x14ac:dyDescent="0.25">
      <c r="A63" s="57" t="str">
        <f>TFPgr_o!A60</f>
        <v>aemch</v>
      </c>
      <c r="B63" s="57" t="s">
        <v>72</v>
      </c>
      <c r="C63" s="17" t="s">
        <v>75</v>
      </c>
      <c r="D63" s="17" t="str">
        <f t="shared" ref="D63:L72" si="20">$C63</f>
        <v>eps</v>
      </c>
      <c r="E63" s="17" t="str">
        <f t="shared" si="20"/>
        <v>eps</v>
      </c>
      <c r="F63" s="17" t="str">
        <f t="shared" si="20"/>
        <v>eps</v>
      </c>
      <c r="G63" s="17" t="str">
        <f t="shared" si="20"/>
        <v>eps</v>
      </c>
      <c r="H63" s="17" t="str">
        <f t="shared" si="20"/>
        <v>eps</v>
      </c>
      <c r="I63" s="17" t="str">
        <f t="shared" si="20"/>
        <v>eps</v>
      </c>
      <c r="J63" s="17" t="str">
        <f t="shared" si="20"/>
        <v>eps</v>
      </c>
      <c r="K63" s="17" t="str">
        <f t="shared" si="20"/>
        <v>eps</v>
      </c>
      <c r="L63" s="17" t="str">
        <f t="shared" si="20"/>
        <v>eps</v>
      </c>
      <c r="M63" s="57"/>
      <c r="N63" s="57"/>
      <c r="O63" s="57" t="str">
        <f t="shared" ref="O63:O84" si="21">A63</f>
        <v>aemch</v>
      </c>
      <c r="P63" s="57" t="str">
        <f t="shared" ref="P63:P84" si="22">B63</f>
        <v>nat</v>
      </c>
      <c r="Q63" s="17" t="s">
        <v>75</v>
      </c>
      <c r="R63" s="17" t="str">
        <f t="shared" ref="R63:Z72" si="23">$C63</f>
        <v>eps</v>
      </c>
      <c r="S63" s="17" t="str">
        <f t="shared" si="23"/>
        <v>eps</v>
      </c>
      <c r="T63" s="17" t="str">
        <f t="shared" si="23"/>
        <v>eps</v>
      </c>
      <c r="U63" s="17" t="str">
        <f t="shared" si="23"/>
        <v>eps</v>
      </c>
      <c r="V63" s="17" t="str">
        <f t="shared" si="23"/>
        <v>eps</v>
      </c>
      <c r="W63" s="17" t="str">
        <f t="shared" si="23"/>
        <v>eps</v>
      </c>
      <c r="X63" s="17" t="str">
        <f t="shared" si="23"/>
        <v>eps</v>
      </c>
      <c r="Y63" s="17" t="str">
        <f t="shared" si="23"/>
        <v>eps</v>
      </c>
      <c r="Z63" s="17" t="str">
        <f t="shared" si="23"/>
        <v>eps</v>
      </c>
    </row>
    <row r="64" spans="1:26" x14ac:dyDescent="0.25">
      <c r="A64" s="57" t="str">
        <f>TFPgr_o!A61</f>
        <v>asequ</v>
      </c>
      <c r="B64" s="57" t="s">
        <v>72</v>
      </c>
      <c r="C64" s="17" t="s">
        <v>75</v>
      </c>
      <c r="D64" s="17" t="str">
        <f t="shared" si="20"/>
        <v>eps</v>
      </c>
      <c r="E64" s="17" t="str">
        <f t="shared" si="20"/>
        <v>eps</v>
      </c>
      <c r="F64" s="17" t="str">
        <f t="shared" si="20"/>
        <v>eps</v>
      </c>
      <c r="G64" s="17" t="str">
        <f t="shared" si="20"/>
        <v>eps</v>
      </c>
      <c r="H64" s="17" t="str">
        <f t="shared" si="20"/>
        <v>eps</v>
      </c>
      <c r="I64" s="17" t="str">
        <f t="shared" si="20"/>
        <v>eps</v>
      </c>
      <c r="J64" s="17" t="str">
        <f t="shared" si="20"/>
        <v>eps</v>
      </c>
      <c r="K64" s="17" t="str">
        <f t="shared" si="20"/>
        <v>eps</v>
      </c>
      <c r="L64" s="17" t="str">
        <f t="shared" si="20"/>
        <v>eps</v>
      </c>
      <c r="M64" s="57"/>
      <c r="N64" s="57"/>
      <c r="O64" s="57" t="str">
        <f t="shared" si="21"/>
        <v>asequ</v>
      </c>
      <c r="P64" s="57" t="str">
        <f t="shared" si="22"/>
        <v>nat</v>
      </c>
      <c r="Q64" s="17" t="s">
        <v>75</v>
      </c>
      <c r="R64" s="17" t="str">
        <f t="shared" si="23"/>
        <v>eps</v>
      </c>
      <c r="S64" s="17" t="str">
        <f t="shared" si="23"/>
        <v>eps</v>
      </c>
      <c r="T64" s="17" t="str">
        <f t="shared" si="23"/>
        <v>eps</v>
      </c>
      <c r="U64" s="17" t="str">
        <f t="shared" si="23"/>
        <v>eps</v>
      </c>
      <c r="V64" s="17" t="str">
        <f t="shared" si="23"/>
        <v>eps</v>
      </c>
      <c r="W64" s="17" t="str">
        <f t="shared" si="23"/>
        <v>eps</v>
      </c>
      <c r="X64" s="17" t="str">
        <f t="shared" si="23"/>
        <v>eps</v>
      </c>
      <c r="Y64" s="17" t="str">
        <f t="shared" si="23"/>
        <v>eps</v>
      </c>
      <c r="Z64" s="17" t="str">
        <f t="shared" si="23"/>
        <v>eps</v>
      </c>
    </row>
    <row r="65" spans="1:26" x14ac:dyDescent="0.25">
      <c r="A65" s="57" t="str">
        <f>TFPgr_o!A62</f>
        <v>avehi</v>
      </c>
      <c r="B65" s="57" t="s">
        <v>72</v>
      </c>
      <c r="C65" s="17" t="s">
        <v>75</v>
      </c>
      <c r="D65" s="17" t="str">
        <f t="shared" si="20"/>
        <v>eps</v>
      </c>
      <c r="E65" s="17" t="str">
        <f t="shared" si="20"/>
        <v>eps</v>
      </c>
      <c r="F65" s="17" t="str">
        <f t="shared" si="20"/>
        <v>eps</v>
      </c>
      <c r="G65" s="17" t="str">
        <f t="shared" si="20"/>
        <v>eps</v>
      </c>
      <c r="H65" s="17" t="str">
        <f t="shared" si="20"/>
        <v>eps</v>
      </c>
      <c r="I65" s="17" t="str">
        <f t="shared" si="20"/>
        <v>eps</v>
      </c>
      <c r="J65" s="17" t="str">
        <f t="shared" si="20"/>
        <v>eps</v>
      </c>
      <c r="K65" s="17" t="str">
        <f t="shared" si="20"/>
        <v>eps</v>
      </c>
      <c r="L65" s="17" t="str">
        <f t="shared" si="20"/>
        <v>eps</v>
      </c>
      <c r="M65" s="57"/>
      <c r="N65" s="57"/>
      <c r="O65" s="57" t="str">
        <f t="shared" si="21"/>
        <v>avehi</v>
      </c>
      <c r="P65" s="57" t="str">
        <f t="shared" si="22"/>
        <v>nat</v>
      </c>
      <c r="Q65" s="17" t="s">
        <v>75</v>
      </c>
      <c r="R65" s="17" t="str">
        <f t="shared" si="23"/>
        <v>eps</v>
      </c>
      <c r="S65" s="17" t="str">
        <f t="shared" si="23"/>
        <v>eps</v>
      </c>
      <c r="T65" s="17" t="str">
        <f t="shared" si="23"/>
        <v>eps</v>
      </c>
      <c r="U65" s="17" t="str">
        <f t="shared" si="23"/>
        <v>eps</v>
      </c>
      <c r="V65" s="17" t="str">
        <f t="shared" si="23"/>
        <v>eps</v>
      </c>
      <c r="W65" s="17" t="str">
        <f t="shared" si="23"/>
        <v>eps</v>
      </c>
      <c r="X65" s="17" t="str">
        <f t="shared" si="23"/>
        <v>eps</v>
      </c>
      <c r="Y65" s="17" t="str">
        <f t="shared" si="23"/>
        <v>eps</v>
      </c>
      <c r="Z65" s="17" t="str">
        <f t="shared" si="23"/>
        <v>eps</v>
      </c>
    </row>
    <row r="66" spans="1:26" x14ac:dyDescent="0.25">
      <c r="A66" s="57" t="str">
        <f>TFPgr_o!A63</f>
        <v>atequ</v>
      </c>
      <c r="B66" s="57" t="s">
        <v>72</v>
      </c>
      <c r="C66" s="17" t="s">
        <v>75</v>
      </c>
      <c r="D66" s="17" t="str">
        <f t="shared" si="20"/>
        <v>eps</v>
      </c>
      <c r="E66" s="17" t="str">
        <f t="shared" si="20"/>
        <v>eps</v>
      </c>
      <c r="F66" s="17" t="str">
        <f t="shared" si="20"/>
        <v>eps</v>
      </c>
      <c r="G66" s="17" t="str">
        <f t="shared" si="20"/>
        <v>eps</v>
      </c>
      <c r="H66" s="17" t="str">
        <f t="shared" si="20"/>
        <v>eps</v>
      </c>
      <c r="I66" s="17" t="str">
        <f t="shared" si="20"/>
        <v>eps</v>
      </c>
      <c r="J66" s="17" t="str">
        <f t="shared" si="20"/>
        <v>eps</v>
      </c>
      <c r="K66" s="17" t="str">
        <f t="shared" si="20"/>
        <v>eps</v>
      </c>
      <c r="L66" s="17" t="str">
        <f t="shared" si="20"/>
        <v>eps</v>
      </c>
      <c r="M66" s="57"/>
      <c r="N66" s="57"/>
      <c r="O66" s="57" t="str">
        <f t="shared" si="21"/>
        <v>atequ</v>
      </c>
      <c r="P66" s="57" t="str">
        <f t="shared" si="22"/>
        <v>nat</v>
      </c>
      <c r="Q66" s="17" t="s">
        <v>75</v>
      </c>
      <c r="R66" s="17" t="str">
        <f t="shared" si="23"/>
        <v>eps</v>
      </c>
      <c r="S66" s="17" t="str">
        <f t="shared" si="23"/>
        <v>eps</v>
      </c>
      <c r="T66" s="17" t="str">
        <f t="shared" si="23"/>
        <v>eps</v>
      </c>
      <c r="U66" s="17" t="str">
        <f t="shared" si="23"/>
        <v>eps</v>
      </c>
      <c r="V66" s="17" t="str">
        <f t="shared" si="23"/>
        <v>eps</v>
      </c>
      <c r="W66" s="17" t="str">
        <f t="shared" si="23"/>
        <v>eps</v>
      </c>
      <c r="X66" s="17" t="str">
        <f t="shared" si="23"/>
        <v>eps</v>
      </c>
      <c r="Y66" s="17" t="str">
        <f t="shared" si="23"/>
        <v>eps</v>
      </c>
      <c r="Z66" s="17" t="str">
        <f t="shared" si="23"/>
        <v>eps</v>
      </c>
    </row>
    <row r="67" spans="1:26" x14ac:dyDescent="0.25">
      <c r="A67" s="57" t="str">
        <f>TFPgr_o!A64</f>
        <v>afurn</v>
      </c>
      <c r="B67" s="57" t="s">
        <v>72</v>
      </c>
      <c r="C67" s="17" t="s">
        <v>75</v>
      </c>
      <c r="D67" s="17" t="str">
        <f t="shared" si="20"/>
        <v>eps</v>
      </c>
      <c r="E67" s="17" t="str">
        <f t="shared" si="20"/>
        <v>eps</v>
      </c>
      <c r="F67" s="17" t="str">
        <f t="shared" si="20"/>
        <v>eps</v>
      </c>
      <c r="G67" s="17" t="str">
        <f t="shared" si="20"/>
        <v>eps</v>
      </c>
      <c r="H67" s="17" t="str">
        <f t="shared" si="20"/>
        <v>eps</v>
      </c>
      <c r="I67" s="17" t="str">
        <f t="shared" si="20"/>
        <v>eps</v>
      </c>
      <c r="J67" s="17" t="str">
        <f t="shared" si="20"/>
        <v>eps</v>
      </c>
      <c r="K67" s="17" t="str">
        <f t="shared" si="20"/>
        <v>eps</v>
      </c>
      <c r="L67" s="17" t="str">
        <f t="shared" si="20"/>
        <v>eps</v>
      </c>
      <c r="M67" s="57"/>
      <c r="N67" s="57"/>
      <c r="O67" s="57" t="str">
        <f t="shared" si="21"/>
        <v>afurn</v>
      </c>
      <c r="P67" s="57" t="str">
        <f t="shared" si="22"/>
        <v>nat</v>
      </c>
      <c r="Q67" s="17" t="s">
        <v>75</v>
      </c>
      <c r="R67" s="17" t="str">
        <f t="shared" si="23"/>
        <v>eps</v>
      </c>
      <c r="S67" s="17" t="str">
        <f t="shared" si="23"/>
        <v>eps</v>
      </c>
      <c r="T67" s="17" t="str">
        <f t="shared" si="23"/>
        <v>eps</v>
      </c>
      <c r="U67" s="17" t="str">
        <f t="shared" si="23"/>
        <v>eps</v>
      </c>
      <c r="V67" s="17" t="str">
        <f t="shared" si="23"/>
        <v>eps</v>
      </c>
      <c r="W67" s="17" t="str">
        <f t="shared" si="23"/>
        <v>eps</v>
      </c>
      <c r="X67" s="17" t="str">
        <f t="shared" si="23"/>
        <v>eps</v>
      </c>
      <c r="Y67" s="17" t="str">
        <f t="shared" si="23"/>
        <v>eps</v>
      </c>
      <c r="Z67" s="17" t="str">
        <f t="shared" si="23"/>
        <v>eps</v>
      </c>
    </row>
    <row r="68" spans="1:26" x14ac:dyDescent="0.25">
      <c r="A68" s="57" t="str">
        <f>TFPgr_o!A65</f>
        <v>aoman</v>
      </c>
      <c r="B68" s="57" t="s">
        <v>72</v>
      </c>
      <c r="C68" s="17" t="s">
        <v>75</v>
      </c>
      <c r="D68" s="17" t="str">
        <f t="shared" si="20"/>
        <v>eps</v>
      </c>
      <c r="E68" s="17" t="str">
        <f t="shared" si="20"/>
        <v>eps</v>
      </c>
      <c r="F68" s="17" t="str">
        <f t="shared" si="20"/>
        <v>eps</v>
      </c>
      <c r="G68" s="17" t="str">
        <f t="shared" si="20"/>
        <v>eps</v>
      </c>
      <c r="H68" s="17" t="str">
        <f t="shared" si="20"/>
        <v>eps</v>
      </c>
      <c r="I68" s="17" t="str">
        <f t="shared" si="20"/>
        <v>eps</v>
      </c>
      <c r="J68" s="17" t="str">
        <f t="shared" si="20"/>
        <v>eps</v>
      </c>
      <c r="K68" s="17" t="str">
        <f t="shared" si="20"/>
        <v>eps</v>
      </c>
      <c r="L68" s="17" t="str">
        <f t="shared" si="20"/>
        <v>eps</v>
      </c>
      <c r="M68" s="57"/>
      <c r="N68" s="57"/>
      <c r="O68" s="57" t="str">
        <f t="shared" si="21"/>
        <v>aoman</v>
      </c>
      <c r="P68" s="57" t="str">
        <f t="shared" si="22"/>
        <v>nat</v>
      </c>
      <c r="Q68" s="17" t="s">
        <v>75</v>
      </c>
      <c r="R68" s="17" t="str">
        <f t="shared" si="23"/>
        <v>eps</v>
      </c>
      <c r="S68" s="17" t="str">
        <f t="shared" si="23"/>
        <v>eps</v>
      </c>
      <c r="T68" s="17" t="str">
        <f t="shared" si="23"/>
        <v>eps</v>
      </c>
      <c r="U68" s="17" t="str">
        <f t="shared" si="23"/>
        <v>eps</v>
      </c>
      <c r="V68" s="17" t="str">
        <f t="shared" si="23"/>
        <v>eps</v>
      </c>
      <c r="W68" s="17" t="str">
        <f t="shared" si="23"/>
        <v>eps</v>
      </c>
      <c r="X68" s="17" t="str">
        <f t="shared" si="23"/>
        <v>eps</v>
      </c>
      <c r="Y68" s="17" t="str">
        <f t="shared" si="23"/>
        <v>eps</v>
      </c>
      <c r="Z68" s="17" t="str">
        <f t="shared" si="23"/>
        <v>eps</v>
      </c>
    </row>
    <row r="69" spans="1:26" x14ac:dyDescent="0.25">
      <c r="A69" s="57" t="str">
        <f>TFPgr_o!A66</f>
        <v>aelec</v>
      </c>
      <c r="B69" s="57" t="s">
        <v>72</v>
      </c>
      <c r="C69" s="17" t="s">
        <v>75</v>
      </c>
      <c r="D69" s="17" t="str">
        <f t="shared" si="20"/>
        <v>eps</v>
      </c>
      <c r="E69" s="17" t="str">
        <f t="shared" si="20"/>
        <v>eps</v>
      </c>
      <c r="F69" s="17" t="str">
        <f t="shared" si="20"/>
        <v>eps</v>
      </c>
      <c r="G69" s="17" t="str">
        <f t="shared" si="20"/>
        <v>eps</v>
      </c>
      <c r="H69" s="17" t="str">
        <f t="shared" si="20"/>
        <v>eps</v>
      </c>
      <c r="I69" s="17" t="str">
        <f t="shared" si="20"/>
        <v>eps</v>
      </c>
      <c r="J69" s="17" t="str">
        <f t="shared" si="20"/>
        <v>eps</v>
      </c>
      <c r="K69" s="17" t="str">
        <f t="shared" si="20"/>
        <v>eps</v>
      </c>
      <c r="L69" s="17" t="str">
        <f t="shared" si="20"/>
        <v>eps</v>
      </c>
      <c r="M69" s="57"/>
      <c r="N69" s="57"/>
      <c r="O69" s="57" t="str">
        <f t="shared" si="21"/>
        <v>aelec</v>
      </c>
      <c r="P69" s="57" t="str">
        <f t="shared" si="22"/>
        <v>nat</v>
      </c>
      <c r="Q69" s="17" t="s">
        <v>75</v>
      </c>
      <c r="R69" s="17" t="str">
        <f t="shared" si="23"/>
        <v>eps</v>
      </c>
      <c r="S69" s="17" t="str">
        <f t="shared" si="23"/>
        <v>eps</v>
      </c>
      <c r="T69" s="17" t="str">
        <f t="shared" si="23"/>
        <v>eps</v>
      </c>
      <c r="U69" s="17" t="str">
        <f t="shared" si="23"/>
        <v>eps</v>
      </c>
      <c r="V69" s="17" t="str">
        <f t="shared" si="23"/>
        <v>eps</v>
      </c>
      <c r="W69" s="17" t="str">
        <f t="shared" si="23"/>
        <v>eps</v>
      </c>
      <c r="X69" s="17" t="str">
        <f t="shared" si="23"/>
        <v>eps</v>
      </c>
      <c r="Y69" s="17" t="str">
        <f t="shared" si="23"/>
        <v>eps</v>
      </c>
      <c r="Z69" s="17" t="str">
        <f t="shared" si="23"/>
        <v>eps</v>
      </c>
    </row>
    <row r="70" spans="1:26" x14ac:dyDescent="0.25">
      <c r="A70" s="57" t="str">
        <f>TFPgr_o!A67</f>
        <v>awatr</v>
      </c>
      <c r="B70" s="57" t="s">
        <v>72</v>
      </c>
      <c r="C70" s="17" t="s">
        <v>75</v>
      </c>
      <c r="D70" s="17" t="str">
        <f t="shared" si="20"/>
        <v>eps</v>
      </c>
      <c r="E70" s="17" t="str">
        <f t="shared" si="20"/>
        <v>eps</v>
      </c>
      <c r="F70" s="17" t="str">
        <f t="shared" si="20"/>
        <v>eps</v>
      </c>
      <c r="G70" s="17" t="str">
        <f t="shared" si="20"/>
        <v>eps</v>
      </c>
      <c r="H70" s="17" t="str">
        <f t="shared" si="20"/>
        <v>eps</v>
      </c>
      <c r="I70" s="17" t="str">
        <f t="shared" si="20"/>
        <v>eps</v>
      </c>
      <c r="J70" s="17" t="str">
        <f t="shared" si="20"/>
        <v>eps</v>
      </c>
      <c r="K70" s="17" t="str">
        <f t="shared" si="20"/>
        <v>eps</v>
      </c>
      <c r="L70" s="17" t="str">
        <f t="shared" si="20"/>
        <v>eps</v>
      </c>
      <c r="M70" s="57"/>
      <c r="N70" s="57"/>
      <c r="O70" s="57" t="str">
        <f t="shared" si="21"/>
        <v>awatr</v>
      </c>
      <c r="P70" s="57" t="str">
        <f t="shared" si="22"/>
        <v>nat</v>
      </c>
      <c r="Q70" s="17" t="s">
        <v>75</v>
      </c>
      <c r="R70" s="17" t="str">
        <f t="shared" si="23"/>
        <v>eps</v>
      </c>
      <c r="S70" s="17" t="str">
        <f t="shared" si="23"/>
        <v>eps</v>
      </c>
      <c r="T70" s="17" t="str">
        <f t="shared" si="23"/>
        <v>eps</v>
      </c>
      <c r="U70" s="17" t="str">
        <f t="shared" si="23"/>
        <v>eps</v>
      </c>
      <c r="V70" s="17" t="str">
        <f t="shared" si="23"/>
        <v>eps</v>
      </c>
      <c r="W70" s="17" t="str">
        <f t="shared" si="23"/>
        <v>eps</v>
      </c>
      <c r="X70" s="17" t="str">
        <f t="shared" si="23"/>
        <v>eps</v>
      </c>
      <c r="Y70" s="17" t="str">
        <f t="shared" si="23"/>
        <v>eps</v>
      </c>
      <c r="Z70" s="17" t="str">
        <f t="shared" si="23"/>
        <v>eps</v>
      </c>
    </row>
    <row r="71" spans="1:26" x14ac:dyDescent="0.25">
      <c r="A71" s="57" t="str">
        <f>TFPgr_o!A68</f>
        <v>acons</v>
      </c>
      <c r="B71" s="57" t="s">
        <v>72</v>
      </c>
      <c r="C71" s="17" t="s">
        <v>75</v>
      </c>
      <c r="D71" s="17" t="str">
        <f t="shared" si="20"/>
        <v>eps</v>
      </c>
      <c r="E71" s="17" t="str">
        <f t="shared" si="20"/>
        <v>eps</v>
      </c>
      <c r="F71" s="17" t="str">
        <f t="shared" si="20"/>
        <v>eps</v>
      </c>
      <c r="G71" s="17" t="str">
        <f t="shared" si="20"/>
        <v>eps</v>
      </c>
      <c r="H71" s="17" t="str">
        <f t="shared" si="20"/>
        <v>eps</v>
      </c>
      <c r="I71" s="17" t="str">
        <f t="shared" si="20"/>
        <v>eps</v>
      </c>
      <c r="J71" s="17" t="str">
        <f t="shared" si="20"/>
        <v>eps</v>
      </c>
      <c r="K71" s="17" t="str">
        <f t="shared" si="20"/>
        <v>eps</v>
      </c>
      <c r="L71" s="17" t="str">
        <f t="shared" si="20"/>
        <v>eps</v>
      </c>
      <c r="M71" s="57"/>
      <c r="N71" s="57"/>
      <c r="O71" s="57" t="str">
        <f t="shared" si="21"/>
        <v>acons</v>
      </c>
      <c r="P71" s="57" t="str">
        <f t="shared" si="22"/>
        <v>nat</v>
      </c>
      <c r="Q71" s="17" t="s">
        <v>75</v>
      </c>
      <c r="R71" s="17" t="str">
        <f t="shared" si="23"/>
        <v>eps</v>
      </c>
      <c r="S71" s="17" t="str">
        <f t="shared" si="23"/>
        <v>eps</v>
      </c>
      <c r="T71" s="17" t="str">
        <f t="shared" si="23"/>
        <v>eps</v>
      </c>
      <c r="U71" s="17" t="str">
        <f t="shared" si="23"/>
        <v>eps</v>
      </c>
      <c r="V71" s="17" t="str">
        <f t="shared" si="23"/>
        <v>eps</v>
      </c>
      <c r="W71" s="17" t="str">
        <f t="shared" si="23"/>
        <v>eps</v>
      </c>
      <c r="X71" s="17" t="str">
        <f t="shared" si="23"/>
        <v>eps</v>
      </c>
      <c r="Y71" s="17" t="str">
        <f t="shared" si="23"/>
        <v>eps</v>
      </c>
      <c r="Z71" s="17" t="str">
        <f t="shared" si="23"/>
        <v>eps</v>
      </c>
    </row>
    <row r="72" spans="1:26" x14ac:dyDescent="0.25">
      <c r="A72" s="57" t="str">
        <f>TFPgr_o!A69</f>
        <v>atrad</v>
      </c>
      <c r="B72" s="57" t="s">
        <v>72</v>
      </c>
      <c r="C72" s="17" t="s">
        <v>75</v>
      </c>
      <c r="D72" s="17" t="str">
        <f t="shared" si="20"/>
        <v>eps</v>
      </c>
      <c r="E72" s="17" t="str">
        <f t="shared" si="20"/>
        <v>eps</v>
      </c>
      <c r="F72" s="17" t="str">
        <f t="shared" si="20"/>
        <v>eps</v>
      </c>
      <c r="G72" s="17" t="str">
        <f t="shared" si="20"/>
        <v>eps</v>
      </c>
      <c r="H72" s="17" t="str">
        <f t="shared" si="20"/>
        <v>eps</v>
      </c>
      <c r="I72" s="17" t="str">
        <f t="shared" si="20"/>
        <v>eps</v>
      </c>
      <c r="J72" s="17" t="str">
        <f t="shared" si="20"/>
        <v>eps</v>
      </c>
      <c r="K72" s="17" t="str">
        <f t="shared" si="20"/>
        <v>eps</v>
      </c>
      <c r="L72" s="17" t="str">
        <f t="shared" si="20"/>
        <v>eps</v>
      </c>
      <c r="M72" s="57"/>
      <c r="N72" s="57"/>
      <c r="O72" s="57" t="str">
        <f t="shared" si="21"/>
        <v>atrad</v>
      </c>
      <c r="P72" s="57" t="str">
        <f t="shared" si="22"/>
        <v>nat</v>
      </c>
      <c r="Q72" s="17" t="s">
        <v>75</v>
      </c>
      <c r="R72" s="17" t="str">
        <f t="shared" si="23"/>
        <v>eps</v>
      </c>
      <c r="S72" s="17" t="str">
        <f t="shared" si="23"/>
        <v>eps</v>
      </c>
      <c r="T72" s="17" t="str">
        <f t="shared" si="23"/>
        <v>eps</v>
      </c>
      <c r="U72" s="17" t="str">
        <f t="shared" si="23"/>
        <v>eps</v>
      </c>
      <c r="V72" s="17" t="str">
        <f t="shared" si="23"/>
        <v>eps</v>
      </c>
      <c r="W72" s="17" t="str">
        <f t="shared" si="23"/>
        <v>eps</v>
      </c>
      <c r="X72" s="17" t="str">
        <f t="shared" si="23"/>
        <v>eps</v>
      </c>
      <c r="Y72" s="17" t="str">
        <f t="shared" si="23"/>
        <v>eps</v>
      </c>
      <c r="Z72" s="17" t="str">
        <f t="shared" si="23"/>
        <v>eps</v>
      </c>
    </row>
    <row r="73" spans="1:26" x14ac:dyDescent="0.25">
      <c r="A73" s="57" t="str">
        <f>TFPgr_o!A70</f>
        <v>ahotl</v>
      </c>
      <c r="B73" s="57" t="s">
        <v>72</v>
      </c>
      <c r="C73" s="17" t="s">
        <v>75</v>
      </c>
      <c r="D73" s="17" t="str">
        <f t="shared" ref="D73:L84" si="24">$C73</f>
        <v>eps</v>
      </c>
      <c r="E73" s="17" t="str">
        <f t="shared" si="24"/>
        <v>eps</v>
      </c>
      <c r="F73" s="17" t="str">
        <f t="shared" si="24"/>
        <v>eps</v>
      </c>
      <c r="G73" s="17" t="str">
        <f t="shared" si="24"/>
        <v>eps</v>
      </c>
      <c r="H73" s="17" t="str">
        <f t="shared" si="24"/>
        <v>eps</v>
      </c>
      <c r="I73" s="17" t="str">
        <f t="shared" si="24"/>
        <v>eps</v>
      </c>
      <c r="J73" s="17" t="str">
        <f t="shared" si="24"/>
        <v>eps</v>
      </c>
      <c r="K73" s="17" t="str">
        <f t="shared" si="24"/>
        <v>eps</v>
      </c>
      <c r="L73" s="17" t="str">
        <f t="shared" si="24"/>
        <v>eps</v>
      </c>
      <c r="M73" s="57"/>
      <c r="N73" s="57"/>
      <c r="O73" s="57" t="str">
        <f t="shared" si="21"/>
        <v>ahotl</v>
      </c>
      <c r="P73" s="57" t="str">
        <f t="shared" si="22"/>
        <v>nat</v>
      </c>
      <c r="Q73" s="17" t="s">
        <v>75</v>
      </c>
      <c r="R73" s="17" t="str">
        <f t="shared" ref="R73:Z84" si="25">$C73</f>
        <v>eps</v>
      </c>
      <c r="S73" s="17" t="str">
        <f t="shared" si="25"/>
        <v>eps</v>
      </c>
      <c r="T73" s="17" t="str">
        <f t="shared" si="25"/>
        <v>eps</v>
      </c>
      <c r="U73" s="17" t="str">
        <f t="shared" si="25"/>
        <v>eps</v>
      </c>
      <c r="V73" s="17" t="str">
        <f t="shared" si="25"/>
        <v>eps</v>
      </c>
      <c r="W73" s="17" t="str">
        <f t="shared" si="25"/>
        <v>eps</v>
      </c>
      <c r="X73" s="17" t="str">
        <f t="shared" si="25"/>
        <v>eps</v>
      </c>
      <c r="Y73" s="17" t="str">
        <f t="shared" si="25"/>
        <v>eps</v>
      </c>
      <c r="Z73" s="17" t="str">
        <f t="shared" si="25"/>
        <v>eps</v>
      </c>
    </row>
    <row r="74" spans="1:26" x14ac:dyDescent="0.25">
      <c r="A74" s="57" t="str">
        <f>TFPgr_o!A71</f>
        <v>altrp-p</v>
      </c>
      <c r="B74" s="57" t="s">
        <v>72</v>
      </c>
      <c r="C74" s="17" t="s">
        <v>75</v>
      </c>
      <c r="D74" s="17" t="str">
        <f t="shared" si="24"/>
        <v>eps</v>
      </c>
      <c r="E74" s="17" t="str">
        <f t="shared" si="24"/>
        <v>eps</v>
      </c>
      <c r="F74" s="17" t="str">
        <f t="shared" si="24"/>
        <v>eps</v>
      </c>
      <c r="G74" s="17" t="str">
        <f t="shared" si="24"/>
        <v>eps</v>
      </c>
      <c r="H74" s="17" t="str">
        <f t="shared" si="24"/>
        <v>eps</v>
      </c>
      <c r="I74" s="17" t="str">
        <f t="shared" si="24"/>
        <v>eps</v>
      </c>
      <c r="J74" s="17" t="str">
        <f t="shared" si="24"/>
        <v>eps</v>
      </c>
      <c r="K74" s="17" t="str">
        <f t="shared" si="24"/>
        <v>eps</v>
      </c>
      <c r="L74" s="17" t="str">
        <f t="shared" si="24"/>
        <v>eps</v>
      </c>
      <c r="M74" s="57"/>
      <c r="N74" s="57"/>
      <c r="O74" s="57" t="str">
        <f t="shared" si="21"/>
        <v>altrp-p</v>
      </c>
      <c r="P74" s="57" t="str">
        <f t="shared" si="22"/>
        <v>nat</v>
      </c>
      <c r="Q74" s="17" t="s">
        <v>75</v>
      </c>
      <c r="R74" s="17" t="str">
        <f t="shared" si="25"/>
        <v>eps</v>
      </c>
      <c r="S74" s="17" t="str">
        <f t="shared" si="25"/>
        <v>eps</v>
      </c>
      <c r="T74" s="17" t="str">
        <f t="shared" si="25"/>
        <v>eps</v>
      </c>
      <c r="U74" s="17" t="str">
        <f t="shared" si="25"/>
        <v>eps</v>
      </c>
      <c r="V74" s="17" t="str">
        <f t="shared" si="25"/>
        <v>eps</v>
      </c>
      <c r="W74" s="17" t="str">
        <f t="shared" si="25"/>
        <v>eps</v>
      </c>
      <c r="X74" s="17" t="str">
        <f t="shared" si="25"/>
        <v>eps</v>
      </c>
      <c r="Y74" s="17" t="str">
        <f t="shared" si="25"/>
        <v>eps</v>
      </c>
      <c r="Z74" s="17" t="str">
        <f t="shared" si="25"/>
        <v>eps</v>
      </c>
    </row>
    <row r="75" spans="1:26" x14ac:dyDescent="0.25">
      <c r="A75" s="57" t="str">
        <f>TFPgr_o!A72</f>
        <v>altrp-f</v>
      </c>
      <c r="B75" s="57" t="s">
        <v>72</v>
      </c>
      <c r="C75" s="17" t="s">
        <v>75</v>
      </c>
      <c r="D75" s="17" t="str">
        <f t="shared" si="24"/>
        <v>eps</v>
      </c>
      <c r="E75" s="17" t="str">
        <f t="shared" si="24"/>
        <v>eps</v>
      </c>
      <c r="F75" s="17" t="str">
        <f t="shared" si="24"/>
        <v>eps</v>
      </c>
      <c r="G75" s="17" t="str">
        <f t="shared" si="24"/>
        <v>eps</v>
      </c>
      <c r="H75" s="17" t="str">
        <f t="shared" si="24"/>
        <v>eps</v>
      </c>
      <c r="I75" s="17" t="str">
        <f t="shared" si="24"/>
        <v>eps</v>
      </c>
      <c r="J75" s="17" t="str">
        <f t="shared" si="24"/>
        <v>eps</v>
      </c>
      <c r="K75" s="17" t="str">
        <f t="shared" si="24"/>
        <v>eps</v>
      </c>
      <c r="L75" s="17" t="str">
        <f t="shared" si="24"/>
        <v>eps</v>
      </c>
      <c r="M75" s="57"/>
      <c r="N75" s="57"/>
      <c r="O75" s="57" t="str">
        <f t="shared" si="21"/>
        <v>altrp-f</v>
      </c>
      <c r="P75" s="57" t="str">
        <f t="shared" si="22"/>
        <v>nat</v>
      </c>
      <c r="Q75" s="17" t="s">
        <v>75</v>
      </c>
      <c r="R75" s="17" t="str">
        <f t="shared" si="25"/>
        <v>eps</v>
      </c>
      <c r="S75" s="17" t="str">
        <f t="shared" si="25"/>
        <v>eps</v>
      </c>
      <c r="T75" s="17" t="str">
        <f t="shared" si="25"/>
        <v>eps</v>
      </c>
      <c r="U75" s="17" t="str">
        <f t="shared" si="25"/>
        <v>eps</v>
      </c>
      <c r="V75" s="17" t="str">
        <f t="shared" si="25"/>
        <v>eps</v>
      </c>
      <c r="W75" s="17" t="str">
        <f t="shared" si="25"/>
        <v>eps</v>
      </c>
      <c r="X75" s="17" t="str">
        <f t="shared" si="25"/>
        <v>eps</v>
      </c>
      <c r="Y75" s="17" t="str">
        <f t="shared" si="25"/>
        <v>eps</v>
      </c>
      <c r="Z75" s="17" t="str">
        <f t="shared" si="25"/>
        <v>eps</v>
      </c>
    </row>
    <row r="76" spans="1:26" x14ac:dyDescent="0.25">
      <c r="A76" s="57" t="str">
        <f>TFPgr_o!A73</f>
        <v>aotrp-p</v>
      </c>
      <c r="B76" s="57" t="s">
        <v>72</v>
      </c>
      <c r="C76" s="17" t="s">
        <v>75</v>
      </c>
      <c r="D76" s="17" t="str">
        <f t="shared" si="24"/>
        <v>eps</v>
      </c>
      <c r="E76" s="17" t="str">
        <f t="shared" si="24"/>
        <v>eps</v>
      </c>
      <c r="F76" s="17" t="str">
        <f t="shared" si="24"/>
        <v>eps</v>
      </c>
      <c r="G76" s="17" t="str">
        <f t="shared" si="24"/>
        <v>eps</v>
      </c>
      <c r="H76" s="17" t="str">
        <f t="shared" si="24"/>
        <v>eps</v>
      </c>
      <c r="I76" s="17" t="str">
        <f t="shared" si="24"/>
        <v>eps</v>
      </c>
      <c r="J76" s="17" t="str">
        <f t="shared" si="24"/>
        <v>eps</v>
      </c>
      <c r="K76" s="17" t="str">
        <f t="shared" si="24"/>
        <v>eps</v>
      </c>
      <c r="L76" s="17" t="str">
        <f t="shared" si="24"/>
        <v>eps</v>
      </c>
      <c r="M76" s="57"/>
      <c r="N76" s="57"/>
      <c r="O76" s="57" t="str">
        <f t="shared" si="21"/>
        <v>aotrp-p</v>
      </c>
      <c r="P76" s="57" t="str">
        <f t="shared" si="22"/>
        <v>nat</v>
      </c>
      <c r="Q76" s="17" t="s">
        <v>75</v>
      </c>
      <c r="R76" s="17" t="str">
        <f t="shared" si="25"/>
        <v>eps</v>
      </c>
      <c r="S76" s="17" t="str">
        <f t="shared" si="25"/>
        <v>eps</v>
      </c>
      <c r="T76" s="17" t="str">
        <f t="shared" si="25"/>
        <v>eps</v>
      </c>
      <c r="U76" s="17" t="str">
        <f t="shared" si="25"/>
        <v>eps</v>
      </c>
      <c r="V76" s="17" t="str">
        <f t="shared" si="25"/>
        <v>eps</v>
      </c>
      <c r="W76" s="17" t="str">
        <f t="shared" si="25"/>
        <v>eps</v>
      </c>
      <c r="X76" s="17" t="str">
        <f t="shared" si="25"/>
        <v>eps</v>
      </c>
      <c r="Y76" s="17" t="str">
        <f t="shared" si="25"/>
        <v>eps</v>
      </c>
      <c r="Z76" s="17" t="str">
        <f t="shared" si="25"/>
        <v>eps</v>
      </c>
    </row>
    <row r="77" spans="1:26" x14ac:dyDescent="0.25">
      <c r="A77" s="57" t="str">
        <f>TFPgr_o!A74</f>
        <v>aotrp-f</v>
      </c>
      <c r="B77" s="57" t="s">
        <v>72</v>
      </c>
      <c r="C77" s="17" t="s">
        <v>75</v>
      </c>
      <c r="D77" s="17" t="str">
        <f t="shared" si="24"/>
        <v>eps</v>
      </c>
      <c r="E77" s="17" t="str">
        <f t="shared" si="24"/>
        <v>eps</v>
      </c>
      <c r="F77" s="17" t="str">
        <f t="shared" si="24"/>
        <v>eps</v>
      </c>
      <c r="G77" s="17" t="str">
        <f t="shared" si="24"/>
        <v>eps</v>
      </c>
      <c r="H77" s="17" t="str">
        <f t="shared" si="24"/>
        <v>eps</v>
      </c>
      <c r="I77" s="17" t="str">
        <f t="shared" si="24"/>
        <v>eps</v>
      </c>
      <c r="J77" s="17" t="str">
        <f t="shared" si="24"/>
        <v>eps</v>
      </c>
      <c r="K77" s="17" t="str">
        <f t="shared" si="24"/>
        <v>eps</v>
      </c>
      <c r="L77" s="17" t="str">
        <f t="shared" si="24"/>
        <v>eps</v>
      </c>
      <c r="M77" s="57"/>
      <c r="N77" s="57"/>
      <c r="O77" s="57" t="str">
        <f t="shared" si="21"/>
        <v>aotrp-f</v>
      </c>
      <c r="P77" s="57" t="str">
        <f t="shared" si="22"/>
        <v>nat</v>
      </c>
      <c r="Q77" s="17" t="s">
        <v>75</v>
      </c>
      <c r="R77" s="17" t="str">
        <f t="shared" si="25"/>
        <v>eps</v>
      </c>
      <c r="S77" s="17" t="str">
        <f t="shared" si="25"/>
        <v>eps</v>
      </c>
      <c r="T77" s="17" t="str">
        <f t="shared" si="25"/>
        <v>eps</v>
      </c>
      <c r="U77" s="17" t="str">
        <f t="shared" si="25"/>
        <v>eps</v>
      </c>
      <c r="V77" s="17" t="str">
        <f t="shared" si="25"/>
        <v>eps</v>
      </c>
      <c r="W77" s="17" t="str">
        <f t="shared" si="25"/>
        <v>eps</v>
      </c>
      <c r="X77" s="17" t="str">
        <f t="shared" si="25"/>
        <v>eps</v>
      </c>
      <c r="Y77" s="17" t="str">
        <f t="shared" si="25"/>
        <v>eps</v>
      </c>
      <c r="Z77" s="17" t="str">
        <f t="shared" si="25"/>
        <v>eps</v>
      </c>
    </row>
    <row r="78" spans="1:26" x14ac:dyDescent="0.25">
      <c r="A78" s="57" t="str">
        <f>TFPgr_o!A75</f>
        <v>aprtr</v>
      </c>
      <c r="B78" s="57" t="s">
        <v>72</v>
      </c>
      <c r="C78" s="17" t="s">
        <v>75</v>
      </c>
      <c r="D78" s="17" t="str">
        <f t="shared" si="24"/>
        <v>eps</v>
      </c>
      <c r="E78" s="17" t="str">
        <f t="shared" si="24"/>
        <v>eps</v>
      </c>
      <c r="F78" s="17" t="str">
        <f t="shared" si="24"/>
        <v>eps</v>
      </c>
      <c r="G78" s="17" t="str">
        <f t="shared" si="24"/>
        <v>eps</v>
      </c>
      <c r="H78" s="17" t="str">
        <f t="shared" si="24"/>
        <v>eps</v>
      </c>
      <c r="I78" s="17" t="str">
        <f t="shared" si="24"/>
        <v>eps</v>
      </c>
      <c r="J78" s="17" t="str">
        <f t="shared" si="24"/>
        <v>eps</v>
      </c>
      <c r="K78" s="17" t="str">
        <f t="shared" si="24"/>
        <v>eps</v>
      </c>
      <c r="L78" s="17" t="str">
        <f t="shared" si="24"/>
        <v>eps</v>
      </c>
      <c r="M78" s="57"/>
      <c r="N78" s="57"/>
      <c r="O78" s="57" t="str">
        <f t="shared" si="21"/>
        <v>aprtr</v>
      </c>
      <c r="P78" s="57" t="str">
        <f t="shared" si="22"/>
        <v>nat</v>
      </c>
      <c r="Q78" s="17" t="s">
        <v>75</v>
      </c>
      <c r="R78" s="17" t="str">
        <f t="shared" si="25"/>
        <v>eps</v>
      </c>
      <c r="S78" s="17" t="str">
        <f t="shared" si="25"/>
        <v>eps</v>
      </c>
      <c r="T78" s="17" t="str">
        <f t="shared" si="25"/>
        <v>eps</v>
      </c>
      <c r="U78" s="17" t="str">
        <f t="shared" si="25"/>
        <v>eps</v>
      </c>
      <c r="V78" s="17" t="str">
        <f t="shared" si="25"/>
        <v>eps</v>
      </c>
      <c r="W78" s="17" t="str">
        <f t="shared" si="25"/>
        <v>eps</v>
      </c>
      <c r="X78" s="17" t="str">
        <f t="shared" si="25"/>
        <v>eps</v>
      </c>
      <c r="Y78" s="17" t="str">
        <f t="shared" si="25"/>
        <v>eps</v>
      </c>
      <c r="Z78" s="17" t="str">
        <f t="shared" si="25"/>
        <v>eps</v>
      </c>
    </row>
    <row r="79" spans="1:26" x14ac:dyDescent="0.25">
      <c r="A79" s="57" t="str">
        <f>TFPgr_o!A76</f>
        <v>atrps</v>
      </c>
      <c r="B79" s="57" t="s">
        <v>72</v>
      </c>
      <c r="C79" s="17" t="s">
        <v>75</v>
      </c>
      <c r="D79" s="17" t="str">
        <f t="shared" si="24"/>
        <v>eps</v>
      </c>
      <c r="E79" s="17" t="str">
        <f t="shared" si="24"/>
        <v>eps</v>
      </c>
      <c r="F79" s="17" t="str">
        <f t="shared" si="24"/>
        <v>eps</v>
      </c>
      <c r="G79" s="17" t="str">
        <f t="shared" si="24"/>
        <v>eps</v>
      </c>
      <c r="H79" s="17" t="str">
        <f t="shared" si="24"/>
        <v>eps</v>
      </c>
      <c r="I79" s="17" t="str">
        <f t="shared" si="24"/>
        <v>eps</v>
      </c>
      <c r="J79" s="17" t="str">
        <f t="shared" si="24"/>
        <v>eps</v>
      </c>
      <c r="K79" s="17" t="str">
        <f t="shared" si="24"/>
        <v>eps</v>
      </c>
      <c r="L79" s="17" t="str">
        <f t="shared" si="24"/>
        <v>eps</v>
      </c>
      <c r="M79" s="57"/>
      <c r="N79" s="57"/>
      <c r="O79" s="57" t="str">
        <f t="shared" si="21"/>
        <v>atrps</v>
      </c>
      <c r="P79" s="57" t="str">
        <f t="shared" si="22"/>
        <v>nat</v>
      </c>
      <c r="Q79" s="17" t="s">
        <v>75</v>
      </c>
      <c r="R79" s="17" t="str">
        <f t="shared" si="25"/>
        <v>eps</v>
      </c>
      <c r="S79" s="17" t="str">
        <f t="shared" si="25"/>
        <v>eps</v>
      </c>
      <c r="T79" s="17" t="str">
        <f t="shared" si="25"/>
        <v>eps</v>
      </c>
      <c r="U79" s="17" t="str">
        <f t="shared" si="25"/>
        <v>eps</v>
      </c>
      <c r="V79" s="17" t="str">
        <f t="shared" si="25"/>
        <v>eps</v>
      </c>
      <c r="W79" s="17" t="str">
        <f t="shared" si="25"/>
        <v>eps</v>
      </c>
      <c r="X79" s="17" t="str">
        <f t="shared" si="25"/>
        <v>eps</v>
      </c>
      <c r="Y79" s="17" t="str">
        <f t="shared" si="25"/>
        <v>eps</v>
      </c>
      <c r="Z79" s="17" t="str">
        <f t="shared" si="25"/>
        <v>eps</v>
      </c>
    </row>
    <row r="80" spans="1:26" x14ac:dyDescent="0.25">
      <c r="A80" s="57" t="str">
        <f>TFPgr_o!A77</f>
        <v>acomm</v>
      </c>
      <c r="B80" s="57" t="s">
        <v>72</v>
      </c>
      <c r="C80" s="17" t="s">
        <v>75</v>
      </c>
      <c r="D80" s="17" t="str">
        <f t="shared" si="24"/>
        <v>eps</v>
      </c>
      <c r="E80" s="17" t="str">
        <f t="shared" si="24"/>
        <v>eps</v>
      </c>
      <c r="F80" s="17" t="str">
        <f t="shared" si="24"/>
        <v>eps</v>
      </c>
      <c r="G80" s="17" t="str">
        <f t="shared" si="24"/>
        <v>eps</v>
      </c>
      <c r="H80" s="17" t="str">
        <f t="shared" si="24"/>
        <v>eps</v>
      </c>
      <c r="I80" s="17" t="str">
        <f t="shared" si="24"/>
        <v>eps</v>
      </c>
      <c r="J80" s="17" t="str">
        <f t="shared" si="24"/>
        <v>eps</v>
      </c>
      <c r="K80" s="17" t="str">
        <f t="shared" si="24"/>
        <v>eps</v>
      </c>
      <c r="L80" s="17" t="str">
        <f t="shared" si="24"/>
        <v>eps</v>
      </c>
      <c r="M80" s="57"/>
      <c r="N80" s="57"/>
      <c r="O80" s="57" t="str">
        <f t="shared" si="21"/>
        <v>acomm</v>
      </c>
      <c r="P80" s="57" t="str">
        <f t="shared" si="22"/>
        <v>nat</v>
      </c>
      <c r="Q80" s="17" t="s">
        <v>75</v>
      </c>
      <c r="R80" s="17" t="str">
        <f t="shared" si="25"/>
        <v>eps</v>
      </c>
      <c r="S80" s="17" t="str">
        <f t="shared" si="25"/>
        <v>eps</v>
      </c>
      <c r="T80" s="17" t="str">
        <f t="shared" si="25"/>
        <v>eps</v>
      </c>
      <c r="U80" s="17" t="str">
        <f t="shared" si="25"/>
        <v>eps</v>
      </c>
      <c r="V80" s="17" t="str">
        <f t="shared" si="25"/>
        <v>eps</v>
      </c>
      <c r="W80" s="17" t="str">
        <f t="shared" si="25"/>
        <v>eps</v>
      </c>
      <c r="X80" s="17" t="str">
        <f t="shared" si="25"/>
        <v>eps</v>
      </c>
      <c r="Y80" s="17" t="str">
        <f t="shared" si="25"/>
        <v>eps</v>
      </c>
      <c r="Z80" s="17" t="str">
        <f t="shared" si="25"/>
        <v>eps</v>
      </c>
    </row>
    <row r="81" spans="1:26" x14ac:dyDescent="0.25">
      <c r="A81" s="57" t="str">
        <f>TFPgr_o!A78</f>
        <v>afsrv</v>
      </c>
      <c r="B81" s="57" t="s">
        <v>72</v>
      </c>
      <c r="C81" s="17" t="s">
        <v>75</v>
      </c>
      <c r="D81" s="17" t="str">
        <f t="shared" si="24"/>
        <v>eps</v>
      </c>
      <c r="E81" s="17" t="str">
        <f t="shared" si="24"/>
        <v>eps</v>
      </c>
      <c r="F81" s="17" t="str">
        <f t="shared" si="24"/>
        <v>eps</v>
      </c>
      <c r="G81" s="17" t="str">
        <f t="shared" si="24"/>
        <v>eps</v>
      </c>
      <c r="H81" s="17" t="str">
        <f t="shared" si="24"/>
        <v>eps</v>
      </c>
      <c r="I81" s="17" t="str">
        <f t="shared" si="24"/>
        <v>eps</v>
      </c>
      <c r="J81" s="17" t="str">
        <f t="shared" si="24"/>
        <v>eps</v>
      </c>
      <c r="K81" s="17" t="str">
        <f t="shared" si="24"/>
        <v>eps</v>
      </c>
      <c r="L81" s="17" t="str">
        <f t="shared" si="24"/>
        <v>eps</v>
      </c>
      <c r="M81" s="57"/>
      <c r="N81" s="57"/>
      <c r="O81" s="57" t="str">
        <f t="shared" si="21"/>
        <v>afsrv</v>
      </c>
      <c r="P81" s="57" t="str">
        <f t="shared" si="22"/>
        <v>nat</v>
      </c>
      <c r="Q81" s="17" t="s">
        <v>75</v>
      </c>
      <c r="R81" s="17" t="str">
        <f t="shared" si="25"/>
        <v>eps</v>
      </c>
      <c r="S81" s="17" t="str">
        <f t="shared" si="25"/>
        <v>eps</v>
      </c>
      <c r="T81" s="17" t="str">
        <f t="shared" si="25"/>
        <v>eps</v>
      </c>
      <c r="U81" s="17" t="str">
        <f t="shared" si="25"/>
        <v>eps</v>
      </c>
      <c r="V81" s="17" t="str">
        <f t="shared" si="25"/>
        <v>eps</v>
      </c>
      <c r="W81" s="17" t="str">
        <f t="shared" si="25"/>
        <v>eps</v>
      </c>
      <c r="X81" s="17" t="str">
        <f t="shared" si="25"/>
        <v>eps</v>
      </c>
      <c r="Y81" s="17" t="str">
        <f t="shared" si="25"/>
        <v>eps</v>
      </c>
      <c r="Z81" s="17" t="str">
        <f t="shared" si="25"/>
        <v>eps</v>
      </c>
    </row>
    <row r="82" spans="1:26" x14ac:dyDescent="0.25">
      <c r="A82" s="57" t="str">
        <f>TFPgr_o!A79</f>
        <v>absrv</v>
      </c>
      <c r="B82" s="57" t="s">
        <v>72</v>
      </c>
      <c r="C82" s="17" t="s">
        <v>75</v>
      </c>
      <c r="D82" s="17" t="str">
        <f t="shared" si="24"/>
        <v>eps</v>
      </c>
      <c r="E82" s="17" t="str">
        <f t="shared" si="24"/>
        <v>eps</v>
      </c>
      <c r="F82" s="17" t="str">
        <f t="shared" si="24"/>
        <v>eps</v>
      </c>
      <c r="G82" s="17" t="str">
        <f t="shared" si="24"/>
        <v>eps</v>
      </c>
      <c r="H82" s="17" t="str">
        <f t="shared" si="24"/>
        <v>eps</v>
      </c>
      <c r="I82" s="17" t="str">
        <f t="shared" si="24"/>
        <v>eps</v>
      </c>
      <c r="J82" s="17" t="str">
        <f t="shared" si="24"/>
        <v>eps</v>
      </c>
      <c r="K82" s="17" t="str">
        <f t="shared" si="24"/>
        <v>eps</v>
      </c>
      <c r="L82" s="17" t="str">
        <f t="shared" si="24"/>
        <v>eps</v>
      </c>
      <c r="M82" s="57"/>
      <c r="N82" s="57"/>
      <c r="O82" s="57" t="str">
        <f t="shared" si="21"/>
        <v>absrv</v>
      </c>
      <c r="P82" s="57" t="str">
        <f t="shared" si="22"/>
        <v>nat</v>
      </c>
      <c r="Q82" s="17" t="s">
        <v>75</v>
      </c>
      <c r="R82" s="17" t="str">
        <f t="shared" si="25"/>
        <v>eps</v>
      </c>
      <c r="S82" s="17" t="str">
        <f t="shared" si="25"/>
        <v>eps</v>
      </c>
      <c r="T82" s="17" t="str">
        <f t="shared" si="25"/>
        <v>eps</v>
      </c>
      <c r="U82" s="17" t="str">
        <f t="shared" si="25"/>
        <v>eps</v>
      </c>
      <c r="V82" s="17" t="str">
        <f t="shared" si="25"/>
        <v>eps</v>
      </c>
      <c r="W82" s="17" t="str">
        <f t="shared" si="25"/>
        <v>eps</v>
      </c>
      <c r="X82" s="17" t="str">
        <f t="shared" si="25"/>
        <v>eps</v>
      </c>
      <c r="Y82" s="17" t="str">
        <f t="shared" si="25"/>
        <v>eps</v>
      </c>
      <c r="Z82" s="17" t="str">
        <f t="shared" si="25"/>
        <v>eps</v>
      </c>
    </row>
    <row r="83" spans="1:26" x14ac:dyDescent="0.25">
      <c r="A83" s="57" t="str">
        <f>TFPgr_o!A80</f>
        <v>agsrv</v>
      </c>
      <c r="B83" s="57" t="s">
        <v>72</v>
      </c>
      <c r="C83" s="17" t="s">
        <v>75</v>
      </c>
      <c r="D83" s="17" t="str">
        <f t="shared" si="24"/>
        <v>eps</v>
      </c>
      <c r="E83" s="17" t="str">
        <f t="shared" si="24"/>
        <v>eps</v>
      </c>
      <c r="F83" s="17" t="str">
        <f t="shared" si="24"/>
        <v>eps</v>
      </c>
      <c r="G83" s="17" t="str">
        <f t="shared" si="24"/>
        <v>eps</v>
      </c>
      <c r="H83" s="17" t="str">
        <f t="shared" si="24"/>
        <v>eps</v>
      </c>
      <c r="I83" s="17" t="str">
        <f t="shared" si="24"/>
        <v>eps</v>
      </c>
      <c r="J83" s="17" t="str">
        <f t="shared" si="24"/>
        <v>eps</v>
      </c>
      <c r="K83" s="17" t="str">
        <f t="shared" si="24"/>
        <v>eps</v>
      </c>
      <c r="L83" s="17" t="str">
        <f t="shared" si="24"/>
        <v>eps</v>
      </c>
      <c r="M83" s="57"/>
      <c r="N83" s="57"/>
      <c r="O83" s="57" t="str">
        <f t="shared" si="21"/>
        <v>agsrv</v>
      </c>
      <c r="P83" s="57" t="str">
        <f t="shared" si="22"/>
        <v>nat</v>
      </c>
      <c r="Q83" s="17" t="s">
        <v>75</v>
      </c>
      <c r="R83" s="17" t="str">
        <f t="shared" si="25"/>
        <v>eps</v>
      </c>
      <c r="S83" s="17" t="str">
        <f t="shared" si="25"/>
        <v>eps</v>
      </c>
      <c r="T83" s="17" t="str">
        <f t="shared" si="25"/>
        <v>eps</v>
      </c>
      <c r="U83" s="17" t="str">
        <f t="shared" si="25"/>
        <v>eps</v>
      </c>
      <c r="V83" s="17" t="str">
        <f t="shared" si="25"/>
        <v>eps</v>
      </c>
      <c r="W83" s="17" t="str">
        <f t="shared" si="25"/>
        <v>eps</v>
      </c>
      <c r="X83" s="17" t="str">
        <f t="shared" si="25"/>
        <v>eps</v>
      </c>
      <c r="Y83" s="17" t="str">
        <f t="shared" si="25"/>
        <v>eps</v>
      </c>
      <c r="Z83" s="17" t="str">
        <f t="shared" si="25"/>
        <v>eps</v>
      </c>
    </row>
    <row r="84" spans="1:26" x14ac:dyDescent="0.25">
      <c r="A84" s="57" t="str">
        <f>TFPgr_o!A81</f>
        <v>aosrv</v>
      </c>
      <c r="B84" s="57" t="s">
        <v>72</v>
      </c>
      <c r="C84" s="17" t="s">
        <v>75</v>
      </c>
      <c r="D84" s="17" t="str">
        <f t="shared" si="24"/>
        <v>eps</v>
      </c>
      <c r="E84" s="17" t="str">
        <f t="shared" si="24"/>
        <v>eps</v>
      </c>
      <c r="F84" s="17" t="str">
        <f t="shared" si="24"/>
        <v>eps</v>
      </c>
      <c r="G84" s="17" t="str">
        <f t="shared" si="24"/>
        <v>eps</v>
      </c>
      <c r="H84" s="17" t="str">
        <f t="shared" si="24"/>
        <v>eps</v>
      </c>
      <c r="I84" s="17" t="str">
        <f t="shared" si="24"/>
        <v>eps</v>
      </c>
      <c r="J84" s="17" t="str">
        <f t="shared" si="24"/>
        <v>eps</v>
      </c>
      <c r="K84" s="17" t="str">
        <f t="shared" si="24"/>
        <v>eps</v>
      </c>
      <c r="L84" s="17" t="str">
        <f t="shared" si="24"/>
        <v>eps</v>
      </c>
      <c r="M84" s="57"/>
      <c r="N84" s="57"/>
      <c r="O84" s="57" t="str">
        <f t="shared" si="21"/>
        <v>aosrv</v>
      </c>
      <c r="P84" s="57" t="str">
        <f t="shared" si="22"/>
        <v>nat</v>
      </c>
      <c r="Q84" s="17" t="s">
        <v>75</v>
      </c>
      <c r="R84" s="17" t="str">
        <f t="shared" si="25"/>
        <v>eps</v>
      </c>
      <c r="S84" s="17" t="str">
        <f t="shared" si="25"/>
        <v>eps</v>
      </c>
      <c r="T84" s="17" t="str">
        <f t="shared" si="25"/>
        <v>eps</v>
      </c>
      <c r="U84" s="17" t="str">
        <f t="shared" si="25"/>
        <v>eps</v>
      </c>
      <c r="V84" s="17" t="str">
        <f t="shared" si="25"/>
        <v>eps</v>
      </c>
      <c r="W84" s="17" t="str">
        <f t="shared" si="25"/>
        <v>eps</v>
      </c>
      <c r="X84" s="17" t="str">
        <f t="shared" si="25"/>
        <v>eps</v>
      </c>
      <c r="Y84" s="17" t="str">
        <f t="shared" si="25"/>
        <v>eps</v>
      </c>
      <c r="Z84" s="17" t="str">
        <f t="shared" si="25"/>
        <v>eps</v>
      </c>
    </row>
  </sheetData>
  <conditionalFormatting sqref="D7:L7 Q25:Z44 C25:L44 C8:L23 Q8:Z23 C46:L50 Q46:Z50 C52:L60 C63:L84 Q52:Z60 Q63:Z84">
    <cfRule type="cellIs" dxfId="80" priority="24" operator="equal">
      <formula>"eps"</formula>
    </cfRule>
  </conditionalFormatting>
  <conditionalFormatting sqref="Q25:Z44">
    <cfRule type="cellIs" dxfId="79" priority="18" operator="equal">
      <formula>"eps"</formula>
    </cfRule>
  </conditionalFormatting>
  <conditionalFormatting sqref="R25:Z44">
    <cfRule type="cellIs" dxfId="78" priority="17" operator="equal">
      <formula>"eps"</formula>
    </cfRule>
  </conditionalFormatting>
  <conditionalFormatting sqref="R25:Z44">
    <cfRule type="cellIs" dxfId="77" priority="16" operator="equal">
      <formula>"eps"</formula>
    </cfRule>
  </conditionalFormatting>
  <conditionalFormatting sqref="Q24:Z24 C24:L24">
    <cfRule type="cellIs" dxfId="76" priority="15" operator="equal">
      <formula>"eps"</formula>
    </cfRule>
  </conditionalFormatting>
  <conditionalFormatting sqref="Q24:Z24">
    <cfRule type="cellIs" dxfId="75" priority="14" operator="equal">
      <formula>"eps"</formula>
    </cfRule>
  </conditionalFormatting>
  <conditionalFormatting sqref="R24:Z24">
    <cfRule type="cellIs" dxfId="74" priority="13" operator="equal">
      <formula>"eps"</formula>
    </cfRule>
  </conditionalFormatting>
  <conditionalFormatting sqref="R24:Z24">
    <cfRule type="cellIs" dxfId="73" priority="12" operator="equal">
      <formula>"eps"</formula>
    </cfRule>
  </conditionalFormatting>
  <conditionalFormatting sqref="C45:L45 Q45:Z45">
    <cfRule type="cellIs" dxfId="72" priority="11" operator="equal">
      <formula>"eps"</formula>
    </cfRule>
  </conditionalFormatting>
  <conditionalFormatting sqref="Q45:Z45">
    <cfRule type="cellIs" dxfId="71" priority="10" operator="equal">
      <formula>"eps"</formula>
    </cfRule>
  </conditionalFormatting>
  <conditionalFormatting sqref="R45:Z45">
    <cfRule type="cellIs" dxfId="70" priority="9" operator="equal">
      <formula>"eps"</formula>
    </cfRule>
  </conditionalFormatting>
  <conditionalFormatting sqref="R45:Z45">
    <cfRule type="cellIs" dxfId="69" priority="8" operator="equal">
      <formula>"eps"</formula>
    </cfRule>
  </conditionalFormatting>
  <conditionalFormatting sqref="C51:L51 Q51:Z51">
    <cfRule type="cellIs" dxfId="68" priority="2" operator="equal">
      <formula>"eps"</formula>
    </cfRule>
  </conditionalFormatting>
  <conditionalFormatting sqref="C61:L62 Q61:Z62">
    <cfRule type="cellIs" dxfId="67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AY16"/>
  <sheetViews>
    <sheetView zoomScale="80" zoomScaleNormal="80" workbookViewId="0">
      <pane xSplit="2" ySplit="7" topLeftCell="C8" activePane="bottomRight" state="frozen"/>
      <selection activeCell="F8" sqref="F8"/>
      <selection pane="topRight" activeCell="F8" sqref="F8"/>
      <selection pane="bottomLeft" activeCell="F8" sqref="F8"/>
      <selection pane="bottomRight" activeCell="M34" sqref="M34"/>
    </sheetView>
  </sheetViews>
  <sheetFormatPr defaultRowHeight="15" x14ac:dyDescent="0.25"/>
  <cols>
    <col min="1" max="1" width="33.42578125" customWidth="1"/>
    <col min="32" max="32" width="10.5703125" bestFit="1" customWidth="1"/>
  </cols>
  <sheetData>
    <row r="1" spans="1:51" ht="18.75" x14ac:dyDescent="0.3">
      <c r="A1" s="1" t="s">
        <v>92</v>
      </c>
      <c r="P1" s="17"/>
      <c r="AG1" t="s">
        <v>236</v>
      </c>
    </row>
    <row r="5" spans="1:51" x14ac:dyDescent="0.25">
      <c r="A5" s="2" t="s">
        <v>157</v>
      </c>
      <c r="O5" s="2" t="s">
        <v>150</v>
      </c>
      <c r="AA5" s="2" t="s">
        <v>337</v>
      </c>
      <c r="AB5" s="57"/>
      <c r="AC5" s="57"/>
      <c r="AD5" s="57"/>
      <c r="AE5" s="57"/>
      <c r="AF5" s="57"/>
      <c r="AG5" s="57"/>
      <c r="AH5" s="57"/>
      <c r="AI5" s="57"/>
      <c r="AJ5" s="57"/>
      <c r="AK5" s="57"/>
    </row>
    <row r="6" spans="1:51" x14ac:dyDescent="0.25">
      <c r="C6" s="6" t="str">
        <f>FixCap!C6</f>
        <v>base</v>
      </c>
      <c r="D6" s="6" t="str">
        <f>FixCap!D6</f>
        <v>sim1</v>
      </c>
      <c r="E6" s="6" t="str">
        <f>FixCap!E6</f>
        <v>sim2</v>
      </c>
      <c r="F6" s="6" t="str">
        <f>FixCap!F6</f>
        <v>sim3</v>
      </c>
      <c r="G6" s="6" t="str">
        <f>FixCap!G6</f>
        <v>sim4</v>
      </c>
      <c r="H6" s="6" t="str">
        <f>FixCap!H6</f>
        <v>sim5</v>
      </c>
      <c r="I6" s="6" t="str">
        <f>FixCap!I6</f>
        <v>sim6</v>
      </c>
      <c r="J6" s="6" t="str">
        <f>FixCap!J6</f>
        <v>sim7</v>
      </c>
      <c r="K6" s="6" t="str">
        <f>FixCap!K6</f>
        <v>sim8</v>
      </c>
      <c r="L6" s="6" t="str">
        <f>FixCap!L6</f>
        <v>sim9</v>
      </c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V6" t="s">
        <v>234</v>
      </c>
    </row>
    <row r="7" spans="1:51" x14ac:dyDescent="0.25">
      <c r="C7" s="6">
        <f>FixCap!C7</f>
        <v>2020</v>
      </c>
      <c r="D7" s="6">
        <f>FixCap!D7</f>
        <v>2020</v>
      </c>
      <c r="E7" s="6">
        <f>FixCap!E7</f>
        <v>2020</v>
      </c>
      <c r="F7" s="6">
        <f>FixCap!F7</f>
        <v>2020</v>
      </c>
      <c r="G7" s="6">
        <f>FixCap!G7</f>
        <v>2020</v>
      </c>
      <c r="H7" s="6">
        <f>FixCap!H7</f>
        <v>2020</v>
      </c>
      <c r="I7" s="6">
        <f>FixCap!I7</f>
        <v>2020</v>
      </c>
      <c r="J7" s="6">
        <f>FixCap!J7</f>
        <v>2020</v>
      </c>
      <c r="K7" s="6">
        <f>FixCap!K7</f>
        <v>2020</v>
      </c>
      <c r="L7" s="6">
        <f>FixCap!L7</f>
        <v>2020</v>
      </c>
      <c r="P7" s="6" t="str">
        <f t="shared" ref="P7:Y7" si="0">C6</f>
        <v>base</v>
      </c>
      <c r="Q7" s="6" t="str">
        <f t="shared" si="0"/>
        <v>sim1</v>
      </c>
      <c r="R7" s="6" t="str">
        <f t="shared" si="0"/>
        <v>sim2</v>
      </c>
      <c r="S7" s="6" t="str">
        <f t="shared" si="0"/>
        <v>sim3</v>
      </c>
      <c r="T7" s="6" t="str">
        <f t="shared" si="0"/>
        <v>sim4</v>
      </c>
      <c r="U7" s="6" t="str">
        <f t="shared" si="0"/>
        <v>sim5</v>
      </c>
      <c r="V7" s="6" t="str">
        <f t="shared" si="0"/>
        <v>sim6</v>
      </c>
      <c r="W7" s="6" t="str">
        <f t="shared" si="0"/>
        <v>sim7</v>
      </c>
      <c r="X7" s="6" t="str">
        <f t="shared" si="0"/>
        <v>sim8</v>
      </c>
      <c r="Y7" s="6" t="str">
        <f t="shared" si="0"/>
        <v>sim9</v>
      </c>
      <c r="AA7" s="57"/>
      <c r="AB7" s="6" t="str">
        <f>P7</f>
        <v>base</v>
      </c>
      <c r="AC7" s="6" t="str">
        <f t="shared" ref="AC7:AK7" si="1">Q7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V7" t="s">
        <v>232</v>
      </c>
      <c r="AW7" t="s">
        <v>233</v>
      </c>
      <c r="AX7" t="s">
        <v>235</v>
      </c>
      <c r="AY7" t="s">
        <v>158</v>
      </c>
    </row>
    <row r="8" spans="1:51" x14ac:dyDescent="0.25">
      <c r="A8" t="s">
        <v>78</v>
      </c>
      <c r="B8" t="s">
        <v>85</v>
      </c>
      <c r="C8" s="17">
        <f>C12</f>
        <v>2.3628947497707609</v>
      </c>
      <c r="D8" s="11">
        <f>$C8</f>
        <v>2.3628947497707609</v>
      </c>
      <c r="E8" s="11">
        <f t="shared" ref="E8:L16" si="2">$C8</f>
        <v>2.3628947497707609</v>
      </c>
      <c r="F8" s="11">
        <f t="shared" si="2"/>
        <v>2.3628947497707609</v>
      </c>
      <c r="G8" s="11">
        <f t="shared" si="2"/>
        <v>2.3628947497707609</v>
      </c>
      <c r="H8" s="11">
        <f t="shared" si="2"/>
        <v>2.3628947497707609</v>
      </c>
      <c r="I8" s="11">
        <f t="shared" si="2"/>
        <v>2.3628947497707609</v>
      </c>
      <c r="J8" s="11">
        <f t="shared" si="2"/>
        <v>2.3628947497707609</v>
      </c>
      <c r="K8" s="11">
        <f t="shared" si="2"/>
        <v>2.3628947497707609</v>
      </c>
      <c r="L8" s="11">
        <f t="shared" si="2"/>
        <v>2.3628947497707609</v>
      </c>
      <c r="N8" s="11"/>
      <c r="O8" t="s">
        <v>85</v>
      </c>
      <c r="P8" s="11" t="s">
        <v>75</v>
      </c>
      <c r="Q8" s="11" t="str">
        <f t="shared" ref="Q8:Y16" si="3">$P8</f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Y8" s="11" t="str">
        <f t="shared" si="3"/>
        <v>eps</v>
      </c>
      <c r="AA8" s="57" t="s">
        <v>85</v>
      </c>
      <c r="AB8" s="17" t="s">
        <v>75</v>
      </c>
      <c r="AC8" s="17" t="s">
        <v>75</v>
      </c>
      <c r="AD8" s="17" t="s">
        <v>75</v>
      </c>
      <c r="AE8" s="17" t="s">
        <v>75</v>
      </c>
      <c r="AF8" s="17" t="s">
        <v>75</v>
      </c>
      <c r="AG8" s="17" t="s">
        <v>75</v>
      </c>
      <c r="AH8" s="17" t="s">
        <v>75</v>
      </c>
      <c r="AI8" s="17" t="s">
        <v>75</v>
      </c>
      <c r="AJ8" s="17" t="s">
        <v>75</v>
      </c>
      <c r="AK8" s="17" t="s">
        <v>75</v>
      </c>
      <c r="AU8" t="s">
        <v>239</v>
      </c>
      <c r="AV8" s="37">
        <v>3.1838880626152477E-2</v>
      </c>
      <c r="AW8" s="37">
        <v>-2.0519732914073945</v>
      </c>
      <c r="AX8" s="37">
        <v>0.10079397647601485</v>
      </c>
    </row>
    <row r="9" spans="1:51" x14ac:dyDescent="0.25">
      <c r="A9" t="s">
        <v>79</v>
      </c>
      <c r="B9" t="s">
        <v>86</v>
      </c>
      <c r="C9" s="17" t="s">
        <v>75</v>
      </c>
      <c r="D9" s="11" t="str">
        <f t="shared" ref="D9:D16" si="4">$C9</f>
        <v>eps</v>
      </c>
      <c r="E9" s="11" t="str">
        <f t="shared" si="2"/>
        <v>eps</v>
      </c>
      <c r="F9" s="11" t="str">
        <f t="shared" si="2"/>
        <v>eps</v>
      </c>
      <c r="G9" s="11" t="str">
        <f t="shared" si="2"/>
        <v>eps</v>
      </c>
      <c r="H9" s="11" t="str">
        <f t="shared" si="2"/>
        <v>eps</v>
      </c>
      <c r="I9" s="11" t="str">
        <f t="shared" si="2"/>
        <v>eps</v>
      </c>
      <c r="J9" s="11" t="str">
        <f t="shared" si="2"/>
        <v>eps</v>
      </c>
      <c r="K9" s="11" t="str">
        <f t="shared" si="2"/>
        <v>eps</v>
      </c>
      <c r="L9" s="11" t="str">
        <f t="shared" si="2"/>
        <v>eps</v>
      </c>
      <c r="N9" s="11"/>
      <c r="O9" t="s">
        <v>86</v>
      </c>
      <c r="P9" s="11" t="str">
        <f>P8</f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Y9" s="11" t="str">
        <f t="shared" si="3"/>
        <v>eps</v>
      </c>
      <c r="AA9" s="57" t="s">
        <v>86</v>
      </c>
      <c r="AB9" s="17" t="s">
        <v>75</v>
      </c>
      <c r="AC9" s="17" t="s">
        <v>75</v>
      </c>
      <c r="AD9" s="17" t="s">
        <v>75</v>
      </c>
      <c r="AE9" s="17" t="s">
        <v>75</v>
      </c>
      <c r="AF9" s="17" t="s">
        <v>75</v>
      </c>
      <c r="AG9" s="17" t="s">
        <v>75</v>
      </c>
      <c r="AH9" s="17" t="s">
        <v>75</v>
      </c>
      <c r="AI9" s="17" t="s">
        <v>75</v>
      </c>
      <c r="AJ9" s="17" t="s">
        <v>75</v>
      </c>
      <c r="AK9" s="17" t="s">
        <v>75</v>
      </c>
      <c r="AU9" t="s">
        <v>237</v>
      </c>
      <c r="AV9" s="37">
        <v>3.7874425555027624E-2</v>
      </c>
      <c r="AW9" s="37">
        <v>0.21100610837733758</v>
      </c>
      <c r="AX9" s="37">
        <v>0.3386207333989999</v>
      </c>
    </row>
    <row r="10" spans="1:51" x14ac:dyDescent="0.25">
      <c r="A10" t="s">
        <v>80</v>
      </c>
      <c r="B10" t="s">
        <v>87</v>
      </c>
      <c r="C10" s="17" t="s">
        <v>75</v>
      </c>
      <c r="D10" s="11" t="str">
        <f t="shared" si="4"/>
        <v>eps</v>
      </c>
      <c r="E10" s="11" t="str">
        <f t="shared" si="2"/>
        <v>eps</v>
      </c>
      <c r="F10" s="11" t="str">
        <f t="shared" si="2"/>
        <v>eps</v>
      </c>
      <c r="G10" s="11" t="str">
        <f t="shared" si="2"/>
        <v>eps</v>
      </c>
      <c r="H10" s="11" t="str">
        <f t="shared" si="2"/>
        <v>eps</v>
      </c>
      <c r="I10" s="11" t="str">
        <f t="shared" si="2"/>
        <v>eps</v>
      </c>
      <c r="J10" s="11" t="str">
        <f t="shared" si="2"/>
        <v>eps</v>
      </c>
      <c r="K10" s="11" t="str">
        <f t="shared" si="2"/>
        <v>eps</v>
      </c>
      <c r="L10" s="11" t="str">
        <f t="shared" si="2"/>
        <v>eps</v>
      </c>
      <c r="N10" s="11"/>
      <c r="O10" t="s">
        <v>87</v>
      </c>
      <c r="P10" s="11" t="str">
        <f>P9</f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Y10" s="11" t="str">
        <f t="shared" si="3"/>
        <v>eps</v>
      </c>
      <c r="AA10" s="57" t="s">
        <v>87</v>
      </c>
      <c r="AB10" s="17" t="s">
        <v>75</v>
      </c>
      <c r="AC10" s="17" t="s">
        <v>75</v>
      </c>
      <c r="AD10" s="17" t="s">
        <v>75</v>
      </c>
      <c r="AE10" s="17" t="s">
        <v>75</v>
      </c>
      <c r="AF10" s="17" t="s">
        <v>75</v>
      </c>
      <c r="AG10" s="17" t="s">
        <v>75</v>
      </c>
      <c r="AH10" s="17" t="s">
        <v>75</v>
      </c>
      <c r="AI10" s="17" t="s">
        <v>75</v>
      </c>
      <c r="AJ10" s="17" t="s">
        <v>75</v>
      </c>
      <c r="AK10" s="17" t="s">
        <v>75</v>
      </c>
      <c r="AU10" t="s">
        <v>238</v>
      </c>
      <c r="AV10" s="37">
        <v>2.1792228055827145E-2</v>
      </c>
      <c r="AW10" s="37">
        <v>2.9830926842611571E-2</v>
      </c>
      <c r="AX10" s="37">
        <v>0.28549622984755874</v>
      </c>
    </row>
    <row r="11" spans="1:51" x14ac:dyDescent="0.25">
      <c r="A11" t="s">
        <v>81</v>
      </c>
      <c r="B11" t="s">
        <v>88</v>
      </c>
      <c r="C11" s="17">
        <v>1.7</v>
      </c>
      <c r="D11" s="11">
        <f t="shared" si="4"/>
        <v>1.7</v>
      </c>
      <c r="E11" s="11">
        <f t="shared" si="2"/>
        <v>1.7</v>
      </c>
      <c r="F11" s="11">
        <f t="shared" si="2"/>
        <v>1.7</v>
      </c>
      <c r="G11" s="11">
        <f t="shared" si="2"/>
        <v>1.7</v>
      </c>
      <c r="H11" s="11">
        <f t="shared" si="2"/>
        <v>1.7</v>
      </c>
      <c r="I11" s="11">
        <f t="shared" si="2"/>
        <v>1.7</v>
      </c>
      <c r="J11" s="11">
        <f t="shared" si="2"/>
        <v>1.7</v>
      </c>
      <c r="K11" s="11">
        <f t="shared" si="2"/>
        <v>1.7</v>
      </c>
      <c r="L11" s="11">
        <f t="shared" si="2"/>
        <v>1.7</v>
      </c>
      <c r="N11" s="11"/>
      <c r="O11" t="s">
        <v>88</v>
      </c>
      <c r="P11" s="11" t="s">
        <v>75</v>
      </c>
      <c r="Q11" s="143" t="s">
        <v>75</v>
      </c>
      <c r="R11" s="17">
        <v>0.4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Y11" s="11" t="str">
        <f t="shared" si="3"/>
        <v>eps</v>
      </c>
      <c r="AA11" s="57" t="s">
        <v>88</v>
      </c>
      <c r="AB11" s="17" t="s">
        <v>75</v>
      </c>
      <c r="AC11" s="17">
        <v>-0.05</v>
      </c>
      <c r="AD11" s="17">
        <v>-0.8</v>
      </c>
      <c r="AE11" s="17" t="s">
        <v>75</v>
      </c>
      <c r="AF11" s="17" t="s">
        <v>75</v>
      </c>
      <c r="AG11" s="17" t="s">
        <v>75</v>
      </c>
      <c r="AH11" s="17" t="s">
        <v>75</v>
      </c>
      <c r="AI11" s="17" t="s">
        <v>75</v>
      </c>
      <c r="AJ11" s="17" t="s">
        <v>75</v>
      </c>
      <c r="AK11" s="17" t="s">
        <v>75</v>
      </c>
      <c r="AU11" t="s">
        <v>240</v>
      </c>
      <c r="AV11" s="37">
        <v>1.5491990713026649E-2</v>
      </c>
      <c r="AW11" s="37">
        <v>0.54464495252905221</v>
      </c>
      <c r="AX11" s="37">
        <v>-3.3333545030979517E-2</v>
      </c>
    </row>
    <row r="12" spans="1:51" x14ac:dyDescent="0.25">
      <c r="A12" t="s">
        <v>82</v>
      </c>
      <c r="B12" t="s">
        <v>89</v>
      </c>
      <c r="C12" s="17">
        <f>[3]Assumptions!$C$4*100</f>
        <v>2.3628947497707609</v>
      </c>
      <c r="D12" s="11">
        <f t="shared" si="4"/>
        <v>2.3628947497707609</v>
      </c>
      <c r="E12" s="11">
        <f t="shared" si="2"/>
        <v>2.3628947497707609</v>
      </c>
      <c r="F12" s="11">
        <f t="shared" si="2"/>
        <v>2.3628947497707609</v>
      </c>
      <c r="G12" s="11">
        <f t="shared" si="2"/>
        <v>2.3628947497707609</v>
      </c>
      <c r="H12" s="11">
        <f t="shared" si="2"/>
        <v>2.3628947497707609</v>
      </c>
      <c r="I12" s="11">
        <f t="shared" si="2"/>
        <v>2.3628947497707609</v>
      </c>
      <c r="J12" s="11">
        <f t="shared" si="2"/>
        <v>2.3628947497707609</v>
      </c>
      <c r="K12" s="11">
        <f t="shared" si="2"/>
        <v>2.3628947497707609</v>
      </c>
      <c r="L12" s="11">
        <f t="shared" si="2"/>
        <v>2.3628947497707609</v>
      </c>
      <c r="N12" s="11"/>
      <c r="O12" t="s">
        <v>89</v>
      </c>
      <c r="P12" s="11" t="s">
        <v>75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  <c r="Y12" s="11" t="str">
        <f t="shared" si="3"/>
        <v>eps</v>
      </c>
      <c r="AA12" s="57" t="s">
        <v>89</v>
      </c>
      <c r="AB12" s="17" t="s">
        <v>75</v>
      </c>
      <c r="AC12" s="17" t="s">
        <v>75</v>
      </c>
      <c r="AD12" s="17" t="s">
        <v>75</v>
      </c>
      <c r="AE12" s="17" t="s">
        <v>75</v>
      </c>
      <c r="AF12" s="17" t="s">
        <v>75</v>
      </c>
      <c r="AG12" s="17" t="s">
        <v>75</v>
      </c>
      <c r="AH12" s="17" t="s">
        <v>75</v>
      </c>
      <c r="AI12" s="17" t="s">
        <v>75</v>
      </c>
      <c r="AJ12" s="17" t="s">
        <v>75</v>
      </c>
      <c r="AK12" s="17" t="s">
        <v>75</v>
      </c>
      <c r="AV12" s="37"/>
      <c r="AW12" s="37"/>
      <c r="AX12" s="37"/>
    </row>
    <row r="13" spans="1:51" x14ac:dyDescent="0.25">
      <c r="A13" t="s">
        <v>83</v>
      </c>
      <c r="B13" t="s">
        <v>90</v>
      </c>
      <c r="C13" s="17" t="s">
        <v>75</v>
      </c>
      <c r="D13" s="11" t="s">
        <v>75</v>
      </c>
      <c r="E13" s="11" t="str">
        <f t="shared" si="2"/>
        <v>eps</v>
      </c>
      <c r="F13" s="11" t="str">
        <f t="shared" si="2"/>
        <v>eps</v>
      </c>
      <c r="G13" s="11" t="str">
        <f t="shared" si="2"/>
        <v>eps</v>
      </c>
      <c r="H13" s="11" t="str">
        <f t="shared" si="2"/>
        <v>eps</v>
      </c>
      <c r="I13" s="11" t="str">
        <f t="shared" si="2"/>
        <v>eps</v>
      </c>
      <c r="J13" s="11" t="str">
        <f t="shared" si="2"/>
        <v>eps</v>
      </c>
      <c r="K13" s="11" t="str">
        <f t="shared" si="2"/>
        <v>eps</v>
      </c>
      <c r="L13" s="11" t="str">
        <f t="shared" si="2"/>
        <v>eps</v>
      </c>
      <c r="N13" s="11"/>
      <c r="O13" t="s">
        <v>90</v>
      </c>
      <c r="P13" s="11" t="s">
        <v>75</v>
      </c>
      <c r="Q13" s="11" t="str">
        <f t="shared" si="3"/>
        <v>eps</v>
      </c>
      <c r="R13" s="11" t="str">
        <f t="shared" si="3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  <c r="Y13" s="11" t="str">
        <f t="shared" si="3"/>
        <v>eps</v>
      </c>
      <c r="AA13" s="57" t="s">
        <v>90</v>
      </c>
      <c r="AB13" s="17" t="s">
        <v>75</v>
      </c>
      <c r="AC13" s="17" t="s">
        <v>75</v>
      </c>
      <c r="AD13" s="17" t="s">
        <v>75</v>
      </c>
      <c r="AE13" s="17" t="s">
        <v>75</v>
      </c>
      <c r="AF13" s="17" t="s">
        <v>75</v>
      </c>
      <c r="AG13" s="17" t="s">
        <v>75</v>
      </c>
      <c r="AH13" s="17" t="s">
        <v>75</v>
      </c>
      <c r="AI13" s="17" t="s">
        <v>75</v>
      </c>
      <c r="AJ13" s="17" t="s">
        <v>75</v>
      </c>
      <c r="AK13" s="17" t="s">
        <v>75</v>
      </c>
      <c r="AU13" t="s">
        <v>241</v>
      </c>
      <c r="AV13" s="37">
        <v>0.03</v>
      </c>
      <c r="AW13" s="37">
        <v>0.03</v>
      </c>
      <c r="AX13" s="37">
        <v>0.03</v>
      </c>
      <c r="AY13" s="37">
        <v>0.03</v>
      </c>
    </row>
    <row r="14" spans="1:51" x14ac:dyDescent="0.25">
      <c r="A14" t="s">
        <v>84</v>
      </c>
      <c r="B14" t="s">
        <v>91</v>
      </c>
      <c r="C14" s="17" t="s">
        <v>75</v>
      </c>
      <c r="D14" s="11" t="s">
        <v>75</v>
      </c>
      <c r="E14" s="11" t="str">
        <f t="shared" si="2"/>
        <v>eps</v>
      </c>
      <c r="F14" s="11" t="str">
        <f t="shared" si="2"/>
        <v>eps</v>
      </c>
      <c r="G14" s="11" t="str">
        <f t="shared" si="2"/>
        <v>eps</v>
      </c>
      <c r="H14" s="11" t="str">
        <f t="shared" si="2"/>
        <v>eps</v>
      </c>
      <c r="I14" s="11" t="str">
        <f t="shared" si="2"/>
        <v>eps</v>
      </c>
      <c r="J14" s="11" t="str">
        <f t="shared" si="2"/>
        <v>eps</v>
      </c>
      <c r="K14" s="11" t="str">
        <f t="shared" si="2"/>
        <v>eps</v>
      </c>
      <c r="L14" s="11" t="str">
        <f t="shared" si="2"/>
        <v>eps</v>
      </c>
      <c r="N14" s="11"/>
      <c r="O14" t="s">
        <v>91</v>
      </c>
      <c r="P14" s="11" t="s">
        <v>75</v>
      </c>
      <c r="Q14" s="11" t="str">
        <f t="shared" si="3"/>
        <v>eps</v>
      </c>
      <c r="R14" s="11" t="str">
        <f t="shared" si="3"/>
        <v>eps</v>
      </c>
      <c r="S14" s="11" t="str">
        <f t="shared" si="3"/>
        <v>eps</v>
      </c>
      <c r="T14" s="11" t="str">
        <f t="shared" si="3"/>
        <v>eps</v>
      </c>
      <c r="U14" s="11" t="str">
        <f t="shared" si="3"/>
        <v>eps</v>
      </c>
      <c r="V14" s="11" t="str">
        <f t="shared" si="3"/>
        <v>eps</v>
      </c>
      <c r="W14" s="11" t="str">
        <f t="shared" si="3"/>
        <v>eps</v>
      </c>
      <c r="X14" s="11" t="str">
        <f t="shared" si="3"/>
        <v>eps</v>
      </c>
      <c r="Y14" s="11" t="str">
        <f t="shared" si="3"/>
        <v>eps</v>
      </c>
      <c r="AA14" s="57" t="s">
        <v>91</v>
      </c>
      <c r="AB14" s="17" t="s">
        <v>75</v>
      </c>
      <c r="AC14" s="17" t="s">
        <v>75</v>
      </c>
      <c r="AD14" s="17" t="s">
        <v>75</v>
      </c>
      <c r="AE14" s="17" t="s">
        <v>75</v>
      </c>
      <c r="AF14" s="17" t="s">
        <v>75</v>
      </c>
      <c r="AG14" s="17" t="s">
        <v>75</v>
      </c>
      <c r="AH14" s="17" t="s">
        <v>75</v>
      </c>
      <c r="AI14" s="17" t="s">
        <v>75</v>
      </c>
      <c r="AJ14" s="17" t="s">
        <v>75</v>
      </c>
      <c r="AK14" s="17" t="s">
        <v>75</v>
      </c>
    </row>
    <row r="15" spans="1:51" x14ac:dyDescent="0.25">
      <c r="A15" t="s">
        <v>159</v>
      </c>
      <c r="B15" t="s">
        <v>158</v>
      </c>
      <c r="C15" s="17" t="s">
        <v>75</v>
      </c>
      <c r="D15" s="11" t="str">
        <f t="shared" si="4"/>
        <v>eps</v>
      </c>
      <c r="E15" s="11" t="str">
        <f t="shared" si="2"/>
        <v>eps</v>
      </c>
      <c r="F15" s="11" t="str">
        <f t="shared" si="2"/>
        <v>eps</v>
      </c>
      <c r="G15" s="11" t="str">
        <f t="shared" si="2"/>
        <v>eps</v>
      </c>
      <c r="H15" s="11" t="str">
        <f t="shared" si="2"/>
        <v>eps</v>
      </c>
      <c r="I15" s="11" t="str">
        <f t="shared" si="2"/>
        <v>eps</v>
      </c>
      <c r="J15" s="11" t="str">
        <f t="shared" si="2"/>
        <v>eps</v>
      </c>
      <c r="K15" s="11" t="str">
        <f t="shared" si="2"/>
        <v>eps</v>
      </c>
      <c r="L15" s="11" t="str">
        <f t="shared" si="2"/>
        <v>eps</v>
      </c>
      <c r="O15" t="s">
        <v>158</v>
      </c>
      <c r="P15" s="11" t="s">
        <v>75</v>
      </c>
      <c r="Q15" s="11" t="str">
        <f t="shared" si="3"/>
        <v>eps</v>
      </c>
      <c r="R15" s="11" t="str">
        <f t="shared" si="3"/>
        <v>eps</v>
      </c>
      <c r="S15" s="11" t="str">
        <f t="shared" si="3"/>
        <v>eps</v>
      </c>
      <c r="T15" s="11" t="str">
        <f t="shared" si="3"/>
        <v>eps</v>
      </c>
      <c r="U15" s="11" t="str">
        <f t="shared" si="3"/>
        <v>eps</v>
      </c>
      <c r="V15" s="11" t="str">
        <f t="shared" si="3"/>
        <v>eps</v>
      </c>
      <c r="W15" s="11" t="str">
        <f t="shared" si="3"/>
        <v>eps</v>
      </c>
      <c r="X15" s="11" t="str">
        <f t="shared" si="3"/>
        <v>eps</v>
      </c>
      <c r="Y15" s="11" t="str">
        <f t="shared" si="3"/>
        <v>eps</v>
      </c>
      <c r="AA15" s="57" t="s">
        <v>158</v>
      </c>
      <c r="AB15" s="17" t="s">
        <v>75</v>
      </c>
      <c r="AC15" s="17" t="s">
        <v>75</v>
      </c>
      <c r="AD15" s="17" t="s">
        <v>75</v>
      </c>
      <c r="AE15" s="17" t="s">
        <v>75</v>
      </c>
      <c r="AF15" s="17" t="s">
        <v>75</v>
      </c>
      <c r="AG15" s="17" t="s">
        <v>75</v>
      </c>
      <c r="AH15" s="17" t="s">
        <v>75</v>
      </c>
      <c r="AI15" s="17" t="s">
        <v>75</v>
      </c>
      <c r="AJ15" s="17" t="s">
        <v>75</v>
      </c>
      <c r="AK15" s="17" t="s">
        <v>75</v>
      </c>
    </row>
    <row r="16" spans="1:51" x14ac:dyDescent="0.25">
      <c r="A16" t="s">
        <v>160</v>
      </c>
      <c r="B16" t="s">
        <v>161</v>
      </c>
      <c r="C16" s="17" t="s">
        <v>75</v>
      </c>
      <c r="D16" s="11" t="str">
        <f t="shared" si="4"/>
        <v>eps</v>
      </c>
      <c r="E16" s="11" t="str">
        <f t="shared" si="2"/>
        <v>eps</v>
      </c>
      <c r="F16" s="11" t="str">
        <f t="shared" si="2"/>
        <v>eps</v>
      </c>
      <c r="G16" s="11" t="str">
        <f t="shared" si="2"/>
        <v>eps</v>
      </c>
      <c r="H16" s="11" t="str">
        <f t="shared" si="2"/>
        <v>eps</v>
      </c>
      <c r="I16" s="11" t="str">
        <f t="shared" si="2"/>
        <v>eps</v>
      </c>
      <c r="J16" s="11" t="str">
        <f t="shared" si="2"/>
        <v>eps</v>
      </c>
      <c r="K16" s="11" t="str">
        <f t="shared" si="2"/>
        <v>eps</v>
      </c>
      <c r="L16" s="11" t="str">
        <f t="shared" si="2"/>
        <v>eps</v>
      </c>
      <c r="O16" t="s">
        <v>161</v>
      </c>
      <c r="P16" s="11" t="s">
        <v>75</v>
      </c>
      <c r="Q16" s="11" t="str">
        <f t="shared" si="3"/>
        <v>eps</v>
      </c>
      <c r="R16" s="11" t="str">
        <f t="shared" si="3"/>
        <v>eps</v>
      </c>
      <c r="S16" s="11" t="str">
        <f t="shared" si="3"/>
        <v>eps</v>
      </c>
      <c r="T16" s="11" t="str">
        <f t="shared" si="3"/>
        <v>eps</v>
      </c>
      <c r="U16" s="11" t="str">
        <f t="shared" si="3"/>
        <v>eps</v>
      </c>
      <c r="V16" s="11" t="str">
        <f t="shared" si="3"/>
        <v>eps</v>
      </c>
      <c r="W16" s="11" t="str">
        <f t="shared" si="3"/>
        <v>eps</v>
      </c>
      <c r="X16" s="11" t="str">
        <f t="shared" si="3"/>
        <v>eps</v>
      </c>
      <c r="Y16" s="11" t="str">
        <f t="shared" si="3"/>
        <v>eps</v>
      </c>
      <c r="AA16" s="57" t="s">
        <v>161</v>
      </c>
      <c r="AB16" s="17" t="s">
        <v>75</v>
      </c>
      <c r="AC16" s="17" t="s">
        <v>75</v>
      </c>
      <c r="AD16" s="17" t="s">
        <v>75</v>
      </c>
      <c r="AE16" s="17" t="s">
        <v>75</v>
      </c>
      <c r="AF16" s="17" t="s">
        <v>75</v>
      </c>
      <c r="AG16" s="17" t="s">
        <v>75</v>
      </c>
      <c r="AH16" s="17" t="s">
        <v>75</v>
      </c>
      <c r="AI16" s="17" t="s">
        <v>75</v>
      </c>
      <c r="AJ16" s="17" t="s">
        <v>75</v>
      </c>
      <c r="AK16" s="17" t="s">
        <v>75</v>
      </c>
    </row>
  </sheetData>
  <conditionalFormatting sqref="N8:N14 P8:Y10 D7:L14 P12:Y16 P11:Q11 S11:Y11">
    <cfRule type="cellIs" dxfId="66" priority="29" operator="equal">
      <formula>"eps"</formula>
    </cfRule>
  </conditionalFormatting>
  <conditionalFormatting sqref="P8:Y10 P12:Y16 P11:Q11 S11:Y11">
    <cfRule type="cellIs" dxfId="65" priority="23" operator="equal">
      <formula>"eps"</formula>
    </cfRule>
  </conditionalFormatting>
  <conditionalFormatting sqref="Q8:Y10 Q12:Y16 Q11 S11:Y11">
    <cfRule type="cellIs" dxfId="64" priority="22" operator="equal">
      <formula>"eps"</formula>
    </cfRule>
  </conditionalFormatting>
  <conditionalFormatting sqref="Q8:Y10 Q12:Y16 Q11 S11:Y11">
    <cfRule type="cellIs" dxfId="63" priority="21" operator="equal">
      <formula>"eps"</formula>
    </cfRule>
  </conditionalFormatting>
  <conditionalFormatting sqref="Q8:Y10 Q12:Y16 Q11 S11:Y11">
    <cfRule type="cellIs" dxfId="62" priority="20" operator="equal">
      <formula>"eps"</formula>
    </cfRule>
  </conditionalFormatting>
  <conditionalFormatting sqref="Q8:Y10 Q12:Y16 Q11 S11:Y11">
    <cfRule type="cellIs" dxfId="61" priority="19" operator="equal">
      <formula>"eps"</formula>
    </cfRule>
  </conditionalFormatting>
  <conditionalFormatting sqref="D15:L15">
    <cfRule type="cellIs" dxfId="60" priority="18" operator="equal">
      <formula>"eps"</formula>
    </cfRule>
  </conditionalFormatting>
  <conditionalFormatting sqref="D16:L16">
    <cfRule type="cellIs" dxfId="59" priority="17" operator="equal">
      <formula>"eps"</formula>
    </cfRule>
  </conditionalFormatting>
  <conditionalFormatting sqref="D16:L16">
    <cfRule type="cellIs" dxfId="58" priority="16" operator="equal">
      <formula>"eps"</formula>
    </cfRule>
  </conditionalFormatting>
  <conditionalFormatting sqref="C8:C14">
    <cfRule type="cellIs" dxfId="57" priority="14" operator="equal">
      <formula>"eps"</formula>
    </cfRule>
  </conditionalFormatting>
  <conditionalFormatting sqref="C15">
    <cfRule type="cellIs" dxfId="56" priority="13" operator="equal">
      <formula>"eps"</formula>
    </cfRule>
  </conditionalFormatting>
  <conditionalFormatting sqref="C16">
    <cfRule type="cellIs" dxfId="55" priority="12" operator="equal">
      <formula>"eps"</formula>
    </cfRule>
  </conditionalFormatting>
  <conditionalFormatting sqref="C16">
    <cfRule type="cellIs" dxfId="54" priority="11" operator="equal">
      <formula>"eps"</formula>
    </cfRule>
  </conditionalFormatting>
  <conditionalFormatting sqref="P1">
    <cfRule type="cellIs" dxfId="53" priority="10" operator="equal">
      <formula>"eps"</formula>
    </cfRule>
  </conditionalFormatting>
  <conditionalFormatting sqref="P1">
    <cfRule type="cellIs" dxfId="52" priority="9" operator="equal">
      <formula>"eps"</formula>
    </cfRule>
  </conditionalFormatting>
  <conditionalFormatting sqref="R11">
    <cfRule type="cellIs" dxfId="51" priority="8" operator="equal">
      <formula>"eps"</formula>
    </cfRule>
  </conditionalFormatting>
  <conditionalFormatting sqref="R11">
    <cfRule type="cellIs" dxfId="50" priority="7" operator="equal">
      <formula>"eps"</formula>
    </cfRule>
  </conditionalFormatting>
  <conditionalFormatting sqref="AB8:AK16">
    <cfRule type="cellIs" dxfId="49" priority="6" operator="equal">
      <formula>"eps"</formula>
    </cfRule>
  </conditionalFormatting>
  <conditionalFormatting sqref="AB8:AK16">
    <cfRule type="cellIs" dxfId="48" priority="5" operator="equal">
      <formula>"eps"</formula>
    </cfRule>
  </conditionalFormatting>
  <conditionalFormatting sqref="AC8:AK16">
    <cfRule type="cellIs" dxfId="47" priority="4" operator="equal">
      <formula>"eps"</formula>
    </cfRule>
  </conditionalFormatting>
  <conditionalFormatting sqref="AC8:AK16">
    <cfRule type="cellIs" dxfId="46" priority="3" operator="equal">
      <formula>"eps"</formula>
    </cfRule>
  </conditionalFormatting>
  <conditionalFormatting sqref="AC8:AK16">
    <cfRule type="cellIs" dxfId="45" priority="2" operator="equal">
      <formula>"eps"</formula>
    </cfRule>
  </conditionalFormatting>
  <conditionalFormatting sqref="AC8:AK16">
    <cfRule type="cellIs" dxfId="44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AL34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H29" sqref="H29"/>
    </sheetView>
  </sheetViews>
  <sheetFormatPr defaultRowHeight="15" x14ac:dyDescent="0.25"/>
  <cols>
    <col min="33" max="33" width="13.28515625" customWidth="1"/>
  </cols>
  <sheetData>
    <row r="1" spans="1:38" ht="18.75" x14ac:dyDescent="0.3">
      <c r="A1" s="1" t="s">
        <v>132</v>
      </c>
    </row>
    <row r="5" spans="1:38" x14ac:dyDescent="0.25">
      <c r="A5" s="2" t="s">
        <v>157</v>
      </c>
      <c r="N5" s="2" t="s">
        <v>150</v>
      </c>
    </row>
    <row r="6" spans="1:38" x14ac:dyDescent="0.25">
      <c r="B6" s="6" t="str">
        <f>Misc!C6</f>
        <v>base</v>
      </c>
      <c r="C6" s="6" t="str">
        <f>Misc!D6</f>
        <v>sim1</v>
      </c>
      <c r="D6" s="6" t="str">
        <f>Misc!E6</f>
        <v>sim2</v>
      </c>
      <c r="E6" s="6" t="str">
        <f>Misc!F6</f>
        <v>sim3</v>
      </c>
      <c r="F6" s="6" t="str">
        <f>Misc!G6</f>
        <v>sim4</v>
      </c>
      <c r="G6" s="6" t="str">
        <f>Misc!H6</f>
        <v>sim5</v>
      </c>
      <c r="H6" s="6" t="str">
        <f>Misc!I6</f>
        <v>sim6</v>
      </c>
      <c r="I6" s="6" t="str">
        <f>Misc!J6</f>
        <v>sim7</v>
      </c>
      <c r="J6" s="6" t="str">
        <f>Misc!K6</f>
        <v>sim8</v>
      </c>
      <c r="K6" s="6" t="str">
        <f>Misc!L6</f>
        <v>sim9</v>
      </c>
    </row>
    <row r="7" spans="1:38" x14ac:dyDescent="0.25">
      <c r="B7" s="6">
        <f>Misc!C7</f>
        <v>2020</v>
      </c>
      <c r="C7" s="6">
        <f>Misc!D7</f>
        <v>2020</v>
      </c>
      <c r="D7" s="6">
        <f>Misc!E7</f>
        <v>2020</v>
      </c>
      <c r="E7" s="6">
        <f>Misc!F7</f>
        <v>2020</v>
      </c>
      <c r="F7" s="6">
        <f>Misc!G7</f>
        <v>2020</v>
      </c>
      <c r="G7" s="6">
        <f>Misc!H7</f>
        <v>2020</v>
      </c>
      <c r="H7" s="6">
        <f>Misc!I7</f>
        <v>2020</v>
      </c>
      <c r="I7" s="6">
        <f>Misc!J7</f>
        <v>2020</v>
      </c>
      <c r="J7" s="6">
        <f>Misc!K7</f>
        <v>2020</v>
      </c>
      <c r="K7" s="6">
        <f>Misc!L7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G7" t="s">
        <v>242</v>
      </c>
    </row>
    <row r="8" spans="1:38" x14ac:dyDescent="0.25">
      <c r="A8" t="s">
        <v>133</v>
      </c>
      <c r="B8" s="52">
        <f>AH9*100</f>
        <v>0.92317729474005183</v>
      </c>
      <c r="C8" s="52">
        <f t="shared" ref="C8:C17" si="1">$B8</f>
        <v>0.92317729474005183</v>
      </c>
      <c r="D8" s="52">
        <f t="shared" ref="D8:K17" si="2">$B8</f>
        <v>0.92317729474005183</v>
      </c>
      <c r="E8" s="52">
        <f t="shared" si="2"/>
        <v>0.92317729474005183</v>
      </c>
      <c r="F8" s="52">
        <f t="shared" si="2"/>
        <v>0.92317729474005183</v>
      </c>
      <c r="G8" s="52">
        <f t="shared" si="2"/>
        <v>0.92317729474005183</v>
      </c>
      <c r="H8" s="52">
        <f t="shared" si="2"/>
        <v>0.92317729474005183</v>
      </c>
      <c r="I8" s="52">
        <f t="shared" si="2"/>
        <v>0.92317729474005183</v>
      </c>
      <c r="J8" s="52">
        <f t="shared" si="2"/>
        <v>0.92317729474005183</v>
      </c>
      <c r="K8" s="52">
        <f t="shared" si="2"/>
        <v>0.92317729474005183</v>
      </c>
      <c r="M8" s="11"/>
      <c r="N8" t="s">
        <v>133</v>
      </c>
      <c r="O8" s="11" t="s">
        <v>75</v>
      </c>
      <c r="P8" s="11" t="str">
        <f>$O8</f>
        <v>eps</v>
      </c>
      <c r="Q8" s="11" t="str">
        <f t="shared" ref="Q8:X17" si="3">$O8</f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AG8" t="s">
        <v>243</v>
      </c>
      <c r="AH8" s="50">
        <v>5.0000000000000001E-3</v>
      </c>
    </row>
    <row r="9" spans="1:38" x14ac:dyDescent="0.25">
      <c r="A9" t="s">
        <v>134</v>
      </c>
      <c r="B9" s="52">
        <f>B8</f>
        <v>0.92317729474005183</v>
      </c>
      <c r="C9" s="52">
        <f t="shared" si="1"/>
        <v>0.92317729474005183</v>
      </c>
      <c r="D9" s="52">
        <f t="shared" si="2"/>
        <v>0.92317729474005183</v>
      </c>
      <c r="E9" s="52">
        <f t="shared" si="2"/>
        <v>0.92317729474005183</v>
      </c>
      <c r="F9" s="52">
        <f t="shared" si="2"/>
        <v>0.92317729474005183</v>
      </c>
      <c r="G9" s="52">
        <f t="shared" si="2"/>
        <v>0.92317729474005183</v>
      </c>
      <c r="H9" s="52">
        <f t="shared" si="2"/>
        <v>0.92317729474005183</v>
      </c>
      <c r="I9" s="52">
        <f t="shared" si="2"/>
        <v>0.92317729474005183</v>
      </c>
      <c r="J9" s="52">
        <f t="shared" si="2"/>
        <v>0.92317729474005183</v>
      </c>
      <c r="K9" s="52">
        <f t="shared" si="2"/>
        <v>0.92317729474005183</v>
      </c>
      <c r="M9" s="11"/>
      <c r="N9" t="s">
        <v>134</v>
      </c>
      <c r="O9" s="11" t="s">
        <v>75</v>
      </c>
      <c r="P9" s="11" t="str">
        <f t="shared" ref="P9:P17" si="4">$O9</f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AG9" s="15" t="s">
        <v>300</v>
      </c>
      <c r="AH9" s="50">
        <f>((('[4]POP(S)'!$AS$14/'[4]POP(S)'!$G$14)^(1/('[4]POP(S)'!$AS$5-'[4]POP(S)'!$G$5)))-1)</f>
        <v>9.2317729474005183E-3</v>
      </c>
      <c r="AL9" s="15"/>
    </row>
    <row r="10" spans="1:38" x14ac:dyDescent="0.25">
      <c r="A10" t="s">
        <v>135</v>
      </c>
      <c r="B10" s="52">
        <f t="shared" ref="B10:B17" si="5">B9</f>
        <v>0.92317729474005183</v>
      </c>
      <c r="C10" s="52">
        <f t="shared" si="1"/>
        <v>0.92317729474005183</v>
      </c>
      <c r="D10" s="52">
        <f t="shared" si="2"/>
        <v>0.92317729474005183</v>
      </c>
      <c r="E10" s="52">
        <f t="shared" si="2"/>
        <v>0.92317729474005183</v>
      </c>
      <c r="F10" s="52">
        <f t="shared" si="2"/>
        <v>0.92317729474005183</v>
      </c>
      <c r="G10" s="52">
        <f t="shared" si="2"/>
        <v>0.92317729474005183</v>
      </c>
      <c r="H10" s="52">
        <f t="shared" si="2"/>
        <v>0.92317729474005183</v>
      </c>
      <c r="I10" s="52">
        <f t="shared" si="2"/>
        <v>0.92317729474005183</v>
      </c>
      <c r="J10" s="52">
        <f t="shared" si="2"/>
        <v>0.92317729474005183</v>
      </c>
      <c r="K10" s="52">
        <f t="shared" si="2"/>
        <v>0.92317729474005183</v>
      </c>
      <c r="M10" s="11"/>
      <c r="N10" t="s">
        <v>135</v>
      </c>
      <c r="O10" s="11" t="s">
        <v>75</v>
      </c>
      <c r="P10" s="11" t="str">
        <f t="shared" si="4"/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AG10" s="15"/>
      <c r="AH10" s="37"/>
    </row>
    <row r="11" spans="1:38" x14ac:dyDescent="0.25">
      <c r="A11" t="s">
        <v>136</v>
      </c>
      <c r="B11" s="52">
        <f t="shared" si="5"/>
        <v>0.92317729474005183</v>
      </c>
      <c r="C11" s="52">
        <f t="shared" si="1"/>
        <v>0.92317729474005183</v>
      </c>
      <c r="D11" s="52">
        <f t="shared" si="2"/>
        <v>0.92317729474005183</v>
      </c>
      <c r="E11" s="52">
        <f t="shared" si="2"/>
        <v>0.92317729474005183</v>
      </c>
      <c r="F11" s="52">
        <f t="shared" si="2"/>
        <v>0.92317729474005183</v>
      </c>
      <c r="G11" s="52">
        <f t="shared" si="2"/>
        <v>0.92317729474005183</v>
      </c>
      <c r="H11" s="52">
        <f t="shared" si="2"/>
        <v>0.92317729474005183</v>
      </c>
      <c r="I11" s="52">
        <f t="shared" si="2"/>
        <v>0.92317729474005183</v>
      </c>
      <c r="J11" s="52">
        <f t="shared" si="2"/>
        <v>0.92317729474005183</v>
      </c>
      <c r="K11" s="52">
        <f t="shared" si="2"/>
        <v>0.92317729474005183</v>
      </c>
      <c r="M11" s="11"/>
      <c r="N11" t="s">
        <v>136</v>
      </c>
      <c r="O11" s="11" t="s">
        <v>75</v>
      </c>
      <c r="P11" s="11" t="str">
        <f t="shared" si="4"/>
        <v>eps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AG11" s="15"/>
      <c r="AH11" s="37"/>
      <c r="AK11" s="37"/>
      <c r="AL11" s="37"/>
    </row>
    <row r="12" spans="1:38" x14ac:dyDescent="0.25">
      <c r="A12" t="s">
        <v>137</v>
      </c>
      <c r="B12" s="52">
        <f t="shared" si="5"/>
        <v>0.92317729474005183</v>
      </c>
      <c r="C12" s="52">
        <f t="shared" si="1"/>
        <v>0.92317729474005183</v>
      </c>
      <c r="D12" s="52">
        <f t="shared" si="2"/>
        <v>0.92317729474005183</v>
      </c>
      <c r="E12" s="52">
        <f t="shared" si="2"/>
        <v>0.92317729474005183</v>
      </c>
      <c r="F12" s="52">
        <f t="shared" si="2"/>
        <v>0.92317729474005183</v>
      </c>
      <c r="G12" s="52">
        <f t="shared" si="2"/>
        <v>0.92317729474005183</v>
      </c>
      <c r="H12" s="52">
        <f t="shared" si="2"/>
        <v>0.92317729474005183</v>
      </c>
      <c r="I12" s="52">
        <f t="shared" si="2"/>
        <v>0.92317729474005183</v>
      </c>
      <c r="J12" s="52">
        <f t="shared" si="2"/>
        <v>0.92317729474005183</v>
      </c>
      <c r="K12" s="52">
        <f t="shared" si="2"/>
        <v>0.92317729474005183</v>
      </c>
      <c r="M12" s="11"/>
      <c r="N12" t="s">
        <v>137</v>
      </c>
      <c r="O12" s="11" t="s">
        <v>75</v>
      </c>
      <c r="P12" s="11" t="str">
        <f t="shared" si="4"/>
        <v>eps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</row>
    <row r="13" spans="1:38" x14ac:dyDescent="0.25">
      <c r="A13" t="s">
        <v>138</v>
      </c>
      <c r="B13" s="52">
        <f t="shared" si="5"/>
        <v>0.92317729474005183</v>
      </c>
      <c r="C13" s="52">
        <f t="shared" si="1"/>
        <v>0.92317729474005183</v>
      </c>
      <c r="D13" s="52">
        <f t="shared" si="2"/>
        <v>0.92317729474005183</v>
      </c>
      <c r="E13" s="52">
        <f t="shared" si="2"/>
        <v>0.92317729474005183</v>
      </c>
      <c r="F13" s="52">
        <f t="shared" si="2"/>
        <v>0.92317729474005183</v>
      </c>
      <c r="G13" s="52">
        <f t="shared" si="2"/>
        <v>0.92317729474005183</v>
      </c>
      <c r="H13" s="52">
        <f t="shared" si="2"/>
        <v>0.92317729474005183</v>
      </c>
      <c r="I13" s="52">
        <f t="shared" si="2"/>
        <v>0.92317729474005183</v>
      </c>
      <c r="J13" s="52">
        <f t="shared" si="2"/>
        <v>0.92317729474005183</v>
      </c>
      <c r="K13" s="52">
        <f t="shared" si="2"/>
        <v>0.92317729474005183</v>
      </c>
      <c r="M13" s="11"/>
      <c r="N13" t="s">
        <v>138</v>
      </c>
      <c r="O13" s="11" t="s">
        <v>75</v>
      </c>
      <c r="P13" s="11" t="str">
        <f t="shared" si="4"/>
        <v>eps</v>
      </c>
      <c r="Q13" s="11" t="str">
        <f t="shared" si="3"/>
        <v>eps</v>
      </c>
      <c r="R13" s="11" t="str">
        <f t="shared" si="3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</row>
    <row r="14" spans="1:38" x14ac:dyDescent="0.25">
      <c r="A14" t="s">
        <v>139</v>
      </c>
      <c r="B14" s="52">
        <f t="shared" si="5"/>
        <v>0.92317729474005183</v>
      </c>
      <c r="C14" s="52">
        <f t="shared" si="1"/>
        <v>0.92317729474005183</v>
      </c>
      <c r="D14" s="52">
        <f t="shared" si="2"/>
        <v>0.92317729474005183</v>
      </c>
      <c r="E14" s="52">
        <f t="shared" si="2"/>
        <v>0.92317729474005183</v>
      </c>
      <c r="F14" s="52">
        <f t="shared" si="2"/>
        <v>0.92317729474005183</v>
      </c>
      <c r="G14" s="52">
        <f t="shared" si="2"/>
        <v>0.92317729474005183</v>
      </c>
      <c r="H14" s="52">
        <f t="shared" si="2"/>
        <v>0.92317729474005183</v>
      </c>
      <c r="I14" s="52">
        <f t="shared" si="2"/>
        <v>0.92317729474005183</v>
      </c>
      <c r="J14" s="52">
        <f t="shared" si="2"/>
        <v>0.92317729474005183</v>
      </c>
      <c r="K14" s="52">
        <f t="shared" si="2"/>
        <v>0.92317729474005183</v>
      </c>
      <c r="M14" s="11"/>
      <c r="N14" t="s">
        <v>139</v>
      </c>
      <c r="O14" s="11" t="s">
        <v>75</v>
      </c>
      <c r="P14" s="11" t="str">
        <f t="shared" si="4"/>
        <v>eps</v>
      </c>
      <c r="Q14" s="11" t="str">
        <f t="shared" si="3"/>
        <v>eps</v>
      </c>
      <c r="R14" s="11" t="str">
        <f t="shared" si="3"/>
        <v>eps</v>
      </c>
      <c r="S14" s="11" t="str">
        <f t="shared" si="3"/>
        <v>eps</v>
      </c>
      <c r="T14" s="11" t="str">
        <f t="shared" si="3"/>
        <v>eps</v>
      </c>
      <c r="U14" s="11" t="str">
        <f t="shared" si="3"/>
        <v>eps</v>
      </c>
      <c r="V14" s="11" t="str">
        <f t="shared" si="3"/>
        <v>eps</v>
      </c>
      <c r="W14" s="11" t="str">
        <f t="shared" si="3"/>
        <v>eps</v>
      </c>
      <c r="X14" s="11" t="str">
        <f t="shared" si="3"/>
        <v>eps</v>
      </c>
    </row>
    <row r="15" spans="1:38" x14ac:dyDescent="0.25">
      <c r="A15" t="s">
        <v>140</v>
      </c>
      <c r="B15" s="52">
        <f t="shared" si="5"/>
        <v>0.92317729474005183</v>
      </c>
      <c r="C15" s="52">
        <f t="shared" si="1"/>
        <v>0.92317729474005183</v>
      </c>
      <c r="D15" s="52">
        <f t="shared" si="2"/>
        <v>0.92317729474005183</v>
      </c>
      <c r="E15" s="52">
        <f t="shared" si="2"/>
        <v>0.92317729474005183</v>
      </c>
      <c r="F15" s="52">
        <f t="shared" si="2"/>
        <v>0.92317729474005183</v>
      </c>
      <c r="G15" s="52">
        <f t="shared" si="2"/>
        <v>0.92317729474005183</v>
      </c>
      <c r="H15" s="52">
        <f t="shared" si="2"/>
        <v>0.92317729474005183</v>
      </c>
      <c r="I15" s="52">
        <f t="shared" si="2"/>
        <v>0.92317729474005183</v>
      </c>
      <c r="J15" s="52">
        <f t="shared" si="2"/>
        <v>0.92317729474005183</v>
      </c>
      <c r="K15" s="52">
        <f t="shared" si="2"/>
        <v>0.92317729474005183</v>
      </c>
      <c r="N15" t="s">
        <v>140</v>
      </c>
      <c r="O15" s="11" t="s">
        <v>75</v>
      </c>
      <c r="P15" s="11" t="str">
        <f t="shared" si="4"/>
        <v>eps</v>
      </c>
      <c r="Q15" s="11" t="str">
        <f t="shared" si="3"/>
        <v>eps</v>
      </c>
      <c r="R15" s="11" t="str">
        <f t="shared" si="3"/>
        <v>eps</v>
      </c>
      <c r="S15" s="11" t="str">
        <f t="shared" si="3"/>
        <v>eps</v>
      </c>
      <c r="T15" s="11" t="str">
        <f t="shared" si="3"/>
        <v>eps</v>
      </c>
      <c r="U15" s="11" t="str">
        <f t="shared" si="3"/>
        <v>eps</v>
      </c>
      <c r="V15" s="11" t="str">
        <f t="shared" si="3"/>
        <v>eps</v>
      </c>
      <c r="W15" s="11" t="str">
        <f t="shared" si="3"/>
        <v>eps</v>
      </c>
      <c r="X15" s="11" t="str">
        <f t="shared" si="3"/>
        <v>eps</v>
      </c>
    </row>
    <row r="16" spans="1:38" x14ac:dyDescent="0.25">
      <c r="A16" t="s">
        <v>141</v>
      </c>
      <c r="B16" s="52">
        <f t="shared" si="5"/>
        <v>0.92317729474005183</v>
      </c>
      <c r="C16" s="52">
        <f t="shared" si="1"/>
        <v>0.92317729474005183</v>
      </c>
      <c r="D16" s="52">
        <f t="shared" si="2"/>
        <v>0.92317729474005183</v>
      </c>
      <c r="E16" s="52">
        <f t="shared" si="2"/>
        <v>0.92317729474005183</v>
      </c>
      <c r="F16" s="52">
        <f t="shared" si="2"/>
        <v>0.92317729474005183</v>
      </c>
      <c r="G16" s="52">
        <f t="shared" si="2"/>
        <v>0.92317729474005183</v>
      </c>
      <c r="H16" s="52">
        <f t="shared" si="2"/>
        <v>0.92317729474005183</v>
      </c>
      <c r="I16" s="52">
        <f t="shared" si="2"/>
        <v>0.92317729474005183</v>
      </c>
      <c r="J16" s="52">
        <f t="shared" si="2"/>
        <v>0.92317729474005183</v>
      </c>
      <c r="K16" s="52">
        <f t="shared" si="2"/>
        <v>0.92317729474005183</v>
      </c>
      <c r="N16" t="s">
        <v>141</v>
      </c>
      <c r="O16" s="11" t="s">
        <v>75</v>
      </c>
      <c r="P16" s="11" t="str">
        <f t="shared" si="4"/>
        <v>eps</v>
      </c>
      <c r="Q16" s="11" t="str">
        <f t="shared" si="3"/>
        <v>eps</v>
      </c>
      <c r="R16" s="11" t="str">
        <f t="shared" si="3"/>
        <v>eps</v>
      </c>
      <c r="S16" s="11" t="str">
        <f t="shared" si="3"/>
        <v>eps</v>
      </c>
      <c r="T16" s="11" t="str">
        <f t="shared" si="3"/>
        <v>eps</v>
      </c>
      <c r="U16" s="11" t="str">
        <f t="shared" si="3"/>
        <v>eps</v>
      </c>
      <c r="V16" s="11" t="str">
        <f t="shared" si="3"/>
        <v>eps</v>
      </c>
      <c r="W16" s="11" t="str">
        <f t="shared" si="3"/>
        <v>eps</v>
      </c>
      <c r="X16" s="11" t="str">
        <f t="shared" si="3"/>
        <v>eps</v>
      </c>
    </row>
    <row r="17" spans="1:24" x14ac:dyDescent="0.25">
      <c r="A17" t="s">
        <v>325</v>
      </c>
      <c r="B17" s="52">
        <f t="shared" si="5"/>
        <v>0.92317729474005183</v>
      </c>
      <c r="C17" s="52">
        <f t="shared" si="1"/>
        <v>0.92317729474005183</v>
      </c>
      <c r="D17" s="52">
        <f t="shared" si="2"/>
        <v>0.92317729474005183</v>
      </c>
      <c r="E17" s="52">
        <f t="shared" si="2"/>
        <v>0.92317729474005183</v>
      </c>
      <c r="F17" s="52">
        <f t="shared" si="2"/>
        <v>0.92317729474005183</v>
      </c>
      <c r="G17" s="52">
        <f t="shared" si="2"/>
        <v>0.92317729474005183</v>
      </c>
      <c r="H17" s="52">
        <f t="shared" si="2"/>
        <v>0.92317729474005183</v>
      </c>
      <c r="I17" s="52">
        <f t="shared" si="2"/>
        <v>0.92317729474005183</v>
      </c>
      <c r="J17" s="52">
        <f t="shared" si="2"/>
        <v>0.92317729474005183</v>
      </c>
      <c r="K17" s="52">
        <f t="shared" si="2"/>
        <v>0.92317729474005183</v>
      </c>
      <c r="N17" t="s">
        <v>325</v>
      </c>
      <c r="O17" s="11" t="s">
        <v>75</v>
      </c>
      <c r="P17" s="11" t="str">
        <f t="shared" si="4"/>
        <v>eps</v>
      </c>
      <c r="Q17" s="11" t="str">
        <f t="shared" si="3"/>
        <v>eps</v>
      </c>
      <c r="R17" s="11" t="str">
        <f t="shared" si="3"/>
        <v>eps</v>
      </c>
      <c r="S17" s="11" t="str">
        <f t="shared" si="3"/>
        <v>eps</v>
      </c>
      <c r="T17" s="11" t="str">
        <f t="shared" si="3"/>
        <v>eps</v>
      </c>
      <c r="U17" s="11" t="str">
        <f t="shared" si="3"/>
        <v>eps</v>
      </c>
      <c r="V17" s="11" t="str">
        <f t="shared" si="3"/>
        <v>eps</v>
      </c>
      <c r="W17" s="11" t="str">
        <f t="shared" si="3"/>
        <v>eps</v>
      </c>
      <c r="X17" s="11" t="str">
        <f t="shared" si="3"/>
        <v>eps</v>
      </c>
    </row>
    <row r="18" spans="1:24" x14ac:dyDescent="0.25">
      <c r="B18" s="17"/>
      <c r="C18" s="11"/>
      <c r="D18" s="11"/>
      <c r="E18" s="11"/>
      <c r="F18" s="11"/>
      <c r="G18" s="11"/>
      <c r="H18" s="11"/>
      <c r="I18" s="11"/>
      <c r="J18" s="11"/>
      <c r="K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x14ac:dyDescent="0.25">
      <c r="B19" s="17"/>
      <c r="C19" s="11"/>
      <c r="D19" s="11"/>
      <c r="E19" s="11"/>
      <c r="F19" s="11"/>
      <c r="G19" s="11"/>
      <c r="H19" s="11"/>
      <c r="I19" s="11"/>
      <c r="J19" s="11"/>
      <c r="K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x14ac:dyDescent="0.25">
      <c r="B20" s="17"/>
      <c r="C20" s="11"/>
      <c r="D20" s="11"/>
      <c r="E20" s="11"/>
      <c r="F20" s="11"/>
      <c r="G20" s="11"/>
      <c r="H20" s="11"/>
      <c r="I20" s="11"/>
      <c r="J20" s="11"/>
      <c r="K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x14ac:dyDescent="0.25">
      <c r="B21" s="17"/>
      <c r="C21" s="11"/>
      <c r="D21" s="11"/>
      <c r="E21" s="11"/>
      <c r="F21" s="11"/>
      <c r="G21" s="11"/>
      <c r="H21" s="11"/>
      <c r="I21" s="11"/>
      <c r="J21" s="11"/>
      <c r="K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x14ac:dyDescent="0.25">
      <c r="L22" s="50"/>
    </row>
    <row r="29" spans="1:24" x14ac:dyDescent="0.25">
      <c r="A29" s="15"/>
      <c r="B29" s="15"/>
      <c r="C29" s="15"/>
      <c r="D29" s="15"/>
      <c r="E29" s="15"/>
      <c r="F29" s="15"/>
      <c r="G29" s="15"/>
      <c r="H29" s="15"/>
      <c r="I29" s="15"/>
    </row>
    <row r="30" spans="1:24" x14ac:dyDescent="0.25">
      <c r="A30" s="15"/>
      <c r="B30" s="15"/>
      <c r="C30" s="15"/>
      <c r="D30" s="15"/>
      <c r="E30" s="15"/>
      <c r="F30" s="15"/>
      <c r="G30" s="15"/>
      <c r="H30" s="15"/>
      <c r="I30" s="15"/>
    </row>
    <row r="31" spans="1:24" x14ac:dyDescent="0.25">
      <c r="A31" s="15"/>
      <c r="B31" s="15"/>
      <c r="C31" s="15"/>
      <c r="D31" s="15"/>
      <c r="E31" s="15"/>
      <c r="F31" s="15"/>
      <c r="G31" s="15"/>
      <c r="H31" s="15"/>
      <c r="I31" s="15"/>
    </row>
    <row r="32" spans="1:24" x14ac:dyDescent="0.25">
      <c r="A32" s="15"/>
      <c r="B32" s="15"/>
      <c r="C32" s="15"/>
      <c r="D32" s="15"/>
      <c r="E32" s="15"/>
      <c r="F32" s="15"/>
      <c r="G32" s="15"/>
      <c r="H32" s="15"/>
      <c r="I32" s="15"/>
    </row>
    <row r="33" spans="1:9" x14ac:dyDescent="0.25">
      <c r="A33" s="15"/>
      <c r="B33" s="15"/>
      <c r="C33" s="15"/>
      <c r="D33" s="15"/>
      <c r="E33" s="15"/>
      <c r="F33" s="15"/>
      <c r="G33" s="15"/>
      <c r="H33" s="15"/>
      <c r="I33" s="15"/>
    </row>
    <row r="34" spans="1:9" x14ac:dyDescent="0.25">
      <c r="B34" s="15"/>
      <c r="C34" s="15"/>
      <c r="D34" s="15"/>
      <c r="E34" s="15"/>
      <c r="F34" s="15"/>
      <c r="G34" s="15"/>
      <c r="H34" s="15"/>
      <c r="I34" s="15"/>
    </row>
  </sheetData>
  <conditionalFormatting sqref="M8:M14 C7:K7 O8:X21 B8:K21">
    <cfRule type="cellIs" dxfId="43" priority="1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L376"/>
  <sheetViews>
    <sheetView zoomScale="70" zoomScaleNormal="70" workbookViewId="0">
      <pane xSplit="2" ySplit="7" topLeftCell="C241" activePane="bottomRight" state="frozen"/>
      <selection pane="topRight" activeCell="C1" sqref="C1"/>
      <selection pane="bottomLeft" activeCell="A8" sqref="A8"/>
      <selection pane="bottomRight" activeCell="I272" sqref="I272"/>
    </sheetView>
  </sheetViews>
  <sheetFormatPr defaultColWidth="9.28515625" defaultRowHeight="15" x14ac:dyDescent="0.25"/>
  <cols>
    <col min="1" max="1" width="11.42578125" style="57" bestFit="1" customWidth="1"/>
    <col min="2" max="2" width="32.140625" style="57" bestFit="1" customWidth="1"/>
    <col min="3" max="3" width="7.7109375" style="57" bestFit="1" customWidth="1"/>
    <col min="4" max="33" width="6.7109375" style="57" bestFit="1" customWidth="1"/>
    <col min="34" max="38" width="3" style="57" bestFit="1" customWidth="1"/>
    <col min="39" max="16384" width="9.28515625" style="57"/>
  </cols>
  <sheetData>
    <row r="1" spans="1:38" ht="18.75" x14ac:dyDescent="0.3">
      <c r="B1" s="1" t="s">
        <v>281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</row>
    <row r="2" spans="1:38" x14ac:dyDescent="0.25">
      <c r="B2" s="4" t="s">
        <v>282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spans="1:38" x14ac:dyDescent="0.25"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</row>
    <row r="4" spans="1:38" x14ac:dyDescent="0.25"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</row>
    <row r="6" spans="1:38" x14ac:dyDescent="0.25">
      <c r="B6" s="2" t="s">
        <v>283</v>
      </c>
    </row>
    <row r="7" spans="1:38" x14ac:dyDescent="0.25">
      <c r="C7" s="57">
        <v>2020</v>
      </c>
      <c r="D7" s="57">
        <f t="shared" ref="D7:AG7" si="0">C7+1</f>
        <v>2021</v>
      </c>
      <c r="E7" s="57">
        <f t="shared" si="0"/>
        <v>2022</v>
      </c>
      <c r="F7" s="57">
        <f t="shared" si="0"/>
        <v>2023</v>
      </c>
      <c r="G7" s="57">
        <f t="shared" si="0"/>
        <v>2024</v>
      </c>
      <c r="H7" s="57">
        <f t="shared" si="0"/>
        <v>2025</v>
      </c>
      <c r="I7" s="57">
        <f t="shared" si="0"/>
        <v>2026</v>
      </c>
      <c r="J7" s="57">
        <f t="shared" si="0"/>
        <v>2027</v>
      </c>
      <c r="K7" s="57">
        <f t="shared" si="0"/>
        <v>2028</v>
      </c>
      <c r="L7" s="57">
        <f t="shared" si="0"/>
        <v>2029</v>
      </c>
      <c r="M7" s="57">
        <f t="shared" si="0"/>
        <v>2030</v>
      </c>
      <c r="N7" s="57">
        <f t="shared" si="0"/>
        <v>2031</v>
      </c>
      <c r="O7" s="57">
        <f t="shared" si="0"/>
        <v>2032</v>
      </c>
      <c r="P7" s="57">
        <f t="shared" si="0"/>
        <v>2033</v>
      </c>
      <c r="Q7" s="57">
        <f t="shared" si="0"/>
        <v>2034</v>
      </c>
      <c r="R7" s="57">
        <f t="shared" si="0"/>
        <v>2035</v>
      </c>
      <c r="S7" s="57">
        <f t="shared" si="0"/>
        <v>2036</v>
      </c>
      <c r="T7" s="57">
        <f t="shared" si="0"/>
        <v>2037</v>
      </c>
      <c r="U7" s="57">
        <f t="shared" si="0"/>
        <v>2038</v>
      </c>
      <c r="V7" s="57">
        <f t="shared" si="0"/>
        <v>2039</v>
      </c>
      <c r="W7" s="57">
        <f t="shared" si="0"/>
        <v>2040</v>
      </c>
      <c r="X7" s="57">
        <f t="shared" si="0"/>
        <v>2041</v>
      </c>
      <c r="Y7" s="57">
        <f t="shared" si="0"/>
        <v>2042</v>
      </c>
      <c r="Z7" s="57">
        <f t="shared" si="0"/>
        <v>2043</v>
      </c>
      <c r="AA7" s="57">
        <f t="shared" si="0"/>
        <v>2044</v>
      </c>
      <c r="AB7" s="57">
        <f t="shared" si="0"/>
        <v>2045</v>
      </c>
      <c r="AC7" s="57">
        <f t="shared" si="0"/>
        <v>2046</v>
      </c>
      <c r="AD7" s="57">
        <f t="shared" si="0"/>
        <v>2047</v>
      </c>
      <c r="AE7" s="57">
        <f t="shared" si="0"/>
        <v>2048</v>
      </c>
      <c r="AF7" s="57">
        <f t="shared" si="0"/>
        <v>2049</v>
      </c>
      <c r="AG7" s="57">
        <f t="shared" si="0"/>
        <v>2050</v>
      </c>
    </row>
    <row r="8" spans="1:38" s="86" customFormat="1" x14ac:dyDescent="0.25">
      <c r="A8" s="86" t="s">
        <v>196</v>
      </c>
      <c r="B8" s="86" t="str">
        <f>evpen!C8</f>
        <v>Ucon7-75-L</v>
      </c>
      <c r="C8" s="90">
        <v>0</v>
      </c>
      <c r="D8" s="90">
        <v>0</v>
      </c>
      <c r="E8" s="90">
        <v>0</v>
      </c>
      <c r="F8" s="90">
        <v>0</v>
      </c>
      <c r="G8" s="90">
        <v>0</v>
      </c>
      <c r="H8" s="90">
        <v>0</v>
      </c>
      <c r="I8" s="90">
        <v>0</v>
      </c>
      <c r="J8" s="90">
        <v>0</v>
      </c>
      <c r="K8" s="90">
        <v>0</v>
      </c>
      <c r="L8" s="90">
        <v>0</v>
      </c>
      <c r="M8" s="90">
        <v>0</v>
      </c>
      <c r="N8" s="90">
        <v>0</v>
      </c>
      <c r="O8" s="90">
        <v>0</v>
      </c>
      <c r="P8" s="90">
        <v>0</v>
      </c>
      <c r="Q8" s="90">
        <v>0</v>
      </c>
      <c r="R8" s="90">
        <v>0</v>
      </c>
      <c r="S8" s="90">
        <v>0</v>
      </c>
      <c r="T8" s="90">
        <v>0</v>
      </c>
      <c r="U8" s="90">
        <v>0</v>
      </c>
      <c r="V8" s="90">
        <v>0</v>
      </c>
      <c r="W8" s="90">
        <v>0</v>
      </c>
      <c r="X8" s="90">
        <v>0</v>
      </c>
      <c r="Y8" s="90">
        <v>0</v>
      </c>
      <c r="Z8" s="90">
        <v>0</v>
      </c>
      <c r="AA8" s="90">
        <v>0</v>
      </c>
      <c r="AB8" s="90">
        <v>0</v>
      </c>
      <c r="AC8" s="90">
        <v>0</v>
      </c>
      <c r="AD8" s="90">
        <v>0</v>
      </c>
      <c r="AE8" s="90">
        <v>0</v>
      </c>
      <c r="AF8" s="90">
        <v>0</v>
      </c>
      <c r="AG8" s="90">
        <v>0</v>
      </c>
      <c r="AH8" s="87"/>
      <c r="AI8" s="87"/>
      <c r="AJ8" s="87"/>
      <c r="AK8" s="87"/>
      <c r="AL8" s="87"/>
    </row>
    <row r="9" spans="1:38" s="32" customFormat="1" x14ac:dyDescent="0.25">
      <c r="A9" s="32" t="s">
        <v>196</v>
      </c>
      <c r="B9" s="32" t="str">
        <f>evpen!C9</f>
        <v>Con7-75-L</v>
      </c>
      <c r="C9" s="91">
        <v>0</v>
      </c>
      <c r="D9" s="91">
        <v>0</v>
      </c>
      <c r="E9" s="91">
        <v>0</v>
      </c>
      <c r="F9" s="91">
        <v>0</v>
      </c>
      <c r="G9" s="91">
        <v>0</v>
      </c>
      <c r="H9" s="91">
        <v>0</v>
      </c>
      <c r="I9" s="91">
        <v>0</v>
      </c>
      <c r="J9" s="91">
        <v>0</v>
      </c>
      <c r="K9" s="91">
        <v>0</v>
      </c>
      <c r="L9" s="91">
        <v>0</v>
      </c>
      <c r="M9" s="91">
        <v>0</v>
      </c>
      <c r="N9" s="91">
        <v>0</v>
      </c>
      <c r="O9" s="91">
        <v>0</v>
      </c>
      <c r="P9" s="91">
        <v>0</v>
      </c>
      <c r="Q9" s="91">
        <v>0</v>
      </c>
      <c r="R9" s="91">
        <v>0</v>
      </c>
      <c r="S9" s="91">
        <v>0</v>
      </c>
      <c r="T9" s="91">
        <v>0</v>
      </c>
      <c r="U9" s="91">
        <v>0</v>
      </c>
      <c r="V9" s="91">
        <v>0</v>
      </c>
      <c r="W9" s="91">
        <v>0</v>
      </c>
      <c r="X9" s="91">
        <v>0</v>
      </c>
      <c r="Y9" s="91">
        <v>0</v>
      </c>
      <c r="Z9" s="91">
        <v>0</v>
      </c>
      <c r="AA9" s="91">
        <v>0</v>
      </c>
      <c r="AB9" s="91">
        <v>0</v>
      </c>
      <c r="AC9" s="91">
        <v>0</v>
      </c>
      <c r="AD9" s="91">
        <v>0</v>
      </c>
      <c r="AE9" s="91">
        <v>0</v>
      </c>
      <c r="AF9" s="91">
        <v>0</v>
      </c>
      <c r="AG9" s="91">
        <v>0</v>
      </c>
      <c r="AH9" s="88"/>
      <c r="AI9" s="88"/>
      <c r="AJ9" s="88"/>
      <c r="AK9" s="88"/>
      <c r="AL9" s="88"/>
    </row>
    <row r="10" spans="1:38" s="32" customFormat="1" x14ac:dyDescent="0.25">
      <c r="A10" s="32" t="s">
        <v>196</v>
      </c>
      <c r="B10" s="32" t="str">
        <f>evpen!C10</f>
        <v>Ucon_NB-UCE-L</v>
      </c>
      <c r="C10" s="91">
        <v>0</v>
      </c>
      <c r="D10" s="91">
        <v>0</v>
      </c>
      <c r="E10" s="91">
        <v>0</v>
      </c>
      <c r="F10" s="91">
        <v>0</v>
      </c>
      <c r="G10" s="91">
        <v>0</v>
      </c>
      <c r="H10" s="91">
        <v>0</v>
      </c>
      <c r="I10" s="91">
        <v>0</v>
      </c>
      <c r="J10" s="91">
        <v>0</v>
      </c>
      <c r="K10" s="91">
        <v>0</v>
      </c>
      <c r="L10" s="91">
        <v>0</v>
      </c>
      <c r="M10" s="91">
        <v>0</v>
      </c>
      <c r="N10" s="91">
        <v>0</v>
      </c>
      <c r="O10" s="91">
        <v>0</v>
      </c>
      <c r="P10" s="91">
        <v>0</v>
      </c>
      <c r="Q10" s="91">
        <v>0</v>
      </c>
      <c r="R10" s="91">
        <v>0</v>
      </c>
      <c r="S10" s="91">
        <v>0</v>
      </c>
      <c r="T10" s="91">
        <v>0</v>
      </c>
      <c r="U10" s="91">
        <v>0</v>
      </c>
      <c r="V10" s="91">
        <v>0</v>
      </c>
      <c r="W10" s="91">
        <v>0</v>
      </c>
      <c r="X10" s="91">
        <v>0</v>
      </c>
      <c r="Y10" s="91">
        <v>0</v>
      </c>
      <c r="Z10" s="91">
        <v>0</v>
      </c>
      <c r="AA10" s="91">
        <v>0</v>
      </c>
      <c r="AB10" s="91">
        <v>0</v>
      </c>
      <c r="AC10" s="91">
        <v>0</v>
      </c>
      <c r="AD10" s="91">
        <v>0</v>
      </c>
      <c r="AE10" s="91">
        <v>0</v>
      </c>
      <c r="AF10" s="91">
        <v>0</v>
      </c>
      <c r="AG10" s="91">
        <v>0</v>
      </c>
      <c r="AH10" s="88"/>
      <c r="AI10" s="88"/>
      <c r="AJ10" s="88"/>
      <c r="AK10" s="88"/>
      <c r="AL10" s="88"/>
    </row>
    <row r="11" spans="1:38" s="32" customFormat="1" x14ac:dyDescent="0.25">
      <c r="A11" s="32" t="s">
        <v>196</v>
      </c>
      <c r="B11" s="32" t="str">
        <f>evpen!C11</f>
        <v>Con_NB-UCE</v>
      </c>
      <c r="C11" s="91">
        <v>0</v>
      </c>
      <c r="D11" s="91">
        <v>0</v>
      </c>
      <c r="E11" s="91">
        <v>0</v>
      </c>
      <c r="F11" s="91">
        <v>0</v>
      </c>
      <c r="G11" s="91">
        <v>0</v>
      </c>
      <c r="H11" s="91">
        <v>0</v>
      </c>
      <c r="I11" s="91">
        <v>0</v>
      </c>
      <c r="J11" s="91">
        <v>0</v>
      </c>
      <c r="K11" s="91">
        <v>0</v>
      </c>
      <c r="L11" s="91">
        <v>0</v>
      </c>
      <c r="M11" s="91">
        <v>0</v>
      </c>
      <c r="N11" s="91">
        <v>0</v>
      </c>
      <c r="O11" s="91">
        <v>0</v>
      </c>
      <c r="P11" s="91">
        <v>0</v>
      </c>
      <c r="Q11" s="91">
        <v>0</v>
      </c>
      <c r="R11" s="91">
        <v>0</v>
      </c>
      <c r="S11" s="91">
        <v>0</v>
      </c>
      <c r="T11" s="91">
        <v>0</v>
      </c>
      <c r="U11" s="91">
        <v>0</v>
      </c>
      <c r="V11" s="91">
        <v>0</v>
      </c>
      <c r="W11" s="91">
        <v>0</v>
      </c>
      <c r="X11" s="91">
        <v>0</v>
      </c>
      <c r="Y11" s="91">
        <v>0</v>
      </c>
      <c r="Z11" s="91">
        <v>0</v>
      </c>
      <c r="AA11" s="91">
        <v>0</v>
      </c>
      <c r="AB11" s="91">
        <v>0</v>
      </c>
      <c r="AC11" s="91">
        <v>0</v>
      </c>
      <c r="AD11" s="91">
        <v>0</v>
      </c>
      <c r="AE11" s="91">
        <v>0</v>
      </c>
      <c r="AF11" s="91">
        <v>0</v>
      </c>
      <c r="AG11" s="91">
        <v>0</v>
      </c>
      <c r="AH11" s="88"/>
      <c r="AI11" s="88"/>
      <c r="AJ11" s="88"/>
      <c r="AK11" s="88"/>
      <c r="AL11" s="88"/>
    </row>
    <row r="12" spans="1:38" s="32" customFormat="1" x14ac:dyDescent="0.25">
      <c r="A12" s="32" t="s">
        <v>196</v>
      </c>
      <c r="B12" s="32" t="str">
        <f>evpen!C12</f>
        <v>Ucon_NB9-5</v>
      </c>
      <c r="C12" s="91">
        <v>0</v>
      </c>
      <c r="D12" s="91">
        <v>0</v>
      </c>
      <c r="E12" s="91">
        <v>0</v>
      </c>
      <c r="F12" s="91">
        <v>0</v>
      </c>
      <c r="G12" s="91">
        <v>0</v>
      </c>
      <c r="H12" s="91">
        <v>0</v>
      </c>
      <c r="I12" s="91">
        <v>0</v>
      </c>
      <c r="J12" s="91">
        <v>0</v>
      </c>
      <c r="K12" s="91">
        <v>0</v>
      </c>
      <c r="L12" s="91">
        <v>0</v>
      </c>
      <c r="M12" s="91">
        <v>0</v>
      </c>
      <c r="N12" s="91">
        <v>0</v>
      </c>
      <c r="O12" s="91">
        <v>0</v>
      </c>
      <c r="P12" s="91">
        <v>0</v>
      </c>
      <c r="Q12" s="91">
        <v>0</v>
      </c>
      <c r="R12" s="91">
        <v>0</v>
      </c>
      <c r="S12" s="91">
        <v>0</v>
      </c>
      <c r="T12" s="91">
        <v>0</v>
      </c>
      <c r="U12" s="91">
        <v>0</v>
      </c>
      <c r="V12" s="91">
        <v>0</v>
      </c>
      <c r="W12" s="91">
        <v>0</v>
      </c>
      <c r="X12" s="91">
        <v>0</v>
      </c>
      <c r="Y12" s="91">
        <v>0</v>
      </c>
      <c r="Z12" s="91">
        <v>0</v>
      </c>
      <c r="AA12" s="91">
        <v>0</v>
      </c>
      <c r="AB12" s="91">
        <v>0</v>
      </c>
      <c r="AC12" s="91">
        <v>0</v>
      </c>
      <c r="AD12" s="91">
        <v>0</v>
      </c>
      <c r="AE12" s="91">
        <v>0</v>
      </c>
      <c r="AF12" s="91">
        <v>0</v>
      </c>
      <c r="AG12" s="91">
        <v>0</v>
      </c>
      <c r="AH12" s="88"/>
      <c r="AI12" s="88"/>
      <c r="AJ12" s="88"/>
      <c r="AK12" s="88"/>
      <c r="AL12" s="88"/>
    </row>
    <row r="13" spans="1:38" s="32" customFormat="1" x14ac:dyDescent="0.25">
      <c r="A13" s="32" t="s">
        <v>196</v>
      </c>
      <c r="B13" s="32" t="str">
        <f>evpen!C13</f>
        <v>RE_CON-UCE-L</v>
      </c>
      <c r="C13" s="91">
        <v>0</v>
      </c>
      <c r="D13" s="91">
        <v>0</v>
      </c>
      <c r="E13" s="91">
        <v>0</v>
      </c>
      <c r="F13" s="91">
        <v>0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1">
        <v>0</v>
      </c>
      <c r="N13" s="91">
        <v>0</v>
      </c>
      <c r="O13" s="91">
        <v>0</v>
      </c>
      <c r="P13" s="91">
        <v>0</v>
      </c>
      <c r="Q13" s="91">
        <v>0</v>
      </c>
      <c r="R13" s="91">
        <v>0</v>
      </c>
      <c r="S13" s="91">
        <v>0</v>
      </c>
      <c r="T13" s="91">
        <v>0</v>
      </c>
      <c r="U13" s="91">
        <v>0</v>
      </c>
      <c r="V13" s="91">
        <v>0</v>
      </c>
      <c r="W13" s="91">
        <v>0</v>
      </c>
      <c r="X13" s="91">
        <v>0</v>
      </c>
      <c r="Y13" s="91">
        <v>0</v>
      </c>
      <c r="Z13" s="91">
        <v>0</v>
      </c>
      <c r="AA13" s="91">
        <v>0</v>
      </c>
      <c r="AB13" s="91">
        <v>0</v>
      </c>
      <c r="AC13" s="91">
        <v>0</v>
      </c>
      <c r="AD13" s="91">
        <v>0</v>
      </c>
      <c r="AE13" s="91">
        <v>0</v>
      </c>
      <c r="AF13" s="91">
        <v>0</v>
      </c>
      <c r="AG13" s="91">
        <v>0</v>
      </c>
      <c r="AH13" s="88"/>
      <c r="AI13" s="88"/>
      <c r="AJ13" s="88"/>
      <c r="AK13" s="88"/>
      <c r="AL13" s="88"/>
    </row>
    <row r="14" spans="1:38" s="32" customFormat="1" x14ac:dyDescent="0.25">
      <c r="A14" s="32" t="s">
        <v>196</v>
      </c>
      <c r="B14" s="32" t="str">
        <f>evpen!C14</f>
        <v>TRAPES-UCE-L</v>
      </c>
      <c r="C14" s="91">
        <v>0</v>
      </c>
      <c r="D14" s="91">
        <v>0</v>
      </c>
      <c r="E14" s="91">
        <v>0</v>
      </c>
      <c r="F14" s="91">
        <v>0</v>
      </c>
      <c r="G14" s="91">
        <v>0</v>
      </c>
      <c r="H14" s="91">
        <v>0</v>
      </c>
      <c r="I14" s="91">
        <v>0</v>
      </c>
      <c r="J14" s="91">
        <v>0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  <c r="Q14" s="91">
        <v>0</v>
      </c>
      <c r="R14" s="91">
        <v>0</v>
      </c>
      <c r="S14" s="91">
        <v>0</v>
      </c>
      <c r="T14" s="91">
        <v>0</v>
      </c>
      <c r="U14" s="91">
        <v>0</v>
      </c>
      <c r="V14" s="91">
        <v>0</v>
      </c>
      <c r="W14" s="91">
        <v>0</v>
      </c>
      <c r="X14" s="91">
        <v>0</v>
      </c>
      <c r="Y14" s="91">
        <v>0</v>
      </c>
      <c r="Z14" s="91">
        <v>0</v>
      </c>
      <c r="AA14" s="91">
        <v>0</v>
      </c>
      <c r="AB14" s="91">
        <v>0</v>
      </c>
      <c r="AC14" s="91">
        <v>0</v>
      </c>
      <c r="AD14" s="91">
        <v>0</v>
      </c>
      <c r="AE14" s="91">
        <v>0</v>
      </c>
      <c r="AF14" s="91">
        <v>0</v>
      </c>
      <c r="AG14" s="91">
        <v>0</v>
      </c>
      <c r="AH14" s="88"/>
      <c r="AI14" s="88"/>
      <c r="AJ14" s="88"/>
      <c r="AK14" s="88"/>
      <c r="AL14" s="88"/>
    </row>
    <row r="15" spans="1:38" s="32" customFormat="1" x14ac:dyDescent="0.25">
      <c r="A15" s="32" t="s">
        <v>196</v>
      </c>
      <c r="B15" s="32" t="str">
        <f>evpen!C15</f>
        <v>REF2019-UCE-L</v>
      </c>
      <c r="C15" s="91">
        <v>0</v>
      </c>
      <c r="D15" s="91">
        <v>0</v>
      </c>
      <c r="E15" s="91">
        <v>0</v>
      </c>
      <c r="F15" s="91">
        <v>0</v>
      </c>
      <c r="G15" s="91">
        <v>0</v>
      </c>
      <c r="H15" s="91">
        <v>0</v>
      </c>
      <c r="I15" s="91">
        <v>0</v>
      </c>
      <c r="J15" s="91">
        <v>0</v>
      </c>
      <c r="K15" s="91">
        <v>0</v>
      </c>
      <c r="L15" s="91">
        <v>0</v>
      </c>
      <c r="M15" s="91">
        <v>0</v>
      </c>
      <c r="N15" s="91">
        <v>0</v>
      </c>
      <c r="O15" s="91">
        <v>0</v>
      </c>
      <c r="P15" s="91">
        <v>0</v>
      </c>
      <c r="Q15" s="91">
        <v>0</v>
      </c>
      <c r="R15" s="91">
        <v>0</v>
      </c>
      <c r="S15" s="91">
        <v>0</v>
      </c>
      <c r="T15" s="91">
        <v>0</v>
      </c>
      <c r="U15" s="91">
        <v>0</v>
      </c>
      <c r="V15" s="91">
        <v>0</v>
      </c>
      <c r="W15" s="91">
        <v>0</v>
      </c>
      <c r="X15" s="91">
        <v>0</v>
      </c>
      <c r="Y15" s="91">
        <v>0</v>
      </c>
      <c r="Z15" s="91">
        <v>0</v>
      </c>
      <c r="AA15" s="91">
        <v>0</v>
      </c>
      <c r="AB15" s="91">
        <v>0</v>
      </c>
      <c r="AC15" s="91">
        <v>0</v>
      </c>
      <c r="AD15" s="91">
        <v>0</v>
      </c>
      <c r="AE15" s="91">
        <v>0</v>
      </c>
      <c r="AF15" s="91">
        <v>0</v>
      </c>
      <c r="AG15" s="91">
        <v>0</v>
      </c>
      <c r="AH15" s="88"/>
      <c r="AI15" s="88"/>
      <c r="AJ15" s="88"/>
      <c r="AK15" s="88"/>
      <c r="AL15" s="88"/>
    </row>
    <row r="16" spans="1:38" s="32" customFormat="1" x14ac:dyDescent="0.25">
      <c r="A16" s="32" t="s">
        <v>196</v>
      </c>
      <c r="B16" s="32" t="str">
        <f>evpen!C16</f>
        <v>REF20195-L</v>
      </c>
      <c r="C16" s="91">
        <v>0</v>
      </c>
      <c r="D16" s="91">
        <v>0</v>
      </c>
      <c r="E16" s="91">
        <v>0</v>
      </c>
      <c r="F16" s="91">
        <v>0</v>
      </c>
      <c r="G16" s="91">
        <v>0</v>
      </c>
      <c r="H16" s="91">
        <v>0</v>
      </c>
      <c r="I16" s="91">
        <v>0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  <c r="P16" s="91">
        <v>0</v>
      </c>
      <c r="Q16" s="91">
        <v>0</v>
      </c>
      <c r="R16" s="91">
        <v>0</v>
      </c>
      <c r="S16" s="91">
        <v>0</v>
      </c>
      <c r="T16" s="91">
        <v>0</v>
      </c>
      <c r="U16" s="91">
        <v>0</v>
      </c>
      <c r="V16" s="91">
        <v>0</v>
      </c>
      <c r="W16" s="91">
        <v>0</v>
      </c>
      <c r="X16" s="91">
        <v>0</v>
      </c>
      <c r="Y16" s="91">
        <v>0</v>
      </c>
      <c r="Z16" s="91">
        <v>0</v>
      </c>
      <c r="AA16" s="91">
        <v>0</v>
      </c>
      <c r="AB16" s="91">
        <v>0</v>
      </c>
      <c r="AC16" s="91">
        <v>0</v>
      </c>
      <c r="AD16" s="91">
        <v>0</v>
      </c>
      <c r="AE16" s="91">
        <v>0</v>
      </c>
      <c r="AF16" s="91">
        <v>0</v>
      </c>
      <c r="AG16" s="91">
        <v>0</v>
      </c>
      <c r="AH16" s="88"/>
      <c r="AI16" s="88"/>
      <c r="AJ16" s="88"/>
      <c r="AK16" s="88"/>
      <c r="AL16" s="88"/>
    </row>
    <row r="17" spans="1:38" s="3" customFormat="1" x14ac:dyDescent="0.25">
      <c r="A17" s="3" t="s">
        <v>196</v>
      </c>
      <c r="B17" s="3" t="str">
        <f>evpen!C17</f>
        <v>T3P2S8RL-UCE</v>
      </c>
      <c r="C17" s="92">
        <v>0</v>
      </c>
      <c r="D17" s="92">
        <v>0</v>
      </c>
      <c r="E17" s="92">
        <v>0</v>
      </c>
      <c r="F17" s="92">
        <v>0</v>
      </c>
      <c r="G17" s="92">
        <v>0</v>
      </c>
      <c r="H17" s="92">
        <v>0</v>
      </c>
      <c r="I17" s="92">
        <v>0</v>
      </c>
      <c r="J17" s="92">
        <v>0</v>
      </c>
      <c r="K17" s="92">
        <v>0</v>
      </c>
      <c r="L17" s="92">
        <v>0</v>
      </c>
      <c r="M17" s="92">
        <v>0</v>
      </c>
      <c r="N17" s="92">
        <v>0</v>
      </c>
      <c r="O17" s="92">
        <v>0</v>
      </c>
      <c r="P17" s="92">
        <v>0</v>
      </c>
      <c r="Q17" s="92">
        <v>0</v>
      </c>
      <c r="R17" s="92">
        <v>0</v>
      </c>
      <c r="S17" s="92">
        <v>0</v>
      </c>
      <c r="T17" s="92">
        <v>0</v>
      </c>
      <c r="U17" s="92">
        <v>0</v>
      </c>
      <c r="V17" s="92">
        <v>0</v>
      </c>
      <c r="W17" s="92">
        <v>0</v>
      </c>
      <c r="X17" s="92">
        <v>0</v>
      </c>
      <c r="Y17" s="92">
        <v>0</v>
      </c>
      <c r="Z17" s="92">
        <v>0</v>
      </c>
      <c r="AA17" s="92">
        <v>0</v>
      </c>
      <c r="AB17" s="92">
        <v>0</v>
      </c>
      <c r="AC17" s="92">
        <v>0</v>
      </c>
      <c r="AD17" s="92">
        <v>0</v>
      </c>
      <c r="AE17" s="92">
        <v>0</v>
      </c>
      <c r="AF17" s="92">
        <v>0</v>
      </c>
      <c r="AG17" s="92">
        <v>0</v>
      </c>
      <c r="AH17" s="89"/>
      <c r="AI17" s="89"/>
      <c r="AJ17" s="89"/>
      <c r="AK17" s="89"/>
      <c r="AL17" s="89"/>
    </row>
    <row r="18" spans="1:38" x14ac:dyDescent="0.25">
      <c r="A18" s="57" t="s">
        <v>131</v>
      </c>
      <c r="B18" s="57" t="str">
        <f>B8</f>
        <v>Ucon7-75-L</v>
      </c>
      <c r="C18" s="52">
        <v>0</v>
      </c>
      <c r="D18" s="52">
        <v>0</v>
      </c>
      <c r="E18" s="52">
        <v>0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0</v>
      </c>
      <c r="AB18" s="52">
        <v>0</v>
      </c>
      <c r="AC18" s="52">
        <v>0</v>
      </c>
      <c r="AD18" s="52">
        <v>0</v>
      </c>
      <c r="AE18" s="52">
        <v>0</v>
      </c>
      <c r="AF18" s="52">
        <v>0</v>
      </c>
      <c r="AG18" s="52">
        <v>0</v>
      </c>
      <c r="AH18" s="51"/>
      <c r="AI18" s="51"/>
      <c r="AJ18" s="51"/>
      <c r="AK18" s="51"/>
      <c r="AL18" s="51"/>
    </row>
    <row r="19" spans="1:38" x14ac:dyDescent="0.25">
      <c r="A19" s="57" t="s">
        <v>131</v>
      </c>
      <c r="B19" s="57" t="str">
        <f t="shared" ref="B19:B27" si="1">B9</f>
        <v>Con7-75-L</v>
      </c>
      <c r="C19" s="52">
        <v>0</v>
      </c>
      <c r="D19" s="52">
        <v>0</v>
      </c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0</v>
      </c>
      <c r="AB19" s="52">
        <v>0</v>
      </c>
      <c r="AC19" s="52">
        <v>0</v>
      </c>
      <c r="AD19" s="52">
        <v>0</v>
      </c>
      <c r="AE19" s="52">
        <v>0</v>
      </c>
      <c r="AF19" s="52">
        <v>0</v>
      </c>
      <c r="AG19" s="52">
        <v>0</v>
      </c>
      <c r="AH19" s="51"/>
      <c r="AI19" s="51"/>
      <c r="AJ19" s="51"/>
      <c r="AK19" s="51"/>
      <c r="AL19" s="51"/>
    </row>
    <row r="20" spans="1:38" x14ac:dyDescent="0.25">
      <c r="A20" s="57" t="s">
        <v>131</v>
      </c>
      <c r="B20" s="57" t="str">
        <f t="shared" si="1"/>
        <v>Ucon_NB-UCE-L</v>
      </c>
      <c r="C20" s="52">
        <v>0</v>
      </c>
      <c r="D20" s="52">
        <v>0</v>
      </c>
      <c r="E20" s="52">
        <v>0</v>
      </c>
      <c r="F20" s="52">
        <v>0</v>
      </c>
      <c r="G20" s="52">
        <v>0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2">
        <v>0</v>
      </c>
      <c r="AA20" s="52">
        <v>0</v>
      </c>
      <c r="AB20" s="52">
        <v>0</v>
      </c>
      <c r="AC20" s="52">
        <v>0</v>
      </c>
      <c r="AD20" s="52">
        <v>0</v>
      </c>
      <c r="AE20" s="52">
        <v>0</v>
      </c>
      <c r="AF20" s="52">
        <v>0</v>
      </c>
      <c r="AG20" s="52">
        <v>0</v>
      </c>
      <c r="AH20" s="51"/>
      <c r="AI20" s="51"/>
      <c r="AJ20" s="51"/>
      <c r="AK20" s="51"/>
      <c r="AL20" s="51"/>
    </row>
    <row r="21" spans="1:38" x14ac:dyDescent="0.25">
      <c r="A21" s="57" t="s">
        <v>131</v>
      </c>
      <c r="B21" s="57" t="str">
        <f t="shared" si="1"/>
        <v>Con_NB-UCE</v>
      </c>
      <c r="C21" s="52">
        <v>0</v>
      </c>
      <c r="D21" s="52">
        <v>0</v>
      </c>
      <c r="E21" s="52">
        <v>0</v>
      </c>
      <c r="F21" s="52">
        <v>0</v>
      </c>
      <c r="G21" s="52">
        <v>0</v>
      </c>
      <c r="H21" s="52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2">
        <v>0</v>
      </c>
      <c r="O21" s="52">
        <v>0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0</v>
      </c>
      <c r="Z21" s="52">
        <v>0</v>
      </c>
      <c r="AA21" s="52">
        <v>0</v>
      </c>
      <c r="AB21" s="52">
        <v>0</v>
      </c>
      <c r="AC21" s="52">
        <v>0</v>
      </c>
      <c r="AD21" s="52">
        <v>0</v>
      </c>
      <c r="AE21" s="52">
        <v>0</v>
      </c>
      <c r="AF21" s="52">
        <v>0</v>
      </c>
      <c r="AG21" s="52">
        <v>0</v>
      </c>
      <c r="AH21" s="51"/>
      <c r="AI21" s="51"/>
      <c r="AJ21" s="51"/>
      <c r="AK21" s="51"/>
      <c r="AL21" s="51"/>
    </row>
    <row r="22" spans="1:38" x14ac:dyDescent="0.25">
      <c r="A22" s="57" t="s">
        <v>131</v>
      </c>
      <c r="B22" s="57" t="str">
        <f t="shared" si="1"/>
        <v>Ucon_NB9-5</v>
      </c>
      <c r="C22" s="52">
        <v>0</v>
      </c>
      <c r="D22" s="52">
        <v>0</v>
      </c>
      <c r="E22" s="52">
        <v>0</v>
      </c>
      <c r="F22" s="52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0</v>
      </c>
      <c r="AH22" s="51"/>
      <c r="AI22" s="51"/>
      <c r="AJ22" s="51"/>
      <c r="AK22" s="51"/>
      <c r="AL22" s="51"/>
    </row>
    <row r="23" spans="1:38" x14ac:dyDescent="0.25">
      <c r="A23" s="57" t="s">
        <v>131</v>
      </c>
      <c r="B23" s="57" t="str">
        <f t="shared" si="1"/>
        <v>RE_CON-UCE-L</v>
      </c>
      <c r="C23" s="52">
        <v>0</v>
      </c>
      <c r="D23" s="52">
        <v>0</v>
      </c>
      <c r="E23" s="52">
        <v>0</v>
      </c>
      <c r="F23" s="52">
        <v>0</v>
      </c>
      <c r="G23" s="52">
        <v>0</v>
      </c>
      <c r="H23" s="52">
        <v>0</v>
      </c>
      <c r="I23" s="52">
        <v>0</v>
      </c>
      <c r="J23" s="52">
        <v>0</v>
      </c>
      <c r="K23" s="52">
        <v>0</v>
      </c>
      <c r="L23" s="52">
        <v>0</v>
      </c>
      <c r="M23" s="52">
        <v>0</v>
      </c>
      <c r="N23" s="52">
        <v>0</v>
      </c>
      <c r="O23" s="52">
        <v>0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0</v>
      </c>
      <c r="Z23" s="52">
        <v>0</v>
      </c>
      <c r="AA23" s="52">
        <v>0</v>
      </c>
      <c r="AB23" s="52">
        <v>0</v>
      </c>
      <c r="AC23" s="52">
        <v>0</v>
      </c>
      <c r="AD23" s="52">
        <v>0</v>
      </c>
      <c r="AE23" s="52">
        <v>0</v>
      </c>
      <c r="AF23" s="52">
        <v>0</v>
      </c>
      <c r="AG23" s="52">
        <v>0</v>
      </c>
      <c r="AH23" s="51"/>
      <c r="AI23" s="51"/>
      <c r="AJ23" s="51"/>
      <c r="AK23" s="51"/>
      <c r="AL23" s="51"/>
    </row>
    <row r="24" spans="1:38" x14ac:dyDescent="0.25">
      <c r="A24" s="57" t="s">
        <v>131</v>
      </c>
      <c r="B24" s="57" t="str">
        <f t="shared" si="1"/>
        <v>TRAPES-UCE-L</v>
      </c>
      <c r="C24" s="52">
        <v>0</v>
      </c>
      <c r="D24" s="52">
        <v>0</v>
      </c>
      <c r="E24" s="52">
        <v>0</v>
      </c>
      <c r="F24" s="52"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  <c r="AD24" s="52">
        <v>0</v>
      </c>
      <c r="AE24" s="52">
        <v>0</v>
      </c>
      <c r="AF24" s="52">
        <v>0</v>
      </c>
      <c r="AG24" s="52">
        <v>0</v>
      </c>
      <c r="AH24" s="51"/>
      <c r="AI24" s="51"/>
      <c r="AJ24" s="51"/>
      <c r="AK24" s="51"/>
      <c r="AL24" s="51"/>
    </row>
    <row r="25" spans="1:38" x14ac:dyDescent="0.25">
      <c r="A25" s="57" t="s">
        <v>131</v>
      </c>
      <c r="B25" s="57" t="str">
        <f t="shared" si="1"/>
        <v>REF2019-UCE-L</v>
      </c>
      <c r="C25" s="52">
        <v>0</v>
      </c>
      <c r="D25" s="52">
        <v>0</v>
      </c>
      <c r="E25" s="52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2">
        <v>0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0</v>
      </c>
      <c r="Z25" s="52">
        <v>0</v>
      </c>
      <c r="AA25" s="52">
        <v>0</v>
      </c>
      <c r="AB25" s="52">
        <v>0</v>
      </c>
      <c r="AC25" s="52">
        <v>0</v>
      </c>
      <c r="AD25" s="52">
        <v>0</v>
      </c>
      <c r="AE25" s="52">
        <v>0</v>
      </c>
      <c r="AF25" s="52">
        <v>0</v>
      </c>
      <c r="AG25" s="52">
        <v>0</v>
      </c>
      <c r="AH25" s="51"/>
      <c r="AI25" s="51"/>
      <c r="AJ25" s="51"/>
      <c r="AK25" s="51"/>
      <c r="AL25" s="51"/>
    </row>
    <row r="26" spans="1:38" x14ac:dyDescent="0.25">
      <c r="A26" s="57" t="s">
        <v>131</v>
      </c>
      <c r="B26" s="57" t="str">
        <f t="shared" si="1"/>
        <v>REF20195-L</v>
      </c>
      <c r="C26" s="52">
        <v>0</v>
      </c>
      <c r="D26" s="52">
        <v>0</v>
      </c>
      <c r="E26" s="52">
        <v>0</v>
      </c>
      <c r="F26" s="52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1"/>
      <c r="AI26" s="51"/>
      <c r="AJ26" s="51"/>
      <c r="AK26" s="51"/>
      <c r="AL26" s="51"/>
    </row>
    <row r="27" spans="1:38" x14ac:dyDescent="0.25">
      <c r="A27" s="57" t="s">
        <v>131</v>
      </c>
      <c r="B27" s="57" t="str">
        <f t="shared" si="1"/>
        <v>T3P2S8RL-UCE</v>
      </c>
      <c r="C27" s="52">
        <v>0</v>
      </c>
      <c r="D27" s="52">
        <v>0</v>
      </c>
      <c r="E27" s="52">
        <v>0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0</v>
      </c>
      <c r="Z27" s="52">
        <v>0</v>
      </c>
      <c r="AA27" s="52">
        <v>0</v>
      </c>
      <c r="AB27" s="52">
        <v>0</v>
      </c>
      <c r="AC27" s="52">
        <v>0</v>
      </c>
      <c r="AD27" s="52">
        <v>0</v>
      </c>
      <c r="AE27" s="52">
        <v>0</v>
      </c>
      <c r="AF27" s="52">
        <v>0</v>
      </c>
      <c r="AG27" s="52">
        <v>0</v>
      </c>
      <c r="AH27" s="51"/>
      <c r="AI27" s="51"/>
      <c r="AJ27" s="51"/>
      <c r="AK27" s="51"/>
      <c r="AL27" s="51"/>
    </row>
    <row r="28" spans="1:38" s="86" customFormat="1" x14ac:dyDescent="0.25">
      <c r="A28" s="86" t="s">
        <v>421</v>
      </c>
      <c r="B28" s="86" t="str">
        <f>B18</f>
        <v>Ucon7-75-L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0">
        <v>0</v>
      </c>
      <c r="AG28" s="90">
        <v>0</v>
      </c>
      <c r="AH28" s="87"/>
      <c r="AI28" s="87"/>
      <c r="AJ28" s="87"/>
      <c r="AK28" s="87"/>
      <c r="AL28" s="87"/>
    </row>
    <row r="29" spans="1:38" s="32" customFormat="1" x14ac:dyDescent="0.25">
      <c r="A29" s="32" t="s">
        <v>421</v>
      </c>
      <c r="B29" s="32" t="str">
        <f t="shared" ref="B29:B37" si="2">B19</f>
        <v>Con7-75-L</v>
      </c>
      <c r="C29" s="91">
        <v>0</v>
      </c>
      <c r="D29" s="91">
        <v>0</v>
      </c>
      <c r="E29" s="91">
        <v>0</v>
      </c>
      <c r="F29" s="91">
        <v>0</v>
      </c>
      <c r="G29" s="93">
        <f t="shared" ref="G29:AG29" si="3">G28</f>
        <v>0</v>
      </c>
      <c r="H29" s="93">
        <f t="shared" si="3"/>
        <v>0</v>
      </c>
      <c r="I29" s="93">
        <f t="shared" si="3"/>
        <v>0</v>
      </c>
      <c r="J29" s="93">
        <f t="shared" si="3"/>
        <v>0</v>
      </c>
      <c r="K29" s="93">
        <f t="shared" si="3"/>
        <v>0</v>
      </c>
      <c r="L29" s="93">
        <f t="shared" si="3"/>
        <v>0</v>
      </c>
      <c r="M29" s="93">
        <f t="shared" si="3"/>
        <v>0</v>
      </c>
      <c r="N29" s="93">
        <f t="shared" si="3"/>
        <v>0</v>
      </c>
      <c r="O29" s="93">
        <f t="shared" si="3"/>
        <v>0</v>
      </c>
      <c r="P29" s="93">
        <f t="shared" si="3"/>
        <v>0</v>
      </c>
      <c r="Q29" s="93">
        <f t="shared" si="3"/>
        <v>0</v>
      </c>
      <c r="R29" s="93">
        <f t="shared" si="3"/>
        <v>0</v>
      </c>
      <c r="S29" s="93">
        <f t="shared" si="3"/>
        <v>0</v>
      </c>
      <c r="T29" s="93">
        <f t="shared" si="3"/>
        <v>0</v>
      </c>
      <c r="U29" s="93">
        <f t="shared" si="3"/>
        <v>0</v>
      </c>
      <c r="V29" s="93">
        <f t="shared" si="3"/>
        <v>0</v>
      </c>
      <c r="W29" s="93">
        <f t="shared" si="3"/>
        <v>0</v>
      </c>
      <c r="X29" s="93">
        <f t="shared" si="3"/>
        <v>0</v>
      </c>
      <c r="Y29" s="93">
        <f t="shared" si="3"/>
        <v>0</v>
      </c>
      <c r="Z29" s="93">
        <f t="shared" si="3"/>
        <v>0</v>
      </c>
      <c r="AA29" s="93">
        <f t="shared" si="3"/>
        <v>0</v>
      </c>
      <c r="AB29" s="93">
        <f t="shared" si="3"/>
        <v>0</v>
      </c>
      <c r="AC29" s="93">
        <f t="shared" si="3"/>
        <v>0</v>
      </c>
      <c r="AD29" s="93">
        <f t="shared" si="3"/>
        <v>0</v>
      </c>
      <c r="AE29" s="93">
        <f t="shared" si="3"/>
        <v>0</v>
      </c>
      <c r="AF29" s="93">
        <f t="shared" si="3"/>
        <v>0</v>
      </c>
      <c r="AG29" s="93">
        <f t="shared" si="3"/>
        <v>0</v>
      </c>
      <c r="AH29" s="88"/>
      <c r="AI29" s="88"/>
      <c r="AJ29" s="88"/>
      <c r="AK29" s="88"/>
      <c r="AL29" s="88"/>
    </row>
    <row r="30" spans="1:38" s="32" customFormat="1" x14ac:dyDescent="0.25">
      <c r="A30" s="32" t="s">
        <v>421</v>
      </c>
      <c r="B30" s="32" t="str">
        <f t="shared" si="2"/>
        <v>Ucon_NB-UCE-L</v>
      </c>
      <c r="C30" s="91">
        <v>0</v>
      </c>
      <c r="D30" s="91">
        <v>0</v>
      </c>
      <c r="E30" s="91">
        <v>0</v>
      </c>
      <c r="F30" s="91">
        <v>0</v>
      </c>
      <c r="G30" s="91">
        <v>0</v>
      </c>
      <c r="H30" s="91">
        <v>0</v>
      </c>
      <c r="I30" s="91">
        <v>0</v>
      </c>
      <c r="J30" s="91">
        <v>0</v>
      </c>
      <c r="K30" s="91">
        <v>0</v>
      </c>
      <c r="L30" s="91">
        <v>0</v>
      </c>
      <c r="M30" s="91">
        <v>0</v>
      </c>
      <c r="N30" s="91">
        <v>0</v>
      </c>
      <c r="O30" s="91">
        <v>0</v>
      </c>
      <c r="P30" s="91">
        <v>0</v>
      </c>
      <c r="Q30" s="91">
        <v>0</v>
      </c>
      <c r="R30" s="91">
        <v>0</v>
      </c>
      <c r="S30" s="91">
        <v>0</v>
      </c>
      <c r="T30" s="91">
        <v>0</v>
      </c>
      <c r="U30" s="91">
        <v>0</v>
      </c>
      <c r="V30" s="91">
        <v>0</v>
      </c>
      <c r="W30" s="91">
        <v>0</v>
      </c>
      <c r="X30" s="91">
        <v>0</v>
      </c>
      <c r="Y30" s="91">
        <v>0</v>
      </c>
      <c r="Z30" s="91">
        <v>0</v>
      </c>
      <c r="AA30" s="91">
        <v>0</v>
      </c>
      <c r="AB30" s="91">
        <v>0</v>
      </c>
      <c r="AC30" s="91">
        <v>0</v>
      </c>
      <c r="AD30" s="91">
        <v>0</v>
      </c>
      <c r="AE30" s="91">
        <v>0</v>
      </c>
      <c r="AF30" s="91">
        <v>0</v>
      </c>
      <c r="AG30" s="91">
        <v>0</v>
      </c>
      <c r="AH30" s="88"/>
      <c r="AI30" s="88"/>
      <c r="AJ30" s="88"/>
      <c r="AK30" s="88"/>
      <c r="AL30" s="88"/>
    </row>
    <row r="31" spans="1:38" s="32" customFormat="1" x14ac:dyDescent="0.25">
      <c r="A31" s="32" t="s">
        <v>421</v>
      </c>
      <c r="B31" s="32" t="str">
        <f t="shared" si="2"/>
        <v>Con_NB-UCE</v>
      </c>
      <c r="C31" s="91">
        <v>0</v>
      </c>
      <c r="D31" s="91">
        <v>0</v>
      </c>
      <c r="E31" s="91">
        <v>0</v>
      </c>
      <c r="F31" s="91">
        <v>0</v>
      </c>
      <c r="G31" s="91">
        <f t="shared" ref="G31:AG34" si="4">G29</f>
        <v>0</v>
      </c>
      <c r="H31" s="91">
        <f t="shared" si="4"/>
        <v>0</v>
      </c>
      <c r="I31" s="91">
        <f t="shared" si="4"/>
        <v>0</v>
      </c>
      <c r="J31" s="91">
        <v>0</v>
      </c>
      <c r="K31" s="91">
        <v>0</v>
      </c>
      <c r="L31" s="91">
        <v>0</v>
      </c>
      <c r="M31" s="91">
        <v>0</v>
      </c>
      <c r="N31" s="91">
        <v>0</v>
      </c>
      <c r="O31" s="91">
        <v>0</v>
      </c>
      <c r="P31" s="91">
        <f t="shared" si="4"/>
        <v>0</v>
      </c>
      <c r="Q31" s="91">
        <f t="shared" si="4"/>
        <v>0</v>
      </c>
      <c r="R31" s="91">
        <f t="shared" si="4"/>
        <v>0</v>
      </c>
      <c r="S31" s="91">
        <f t="shared" si="4"/>
        <v>0</v>
      </c>
      <c r="T31" s="91">
        <f t="shared" si="4"/>
        <v>0</v>
      </c>
      <c r="U31" s="91">
        <f t="shared" si="4"/>
        <v>0</v>
      </c>
      <c r="V31" s="91">
        <f t="shared" si="4"/>
        <v>0</v>
      </c>
      <c r="W31" s="91">
        <f t="shared" si="4"/>
        <v>0</v>
      </c>
      <c r="X31" s="91">
        <f t="shared" si="4"/>
        <v>0</v>
      </c>
      <c r="Y31" s="91">
        <f t="shared" si="4"/>
        <v>0</v>
      </c>
      <c r="Z31" s="91">
        <f t="shared" si="4"/>
        <v>0</v>
      </c>
      <c r="AA31" s="91">
        <f t="shared" si="4"/>
        <v>0</v>
      </c>
      <c r="AB31" s="91">
        <f t="shared" si="4"/>
        <v>0</v>
      </c>
      <c r="AC31" s="91">
        <f t="shared" si="4"/>
        <v>0</v>
      </c>
      <c r="AD31" s="91">
        <f t="shared" si="4"/>
        <v>0</v>
      </c>
      <c r="AE31" s="91">
        <f t="shared" si="4"/>
        <v>0</v>
      </c>
      <c r="AF31" s="91">
        <f t="shared" si="4"/>
        <v>0</v>
      </c>
      <c r="AG31" s="91">
        <f t="shared" si="4"/>
        <v>0</v>
      </c>
      <c r="AH31" s="88"/>
      <c r="AI31" s="88"/>
      <c r="AJ31" s="88"/>
      <c r="AK31" s="88"/>
      <c r="AL31" s="88"/>
    </row>
    <row r="32" spans="1:38" s="32" customFormat="1" x14ac:dyDescent="0.25">
      <c r="A32" s="32" t="s">
        <v>421</v>
      </c>
      <c r="B32" s="32" t="str">
        <f t="shared" si="2"/>
        <v>Ucon_NB9-5</v>
      </c>
      <c r="C32" s="91">
        <v>0</v>
      </c>
      <c r="D32" s="91">
        <v>0</v>
      </c>
      <c r="E32" s="91">
        <v>0</v>
      </c>
      <c r="F32" s="91">
        <v>0</v>
      </c>
      <c r="G32" s="91">
        <f>G30</f>
        <v>0</v>
      </c>
      <c r="H32" s="91">
        <f>H30</f>
        <v>0</v>
      </c>
      <c r="I32" s="91">
        <f>I30</f>
        <v>0</v>
      </c>
      <c r="J32" s="91">
        <v>0</v>
      </c>
      <c r="K32" s="91">
        <v>0</v>
      </c>
      <c r="L32" s="91">
        <v>0</v>
      </c>
      <c r="M32" s="91">
        <v>0</v>
      </c>
      <c r="N32" s="91">
        <v>0</v>
      </c>
      <c r="O32" s="91">
        <v>0</v>
      </c>
      <c r="P32" s="91">
        <f t="shared" si="4"/>
        <v>0</v>
      </c>
      <c r="Q32" s="91">
        <f t="shared" si="4"/>
        <v>0</v>
      </c>
      <c r="R32" s="91">
        <f t="shared" si="4"/>
        <v>0</v>
      </c>
      <c r="S32" s="91">
        <f t="shared" si="4"/>
        <v>0</v>
      </c>
      <c r="T32" s="91">
        <f t="shared" si="4"/>
        <v>0</v>
      </c>
      <c r="U32" s="91">
        <f t="shared" si="4"/>
        <v>0</v>
      </c>
      <c r="V32" s="91">
        <f t="shared" si="4"/>
        <v>0</v>
      </c>
      <c r="W32" s="91">
        <f t="shared" si="4"/>
        <v>0</v>
      </c>
      <c r="X32" s="91">
        <f t="shared" si="4"/>
        <v>0</v>
      </c>
      <c r="Y32" s="91">
        <f t="shared" si="4"/>
        <v>0</v>
      </c>
      <c r="Z32" s="91">
        <f t="shared" si="4"/>
        <v>0</v>
      </c>
      <c r="AA32" s="91">
        <f t="shared" si="4"/>
        <v>0</v>
      </c>
      <c r="AB32" s="91">
        <f t="shared" si="4"/>
        <v>0</v>
      </c>
      <c r="AC32" s="91">
        <f t="shared" si="4"/>
        <v>0</v>
      </c>
      <c r="AD32" s="91">
        <f t="shared" si="4"/>
        <v>0</v>
      </c>
      <c r="AE32" s="91">
        <f t="shared" si="4"/>
        <v>0</v>
      </c>
      <c r="AF32" s="91">
        <f t="shared" si="4"/>
        <v>0</v>
      </c>
      <c r="AG32" s="91">
        <f t="shared" si="4"/>
        <v>0</v>
      </c>
      <c r="AH32" s="88"/>
      <c r="AI32" s="88"/>
      <c r="AJ32" s="88"/>
      <c r="AK32" s="88"/>
      <c r="AL32" s="88"/>
    </row>
    <row r="33" spans="1:38" s="32" customFormat="1" x14ac:dyDescent="0.25">
      <c r="A33" s="32" t="s">
        <v>421</v>
      </c>
      <c r="B33" s="32" t="str">
        <f t="shared" si="2"/>
        <v>RE_CON-UCE-L</v>
      </c>
      <c r="C33" s="91">
        <v>0</v>
      </c>
      <c r="D33" s="91">
        <v>0</v>
      </c>
      <c r="E33" s="91">
        <v>0</v>
      </c>
      <c r="F33" s="91">
        <v>0</v>
      </c>
      <c r="G33" s="91">
        <f t="shared" si="4"/>
        <v>0</v>
      </c>
      <c r="H33" s="91">
        <f t="shared" si="4"/>
        <v>0</v>
      </c>
      <c r="I33" s="91">
        <f t="shared" si="4"/>
        <v>0</v>
      </c>
      <c r="J33" s="91">
        <v>0</v>
      </c>
      <c r="K33" s="91">
        <v>0</v>
      </c>
      <c r="L33" s="91">
        <v>0</v>
      </c>
      <c r="M33" s="91">
        <v>0</v>
      </c>
      <c r="N33" s="91">
        <v>0</v>
      </c>
      <c r="O33" s="91">
        <v>0</v>
      </c>
      <c r="P33" s="91">
        <f t="shared" si="4"/>
        <v>0</v>
      </c>
      <c r="Q33" s="91">
        <f t="shared" si="4"/>
        <v>0</v>
      </c>
      <c r="R33" s="91">
        <f t="shared" si="4"/>
        <v>0</v>
      </c>
      <c r="S33" s="91">
        <f t="shared" si="4"/>
        <v>0</v>
      </c>
      <c r="T33" s="91">
        <f t="shared" si="4"/>
        <v>0</v>
      </c>
      <c r="U33" s="91">
        <f t="shared" si="4"/>
        <v>0</v>
      </c>
      <c r="V33" s="91">
        <f t="shared" si="4"/>
        <v>0</v>
      </c>
      <c r="W33" s="91">
        <f t="shared" si="4"/>
        <v>0</v>
      </c>
      <c r="X33" s="91">
        <f t="shared" si="4"/>
        <v>0</v>
      </c>
      <c r="Y33" s="91">
        <f t="shared" si="4"/>
        <v>0</v>
      </c>
      <c r="Z33" s="91">
        <f t="shared" si="4"/>
        <v>0</v>
      </c>
      <c r="AA33" s="91">
        <f t="shared" si="4"/>
        <v>0</v>
      </c>
      <c r="AB33" s="91">
        <f t="shared" si="4"/>
        <v>0</v>
      </c>
      <c r="AC33" s="91">
        <f t="shared" si="4"/>
        <v>0</v>
      </c>
      <c r="AD33" s="91">
        <f t="shared" si="4"/>
        <v>0</v>
      </c>
      <c r="AE33" s="91">
        <f t="shared" si="4"/>
        <v>0</v>
      </c>
      <c r="AF33" s="91">
        <f t="shared" si="4"/>
        <v>0</v>
      </c>
      <c r="AG33" s="91">
        <f t="shared" si="4"/>
        <v>0</v>
      </c>
      <c r="AH33" s="88"/>
      <c r="AI33" s="88"/>
      <c r="AJ33" s="88"/>
      <c r="AK33" s="88"/>
      <c r="AL33" s="88"/>
    </row>
    <row r="34" spans="1:38" s="32" customFormat="1" x14ac:dyDescent="0.25">
      <c r="A34" s="32" t="s">
        <v>421</v>
      </c>
      <c r="B34" s="32" t="str">
        <f t="shared" si="2"/>
        <v>TRAPES-UCE-L</v>
      </c>
      <c r="C34" s="91">
        <v>0</v>
      </c>
      <c r="D34" s="91">
        <v>0</v>
      </c>
      <c r="E34" s="91">
        <v>0</v>
      </c>
      <c r="F34" s="91">
        <v>0</v>
      </c>
      <c r="G34" s="91">
        <f t="shared" si="4"/>
        <v>0</v>
      </c>
      <c r="H34" s="91">
        <f t="shared" si="4"/>
        <v>0</v>
      </c>
      <c r="I34" s="91">
        <f t="shared" si="4"/>
        <v>0</v>
      </c>
      <c r="J34" s="91">
        <v>0</v>
      </c>
      <c r="K34" s="91">
        <v>0</v>
      </c>
      <c r="L34" s="91">
        <v>0</v>
      </c>
      <c r="M34" s="91">
        <v>0</v>
      </c>
      <c r="N34" s="91">
        <v>0</v>
      </c>
      <c r="O34" s="91">
        <v>0</v>
      </c>
      <c r="P34" s="91">
        <f t="shared" si="4"/>
        <v>0</v>
      </c>
      <c r="Q34" s="91">
        <f t="shared" si="4"/>
        <v>0</v>
      </c>
      <c r="R34" s="91">
        <f t="shared" si="4"/>
        <v>0</v>
      </c>
      <c r="S34" s="91">
        <f t="shared" si="4"/>
        <v>0</v>
      </c>
      <c r="T34" s="91">
        <f t="shared" si="4"/>
        <v>0</v>
      </c>
      <c r="U34" s="91">
        <f t="shared" si="4"/>
        <v>0</v>
      </c>
      <c r="V34" s="91">
        <f t="shared" si="4"/>
        <v>0</v>
      </c>
      <c r="W34" s="91">
        <f t="shared" si="4"/>
        <v>0</v>
      </c>
      <c r="X34" s="91">
        <f t="shared" si="4"/>
        <v>0</v>
      </c>
      <c r="Y34" s="91">
        <f t="shared" si="4"/>
        <v>0</v>
      </c>
      <c r="Z34" s="91">
        <f t="shared" si="4"/>
        <v>0</v>
      </c>
      <c r="AA34" s="91">
        <f t="shared" si="4"/>
        <v>0</v>
      </c>
      <c r="AB34" s="91">
        <f t="shared" si="4"/>
        <v>0</v>
      </c>
      <c r="AC34" s="91">
        <f t="shared" si="4"/>
        <v>0</v>
      </c>
      <c r="AD34" s="91">
        <f t="shared" si="4"/>
        <v>0</v>
      </c>
      <c r="AE34" s="91">
        <f t="shared" si="4"/>
        <v>0</v>
      </c>
      <c r="AF34" s="91">
        <f t="shared" si="4"/>
        <v>0</v>
      </c>
      <c r="AG34" s="91">
        <f t="shared" si="4"/>
        <v>0</v>
      </c>
      <c r="AH34" s="88"/>
      <c r="AI34" s="88"/>
      <c r="AJ34" s="88"/>
      <c r="AK34" s="88"/>
      <c r="AL34" s="88"/>
    </row>
    <row r="35" spans="1:38" s="32" customFormat="1" x14ac:dyDescent="0.25">
      <c r="A35" s="32" t="s">
        <v>421</v>
      </c>
      <c r="B35" s="32" t="str">
        <f t="shared" si="2"/>
        <v>REF2019-UCE-L</v>
      </c>
      <c r="C35" s="91">
        <v>0</v>
      </c>
      <c r="D35" s="91">
        <v>0</v>
      </c>
      <c r="E35" s="91">
        <v>0</v>
      </c>
      <c r="F35" s="91">
        <v>0</v>
      </c>
      <c r="G35" s="91">
        <v>0</v>
      </c>
      <c r="H35" s="91">
        <v>0</v>
      </c>
      <c r="I35" s="91">
        <v>0</v>
      </c>
      <c r="J35" s="91">
        <v>0</v>
      </c>
      <c r="K35" s="91">
        <v>0</v>
      </c>
      <c r="L35" s="91">
        <v>0</v>
      </c>
      <c r="M35" s="91">
        <v>0</v>
      </c>
      <c r="N35" s="91">
        <v>0</v>
      </c>
      <c r="O35" s="91">
        <v>0</v>
      </c>
      <c r="P35" s="91">
        <v>0</v>
      </c>
      <c r="Q35" s="91">
        <v>0</v>
      </c>
      <c r="R35" s="91">
        <v>0</v>
      </c>
      <c r="S35" s="91">
        <v>0</v>
      </c>
      <c r="T35" s="91">
        <v>0</v>
      </c>
      <c r="U35" s="91">
        <v>0</v>
      </c>
      <c r="V35" s="91">
        <v>0</v>
      </c>
      <c r="W35" s="91">
        <v>0</v>
      </c>
      <c r="X35" s="91">
        <v>0</v>
      </c>
      <c r="Y35" s="91">
        <v>0</v>
      </c>
      <c r="Z35" s="91">
        <v>0</v>
      </c>
      <c r="AA35" s="91">
        <v>0</v>
      </c>
      <c r="AB35" s="91">
        <v>0</v>
      </c>
      <c r="AC35" s="91">
        <v>0</v>
      </c>
      <c r="AD35" s="91">
        <v>0</v>
      </c>
      <c r="AE35" s="91">
        <v>0</v>
      </c>
      <c r="AF35" s="91">
        <v>0</v>
      </c>
      <c r="AG35" s="91">
        <v>0</v>
      </c>
      <c r="AH35" s="88"/>
      <c r="AI35" s="88"/>
      <c r="AJ35" s="88"/>
      <c r="AK35" s="88"/>
      <c r="AL35" s="88"/>
    </row>
    <row r="36" spans="1:38" s="32" customFormat="1" x14ac:dyDescent="0.25">
      <c r="A36" s="32" t="s">
        <v>421</v>
      </c>
      <c r="B36" s="32" t="str">
        <f t="shared" si="2"/>
        <v>REF20195-L</v>
      </c>
      <c r="C36" s="91">
        <v>0</v>
      </c>
      <c r="D36" s="91">
        <v>0</v>
      </c>
      <c r="E36" s="91">
        <v>0</v>
      </c>
      <c r="F36" s="91">
        <v>0</v>
      </c>
      <c r="G36" s="91">
        <f t="shared" ref="G36:AG36" si="5">G29</f>
        <v>0</v>
      </c>
      <c r="H36" s="91">
        <f t="shared" si="5"/>
        <v>0</v>
      </c>
      <c r="I36" s="91">
        <f t="shared" si="5"/>
        <v>0</v>
      </c>
      <c r="J36" s="91">
        <v>0</v>
      </c>
      <c r="K36" s="91">
        <v>0</v>
      </c>
      <c r="L36" s="91">
        <v>0</v>
      </c>
      <c r="M36" s="91">
        <v>0</v>
      </c>
      <c r="N36" s="91">
        <v>0</v>
      </c>
      <c r="O36" s="91">
        <v>0</v>
      </c>
      <c r="P36" s="91">
        <f t="shared" si="5"/>
        <v>0</v>
      </c>
      <c r="Q36" s="91">
        <f t="shared" si="5"/>
        <v>0</v>
      </c>
      <c r="R36" s="91">
        <f t="shared" si="5"/>
        <v>0</v>
      </c>
      <c r="S36" s="91">
        <f t="shared" si="5"/>
        <v>0</v>
      </c>
      <c r="T36" s="91">
        <f t="shared" si="5"/>
        <v>0</v>
      </c>
      <c r="U36" s="91">
        <f t="shared" si="5"/>
        <v>0</v>
      </c>
      <c r="V36" s="91">
        <f t="shared" si="5"/>
        <v>0</v>
      </c>
      <c r="W36" s="91">
        <f t="shared" si="5"/>
        <v>0</v>
      </c>
      <c r="X36" s="91">
        <f t="shared" si="5"/>
        <v>0</v>
      </c>
      <c r="Y36" s="91">
        <f t="shared" si="5"/>
        <v>0</v>
      </c>
      <c r="Z36" s="91">
        <f t="shared" si="5"/>
        <v>0</v>
      </c>
      <c r="AA36" s="91">
        <f t="shared" si="5"/>
        <v>0</v>
      </c>
      <c r="AB36" s="91">
        <f t="shared" si="5"/>
        <v>0</v>
      </c>
      <c r="AC36" s="91">
        <f t="shared" si="5"/>
        <v>0</v>
      </c>
      <c r="AD36" s="91">
        <f t="shared" si="5"/>
        <v>0</v>
      </c>
      <c r="AE36" s="91">
        <f t="shared" si="5"/>
        <v>0</v>
      </c>
      <c r="AF36" s="91">
        <f t="shared" si="5"/>
        <v>0</v>
      </c>
      <c r="AG36" s="91">
        <f t="shared" si="5"/>
        <v>0</v>
      </c>
      <c r="AH36" s="88"/>
      <c r="AI36" s="88"/>
      <c r="AJ36" s="88"/>
      <c r="AK36" s="88"/>
      <c r="AL36" s="88"/>
    </row>
    <row r="37" spans="1:38" s="3" customFormat="1" x14ac:dyDescent="0.25">
      <c r="A37" s="3" t="s">
        <v>421</v>
      </c>
      <c r="B37" s="3" t="str">
        <f t="shared" si="2"/>
        <v>T3P2S8RL-UCE</v>
      </c>
      <c r="C37" s="92">
        <v>0</v>
      </c>
      <c r="D37" s="92">
        <v>0</v>
      </c>
      <c r="E37" s="92">
        <v>0</v>
      </c>
      <c r="F37" s="92">
        <v>0</v>
      </c>
      <c r="G37" s="92">
        <f t="shared" ref="G37:AG37" si="6">G30</f>
        <v>0</v>
      </c>
      <c r="H37" s="92">
        <f t="shared" si="6"/>
        <v>0</v>
      </c>
      <c r="I37" s="92">
        <f t="shared" si="6"/>
        <v>0</v>
      </c>
      <c r="J37" s="92">
        <v>0</v>
      </c>
      <c r="K37" s="92">
        <v>0</v>
      </c>
      <c r="L37" s="92">
        <v>0</v>
      </c>
      <c r="M37" s="92">
        <v>0</v>
      </c>
      <c r="N37" s="92">
        <v>0</v>
      </c>
      <c r="O37" s="92">
        <v>0</v>
      </c>
      <c r="P37" s="92">
        <f t="shared" si="6"/>
        <v>0</v>
      </c>
      <c r="Q37" s="92">
        <f t="shared" si="6"/>
        <v>0</v>
      </c>
      <c r="R37" s="92">
        <f t="shared" si="6"/>
        <v>0</v>
      </c>
      <c r="S37" s="92">
        <f t="shared" si="6"/>
        <v>0</v>
      </c>
      <c r="T37" s="92">
        <f t="shared" si="6"/>
        <v>0</v>
      </c>
      <c r="U37" s="92">
        <f t="shared" si="6"/>
        <v>0</v>
      </c>
      <c r="V37" s="92">
        <f t="shared" si="6"/>
        <v>0</v>
      </c>
      <c r="W37" s="92">
        <f t="shared" si="6"/>
        <v>0</v>
      </c>
      <c r="X37" s="92">
        <f t="shared" si="6"/>
        <v>0</v>
      </c>
      <c r="Y37" s="92">
        <f t="shared" si="6"/>
        <v>0</v>
      </c>
      <c r="Z37" s="92">
        <f t="shared" si="6"/>
        <v>0</v>
      </c>
      <c r="AA37" s="92">
        <f t="shared" si="6"/>
        <v>0</v>
      </c>
      <c r="AB37" s="92">
        <f t="shared" si="6"/>
        <v>0</v>
      </c>
      <c r="AC37" s="92">
        <f t="shared" si="6"/>
        <v>0</v>
      </c>
      <c r="AD37" s="92">
        <f t="shared" si="6"/>
        <v>0</v>
      </c>
      <c r="AE37" s="92">
        <f t="shared" si="6"/>
        <v>0</v>
      </c>
      <c r="AF37" s="92">
        <f t="shared" si="6"/>
        <v>0</v>
      </c>
      <c r="AG37" s="92">
        <f t="shared" si="6"/>
        <v>0</v>
      </c>
      <c r="AH37" s="89"/>
      <c r="AI37" s="89"/>
      <c r="AJ37" s="89"/>
      <c r="AK37" s="89"/>
      <c r="AL37" s="89"/>
    </row>
    <row r="38" spans="1:38" x14ac:dyDescent="0.25">
      <c r="A38" s="57" t="s">
        <v>424</v>
      </c>
      <c r="B38" s="57" t="str">
        <f>B28</f>
        <v>Ucon7-75-L</v>
      </c>
      <c r="C38" s="52">
        <v>0</v>
      </c>
      <c r="D38" s="52">
        <v>0</v>
      </c>
      <c r="E38" s="52">
        <v>0</v>
      </c>
      <c r="F38" s="52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  <c r="L38" s="52">
        <v>0</v>
      </c>
      <c r="M38" s="52">
        <v>0</v>
      </c>
      <c r="N38" s="52">
        <v>0</v>
      </c>
      <c r="O38" s="52">
        <v>0</v>
      </c>
      <c r="P38" s="52">
        <v>0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0</v>
      </c>
      <c r="X38" s="52">
        <v>0</v>
      </c>
      <c r="Y38" s="52">
        <v>0</v>
      </c>
      <c r="Z38" s="52">
        <v>0</v>
      </c>
      <c r="AA38" s="52">
        <v>0</v>
      </c>
      <c r="AB38" s="52">
        <v>0</v>
      </c>
      <c r="AC38" s="52">
        <v>0</v>
      </c>
      <c r="AD38" s="52">
        <v>0</v>
      </c>
      <c r="AE38" s="52">
        <v>0</v>
      </c>
      <c r="AF38" s="52">
        <v>0</v>
      </c>
      <c r="AG38" s="52">
        <v>0</v>
      </c>
      <c r="AH38" s="51"/>
      <c r="AI38" s="51"/>
      <c r="AJ38" s="51"/>
      <c r="AK38" s="51"/>
      <c r="AL38" s="51"/>
    </row>
    <row r="39" spans="1:38" x14ac:dyDescent="0.25">
      <c r="A39" s="57" t="s">
        <v>424</v>
      </c>
      <c r="B39" s="57" t="str">
        <f t="shared" ref="B39:B102" si="7">B29</f>
        <v>Con7-75-L</v>
      </c>
      <c r="C39" s="52">
        <v>0</v>
      </c>
      <c r="D39" s="52">
        <v>0</v>
      </c>
      <c r="E39" s="52">
        <v>0</v>
      </c>
      <c r="F39" s="52">
        <v>0</v>
      </c>
      <c r="G39" s="52">
        <v>0</v>
      </c>
      <c r="H39" s="52">
        <v>0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0</v>
      </c>
      <c r="Z39" s="52">
        <v>0</v>
      </c>
      <c r="AA39" s="52">
        <v>0</v>
      </c>
      <c r="AB39" s="52">
        <v>0</v>
      </c>
      <c r="AC39" s="52">
        <v>0</v>
      </c>
      <c r="AD39" s="52">
        <v>0</v>
      </c>
      <c r="AE39" s="52">
        <v>0</v>
      </c>
      <c r="AF39" s="52">
        <v>0</v>
      </c>
      <c r="AG39" s="52">
        <v>0</v>
      </c>
      <c r="AH39" s="51"/>
      <c r="AI39" s="51"/>
      <c r="AJ39" s="51"/>
      <c r="AK39" s="51"/>
      <c r="AL39" s="51"/>
    </row>
    <row r="40" spans="1:38" x14ac:dyDescent="0.25">
      <c r="A40" s="57" t="s">
        <v>424</v>
      </c>
      <c r="B40" s="57" t="str">
        <f t="shared" si="7"/>
        <v>Ucon_NB-UCE-L</v>
      </c>
      <c r="C40" s="52">
        <v>0</v>
      </c>
      <c r="D40" s="52">
        <v>0</v>
      </c>
      <c r="E40" s="52">
        <v>0</v>
      </c>
      <c r="F40" s="52">
        <v>0</v>
      </c>
      <c r="G40" s="52">
        <v>0</v>
      </c>
      <c r="H40" s="52">
        <v>0</v>
      </c>
      <c r="I40" s="52">
        <v>0</v>
      </c>
      <c r="J40" s="52">
        <v>0</v>
      </c>
      <c r="K40" s="52">
        <v>0</v>
      </c>
      <c r="L40" s="52">
        <v>0</v>
      </c>
      <c r="M40" s="52">
        <v>0</v>
      </c>
      <c r="N40" s="52">
        <v>0</v>
      </c>
      <c r="O40" s="52">
        <v>0</v>
      </c>
      <c r="P40" s="52">
        <v>0</v>
      </c>
      <c r="Q40" s="52">
        <v>0</v>
      </c>
      <c r="R40" s="52">
        <v>0</v>
      </c>
      <c r="S40" s="52">
        <v>0</v>
      </c>
      <c r="T40" s="52">
        <v>0</v>
      </c>
      <c r="U40" s="52">
        <v>0</v>
      </c>
      <c r="V40" s="52">
        <v>0</v>
      </c>
      <c r="W40" s="52">
        <v>0</v>
      </c>
      <c r="X40" s="52">
        <v>0</v>
      </c>
      <c r="Y40" s="52">
        <v>0</v>
      </c>
      <c r="Z40" s="52">
        <v>0</v>
      </c>
      <c r="AA40" s="52">
        <v>0</v>
      </c>
      <c r="AB40" s="52">
        <v>0</v>
      </c>
      <c r="AC40" s="52">
        <v>0</v>
      </c>
      <c r="AD40" s="52">
        <v>0</v>
      </c>
      <c r="AE40" s="52">
        <v>0</v>
      </c>
      <c r="AF40" s="52">
        <v>0</v>
      </c>
      <c r="AG40" s="52">
        <v>0</v>
      </c>
      <c r="AH40" s="51"/>
      <c r="AI40" s="51"/>
      <c r="AJ40" s="51"/>
      <c r="AK40" s="51"/>
      <c r="AL40" s="51"/>
    </row>
    <row r="41" spans="1:38" x14ac:dyDescent="0.25">
      <c r="A41" s="57" t="s">
        <v>424</v>
      </c>
      <c r="B41" s="57" t="str">
        <f t="shared" si="7"/>
        <v>Con_NB-UCE</v>
      </c>
      <c r="C41" s="52">
        <v>0</v>
      </c>
      <c r="D41" s="52">
        <v>0</v>
      </c>
      <c r="E41" s="52">
        <v>0</v>
      </c>
      <c r="F41" s="52">
        <v>0</v>
      </c>
      <c r="G41" s="52">
        <v>0</v>
      </c>
      <c r="H41" s="52">
        <v>0</v>
      </c>
      <c r="I41" s="52">
        <v>0</v>
      </c>
      <c r="J41" s="52">
        <v>0</v>
      </c>
      <c r="K41" s="52">
        <v>0</v>
      </c>
      <c r="L41" s="52">
        <v>0</v>
      </c>
      <c r="M41" s="52">
        <v>0</v>
      </c>
      <c r="N41" s="52">
        <v>0</v>
      </c>
      <c r="O41" s="52">
        <v>0</v>
      </c>
      <c r="P41" s="52">
        <v>0</v>
      </c>
      <c r="Q41" s="52">
        <v>0</v>
      </c>
      <c r="R41" s="52">
        <v>0</v>
      </c>
      <c r="S41" s="52">
        <v>0</v>
      </c>
      <c r="T41" s="52">
        <v>0</v>
      </c>
      <c r="U41" s="52">
        <v>0</v>
      </c>
      <c r="V41" s="52">
        <v>0</v>
      </c>
      <c r="W41" s="52">
        <v>0</v>
      </c>
      <c r="X41" s="52">
        <v>0</v>
      </c>
      <c r="Y41" s="52">
        <v>0</v>
      </c>
      <c r="Z41" s="52">
        <v>0</v>
      </c>
      <c r="AA41" s="52">
        <v>0</v>
      </c>
      <c r="AB41" s="52">
        <v>0</v>
      </c>
      <c r="AC41" s="52">
        <v>0</v>
      </c>
      <c r="AD41" s="52">
        <v>0</v>
      </c>
      <c r="AE41" s="52">
        <v>0</v>
      </c>
      <c r="AF41" s="52">
        <v>0</v>
      </c>
      <c r="AG41" s="52">
        <v>0</v>
      </c>
      <c r="AH41" s="51"/>
      <c r="AI41" s="51"/>
      <c r="AJ41" s="51"/>
      <c r="AK41" s="51"/>
      <c r="AL41" s="51"/>
    </row>
    <row r="42" spans="1:38" x14ac:dyDescent="0.25">
      <c r="A42" s="57" t="s">
        <v>424</v>
      </c>
      <c r="B42" s="57" t="str">
        <f t="shared" si="7"/>
        <v>Ucon_NB9-5</v>
      </c>
      <c r="C42" s="52">
        <v>0</v>
      </c>
      <c r="D42" s="52">
        <v>0</v>
      </c>
      <c r="E42" s="52">
        <v>0</v>
      </c>
      <c r="F42" s="52">
        <v>0</v>
      </c>
      <c r="G42" s="52">
        <v>0</v>
      </c>
      <c r="H42" s="52">
        <v>0</v>
      </c>
      <c r="I42" s="52">
        <v>0</v>
      </c>
      <c r="J42" s="52">
        <v>0</v>
      </c>
      <c r="K42" s="52">
        <v>0</v>
      </c>
      <c r="L42" s="52">
        <v>0</v>
      </c>
      <c r="M42" s="52">
        <v>0</v>
      </c>
      <c r="N42" s="52">
        <v>0</v>
      </c>
      <c r="O42" s="52">
        <v>0</v>
      </c>
      <c r="P42" s="52">
        <v>0</v>
      </c>
      <c r="Q42" s="52">
        <v>0</v>
      </c>
      <c r="R42" s="52">
        <v>0</v>
      </c>
      <c r="S42" s="52">
        <v>0</v>
      </c>
      <c r="T42" s="52">
        <v>0</v>
      </c>
      <c r="U42" s="52">
        <v>0</v>
      </c>
      <c r="V42" s="52">
        <v>0</v>
      </c>
      <c r="W42" s="52">
        <v>0</v>
      </c>
      <c r="X42" s="52">
        <v>0</v>
      </c>
      <c r="Y42" s="52">
        <v>0</v>
      </c>
      <c r="Z42" s="52">
        <v>0</v>
      </c>
      <c r="AA42" s="52">
        <v>0</v>
      </c>
      <c r="AB42" s="52">
        <v>0</v>
      </c>
      <c r="AC42" s="52">
        <v>0</v>
      </c>
      <c r="AD42" s="52">
        <v>0</v>
      </c>
      <c r="AE42" s="52">
        <v>0</v>
      </c>
      <c r="AF42" s="52">
        <v>0</v>
      </c>
      <c r="AG42" s="52">
        <v>0</v>
      </c>
      <c r="AH42" s="51"/>
      <c r="AI42" s="51"/>
      <c r="AJ42" s="51"/>
      <c r="AK42" s="51"/>
      <c r="AL42" s="51"/>
    </row>
    <row r="43" spans="1:38" x14ac:dyDescent="0.25">
      <c r="A43" s="57" t="s">
        <v>424</v>
      </c>
      <c r="B43" s="57" t="str">
        <f t="shared" si="7"/>
        <v>RE_CON-UCE-L</v>
      </c>
      <c r="C43" s="52">
        <v>0</v>
      </c>
      <c r="D43" s="52">
        <v>0</v>
      </c>
      <c r="E43" s="52">
        <v>0</v>
      </c>
      <c r="F43" s="52">
        <v>0</v>
      </c>
      <c r="G43" s="52">
        <v>0</v>
      </c>
      <c r="H43" s="52">
        <v>0</v>
      </c>
      <c r="I43" s="52">
        <v>0</v>
      </c>
      <c r="J43" s="52">
        <v>0</v>
      </c>
      <c r="K43" s="52">
        <v>0</v>
      </c>
      <c r="L43" s="52">
        <v>0</v>
      </c>
      <c r="M43" s="52">
        <v>0</v>
      </c>
      <c r="N43" s="52">
        <v>0</v>
      </c>
      <c r="O43" s="52">
        <v>0</v>
      </c>
      <c r="P43" s="52">
        <v>0</v>
      </c>
      <c r="Q43" s="52">
        <v>0</v>
      </c>
      <c r="R43" s="52">
        <v>0</v>
      </c>
      <c r="S43" s="52">
        <v>0</v>
      </c>
      <c r="T43" s="52">
        <v>0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0</v>
      </c>
      <c r="AE43" s="52">
        <v>0</v>
      </c>
      <c r="AF43" s="52">
        <v>0</v>
      </c>
      <c r="AG43" s="52">
        <v>0</v>
      </c>
      <c r="AH43" s="51"/>
      <c r="AI43" s="51"/>
      <c r="AJ43" s="51"/>
      <c r="AK43" s="51"/>
      <c r="AL43" s="51"/>
    </row>
    <row r="44" spans="1:38" x14ac:dyDescent="0.25">
      <c r="A44" s="57" t="s">
        <v>424</v>
      </c>
      <c r="B44" s="57" t="str">
        <f t="shared" si="7"/>
        <v>TRAPES-UCE-L</v>
      </c>
      <c r="C44" s="52">
        <v>0</v>
      </c>
      <c r="D44" s="52">
        <v>0</v>
      </c>
      <c r="E44" s="52">
        <v>0</v>
      </c>
      <c r="F44" s="52">
        <v>0</v>
      </c>
      <c r="G44" s="52">
        <v>0</v>
      </c>
      <c r="H44" s="52">
        <v>0</v>
      </c>
      <c r="I44" s="52">
        <v>0</v>
      </c>
      <c r="J44" s="52">
        <v>0</v>
      </c>
      <c r="K44" s="52">
        <v>0</v>
      </c>
      <c r="L44" s="52">
        <v>0</v>
      </c>
      <c r="M44" s="52">
        <v>0</v>
      </c>
      <c r="N44" s="52">
        <v>0</v>
      </c>
      <c r="O44" s="52">
        <v>0</v>
      </c>
      <c r="P44" s="52">
        <v>0</v>
      </c>
      <c r="Q44" s="52">
        <v>0</v>
      </c>
      <c r="R44" s="52">
        <v>0</v>
      </c>
      <c r="S44" s="52">
        <v>0</v>
      </c>
      <c r="T44" s="52">
        <v>0</v>
      </c>
      <c r="U44" s="52">
        <v>0</v>
      </c>
      <c r="V44" s="52">
        <v>0</v>
      </c>
      <c r="W44" s="52">
        <v>0</v>
      </c>
      <c r="X44" s="52">
        <v>0</v>
      </c>
      <c r="Y44" s="52">
        <v>0</v>
      </c>
      <c r="Z44" s="52">
        <v>0</v>
      </c>
      <c r="AA44" s="52">
        <v>0</v>
      </c>
      <c r="AB44" s="52">
        <v>0</v>
      </c>
      <c r="AC44" s="52">
        <v>0</v>
      </c>
      <c r="AD44" s="52">
        <v>0</v>
      </c>
      <c r="AE44" s="52">
        <v>0</v>
      </c>
      <c r="AF44" s="52">
        <v>0</v>
      </c>
      <c r="AG44" s="52">
        <v>0</v>
      </c>
      <c r="AH44" s="51"/>
      <c r="AI44" s="51"/>
      <c r="AJ44" s="51"/>
      <c r="AK44" s="51"/>
      <c r="AL44" s="51"/>
    </row>
    <row r="45" spans="1:38" x14ac:dyDescent="0.25">
      <c r="A45" s="57" t="s">
        <v>424</v>
      </c>
      <c r="B45" s="57" t="str">
        <f t="shared" si="7"/>
        <v>REF2019-UCE-L</v>
      </c>
      <c r="C45" s="52">
        <v>0</v>
      </c>
      <c r="D45" s="52">
        <v>0</v>
      </c>
      <c r="E45" s="52">
        <v>0</v>
      </c>
      <c r="F45" s="52">
        <v>0</v>
      </c>
      <c r="G45" s="52">
        <v>0</v>
      </c>
      <c r="H45" s="52">
        <v>0</v>
      </c>
      <c r="I45" s="52">
        <v>0</v>
      </c>
      <c r="J45" s="52">
        <v>0</v>
      </c>
      <c r="K45" s="52">
        <v>0</v>
      </c>
      <c r="L45" s="52">
        <v>0</v>
      </c>
      <c r="M45" s="52">
        <v>0</v>
      </c>
      <c r="N45" s="52">
        <v>0</v>
      </c>
      <c r="O45" s="52">
        <v>0</v>
      </c>
      <c r="P45" s="52">
        <v>0</v>
      </c>
      <c r="Q45" s="52">
        <v>0</v>
      </c>
      <c r="R45" s="52">
        <v>0</v>
      </c>
      <c r="S45" s="52">
        <v>0</v>
      </c>
      <c r="T45" s="52">
        <v>0</v>
      </c>
      <c r="U45" s="52">
        <v>0</v>
      </c>
      <c r="V45" s="52">
        <v>0</v>
      </c>
      <c r="W45" s="52">
        <v>0</v>
      </c>
      <c r="X45" s="52">
        <v>0</v>
      </c>
      <c r="Y45" s="52">
        <v>0</v>
      </c>
      <c r="Z45" s="52">
        <v>0</v>
      </c>
      <c r="AA45" s="52">
        <v>0</v>
      </c>
      <c r="AB45" s="52">
        <v>0</v>
      </c>
      <c r="AC45" s="52">
        <v>0</v>
      </c>
      <c r="AD45" s="52">
        <v>0</v>
      </c>
      <c r="AE45" s="52">
        <v>0</v>
      </c>
      <c r="AF45" s="52">
        <v>0</v>
      </c>
      <c r="AG45" s="52">
        <v>0</v>
      </c>
      <c r="AH45" s="51"/>
      <c r="AI45" s="51"/>
      <c r="AJ45" s="51"/>
      <c r="AK45" s="51"/>
      <c r="AL45" s="51"/>
    </row>
    <row r="46" spans="1:38" x14ac:dyDescent="0.25">
      <c r="A46" s="57" t="s">
        <v>424</v>
      </c>
      <c r="B46" s="57" t="str">
        <f t="shared" si="7"/>
        <v>REF20195-L</v>
      </c>
      <c r="C46" s="52">
        <v>0</v>
      </c>
      <c r="D46" s="52">
        <v>0</v>
      </c>
      <c r="E46" s="52">
        <v>0</v>
      </c>
      <c r="F46" s="52">
        <v>0</v>
      </c>
      <c r="G46" s="52">
        <v>0</v>
      </c>
      <c r="H46" s="52">
        <v>0</v>
      </c>
      <c r="I46" s="52">
        <v>0</v>
      </c>
      <c r="J46" s="52">
        <v>0</v>
      </c>
      <c r="K46" s="52">
        <v>0</v>
      </c>
      <c r="L46" s="52">
        <v>0</v>
      </c>
      <c r="M46" s="52">
        <v>0</v>
      </c>
      <c r="N46" s="52">
        <v>0</v>
      </c>
      <c r="O46" s="52">
        <v>0</v>
      </c>
      <c r="P46" s="52">
        <v>0</v>
      </c>
      <c r="Q46" s="52">
        <v>0</v>
      </c>
      <c r="R46" s="52">
        <v>0</v>
      </c>
      <c r="S46" s="52">
        <v>0</v>
      </c>
      <c r="T46" s="52">
        <v>0</v>
      </c>
      <c r="U46" s="52">
        <v>0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0</v>
      </c>
      <c r="AE46" s="52">
        <v>0</v>
      </c>
      <c r="AF46" s="52">
        <v>0</v>
      </c>
      <c r="AG46" s="52">
        <v>0</v>
      </c>
      <c r="AH46" s="51"/>
      <c r="AI46" s="51"/>
      <c r="AJ46" s="51"/>
      <c r="AK46" s="51"/>
      <c r="AL46" s="51"/>
    </row>
    <row r="47" spans="1:38" x14ac:dyDescent="0.25">
      <c r="A47" s="57" t="s">
        <v>424</v>
      </c>
      <c r="B47" s="57" t="str">
        <f t="shared" si="7"/>
        <v>T3P2S8RL-UCE</v>
      </c>
      <c r="C47" s="52">
        <v>0</v>
      </c>
      <c r="D47" s="52">
        <v>0</v>
      </c>
      <c r="E47" s="52">
        <v>0</v>
      </c>
      <c r="F47" s="52">
        <v>0</v>
      </c>
      <c r="G47" s="52">
        <v>0</v>
      </c>
      <c r="H47" s="52">
        <v>0</v>
      </c>
      <c r="I47" s="52">
        <v>0</v>
      </c>
      <c r="J47" s="52">
        <v>0</v>
      </c>
      <c r="K47" s="52">
        <v>0</v>
      </c>
      <c r="L47" s="52">
        <v>0</v>
      </c>
      <c r="M47" s="52">
        <v>0</v>
      </c>
      <c r="N47" s="52">
        <v>0</v>
      </c>
      <c r="O47" s="52">
        <v>0</v>
      </c>
      <c r="P47" s="52">
        <v>0</v>
      </c>
      <c r="Q47" s="52">
        <v>0</v>
      </c>
      <c r="R47" s="52">
        <v>0</v>
      </c>
      <c r="S47" s="52">
        <v>0</v>
      </c>
      <c r="T47" s="52">
        <v>0</v>
      </c>
      <c r="U47" s="52">
        <v>0</v>
      </c>
      <c r="V47" s="52">
        <v>0</v>
      </c>
      <c r="W47" s="52">
        <v>0</v>
      </c>
      <c r="X47" s="52">
        <v>0</v>
      </c>
      <c r="Y47" s="52">
        <v>0</v>
      </c>
      <c r="Z47" s="52">
        <v>0</v>
      </c>
      <c r="AA47" s="52">
        <v>0</v>
      </c>
      <c r="AB47" s="52">
        <v>0</v>
      </c>
      <c r="AC47" s="52">
        <v>0</v>
      </c>
      <c r="AD47" s="52">
        <v>0</v>
      </c>
      <c r="AE47" s="52">
        <v>0</v>
      </c>
      <c r="AF47" s="52">
        <v>0</v>
      </c>
      <c r="AG47" s="52">
        <v>0</v>
      </c>
      <c r="AH47" s="51"/>
      <c r="AI47" s="51"/>
      <c r="AJ47" s="51"/>
      <c r="AK47" s="51"/>
      <c r="AL47" s="51"/>
    </row>
    <row r="48" spans="1:38" s="86" customFormat="1" x14ac:dyDescent="0.25">
      <c r="A48" s="86" t="s">
        <v>422</v>
      </c>
      <c r="B48" s="86" t="str">
        <f>B38</f>
        <v>Ucon7-75-L</v>
      </c>
      <c r="C48" s="90">
        <v>0</v>
      </c>
      <c r="D48" s="90">
        <v>0</v>
      </c>
      <c r="E48" s="90">
        <v>0</v>
      </c>
      <c r="F48" s="90">
        <v>0</v>
      </c>
      <c r="G48" s="90">
        <v>0</v>
      </c>
      <c r="H48" s="90">
        <v>0</v>
      </c>
      <c r="I48" s="90">
        <v>0</v>
      </c>
      <c r="J48" s="90">
        <v>0</v>
      </c>
      <c r="K48" s="90">
        <v>0</v>
      </c>
      <c r="L48" s="90">
        <v>0</v>
      </c>
      <c r="M48" s="90">
        <v>0</v>
      </c>
      <c r="N48" s="90">
        <v>0</v>
      </c>
      <c r="O48" s="90">
        <v>0</v>
      </c>
      <c r="P48" s="90">
        <v>0</v>
      </c>
      <c r="Q48" s="90">
        <v>0</v>
      </c>
      <c r="R48" s="90">
        <v>0</v>
      </c>
      <c r="S48" s="90">
        <v>0</v>
      </c>
      <c r="T48" s="90">
        <v>0</v>
      </c>
      <c r="U48" s="90">
        <v>0</v>
      </c>
      <c r="V48" s="90">
        <v>0</v>
      </c>
      <c r="W48" s="90">
        <v>0</v>
      </c>
      <c r="X48" s="90">
        <v>0</v>
      </c>
      <c r="Y48" s="90">
        <v>0</v>
      </c>
      <c r="Z48" s="90">
        <v>0</v>
      </c>
      <c r="AA48" s="90">
        <v>0</v>
      </c>
      <c r="AB48" s="90">
        <v>0</v>
      </c>
      <c r="AC48" s="90">
        <v>0</v>
      </c>
      <c r="AD48" s="90">
        <v>0</v>
      </c>
      <c r="AE48" s="90">
        <v>0</v>
      </c>
      <c r="AF48" s="90">
        <v>0</v>
      </c>
      <c r="AG48" s="90">
        <v>0</v>
      </c>
      <c r="AH48" s="87"/>
      <c r="AI48" s="87"/>
      <c r="AJ48" s="87"/>
      <c r="AK48" s="87"/>
      <c r="AL48" s="87"/>
    </row>
    <row r="49" spans="1:38" x14ac:dyDescent="0.25">
      <c r="A49" s="57" t="s">
        <v>422</v>
      </c>
      <c r="B49" s="57" t="str">
        <f t="shared" si="7"/>
        <v>Con7-75-L</v>
      </c>
      <c r="C49" s="52">
        <v>0</v>
      </c>
      <c r="D49" s="52">
        <v>0</v>
      </c>
      <c r="E49" s="52">
        <v>0</v>
      </c>
      <c r="F49" s="52">
        <v>0</v>
      </c>
      <c r="G49" s="52">
        <v>0</v>
      </c>
      <c r="H49" s="52">
        <v>0</v>
      </c>
      <c r="I49" s="52">
        <v>0</v>
      </c>
      <c r="J49" s="52">
        <v>0</v>
      </c>
      <c r="K49" s="52">
        <v>0</v>
      </c>
      <c r="L49" s="52">
        <v>0</v>
      </c>
      <c r="M49" s="52">
        <v>0</v>
      </c>
      <c r="N49" s="52">
        <v>0</v>
      </c>
      <c r="O49" s="52">
        <v>0</v>
      </c>
      <c r="P49" s="52">
        <v>0</v>
      </c>
      <c r="Q49" s="52">
        <v>0</v>
      </c>
      <c r="R49" s="52">
        <v>0</v>
      </c>
      <c r="S49" s="52">
        <v>0</v>
      </c>
      <c r="T49" s="52">
        <v>0</v>
      </c>
      <c r="U49" s="52">
        <v>0</v>
      </c>
      <c r="V49" s="52">
        <v>0</v>
      </c>
      <c r="W49" s="52">
        <v>0</v>
      </c>
      <c r="X49" s="52">
        <v>0</v>
      </c>
      <c r="Y49" s="52">
        <v>0</v>
      </c>
      <c r="Z49" s="52">
        <v>0</v>
      </c>
      <c r="AA49" s="52">
        <v>0</v>
      </c>
      <c r="AB49" s="52">
        <v>0</v>
      </c>
      <c r="AC49" s="52">
        <v>0</v>
      </c>
      <c r="AD49" s="52">
        <v>0</v>
      </c>
      <c r="AE49" s="52">
        <v>0</v>
      </c>
      <c r="AF49" s="52">
        <v>0</v>
      </c>
      <c r="AG49" s="52">
        <v>0</v>
      </c>
      <c r="AH49" s="51"/>
      <c r="AI49" s="51"/>
      <c r="AJ49" s="51"/>
      <c r="AK49" s="51"/>
      <c r="AL49" s="51"/>
    </row>
    <row r="50" spans="1:38" x14ac:dyDescent="0.25">
      <c r="A50" s="57" t="s">
        <v>422</v>
      </c>
      <c r="B50" s="57" t="str">
        <f t="shared" si="7"/>
        <v>Ucon_NB-UCE-L</v>
      </c>
      <c r="C50" s="52">
        <v>0</v>
      </c>
      <c r="D50" s="52">
        <v>0</v>
      </c>
      <c r="E50" s="52">
        <v>0</v>
      </c>
      <c r="F50" s="52">
        <v>0</v>
      </c>
      <c r="G50" s="52">
        <v>0</v>
      </c>
      <c r="H50" s="52">
        <v>0</v>
      </c>
      <c r="I50" s="52">
        <v>0</v>
      </c>
      <c r="J50" s="52">
        <v>0</v>
      </c>
      <c r="K50" s="52">
        <v>0</v>
      </c>
      <c r="L50" s="52">
        <v>0</v>
      </c>
      <c r="M50" s="52">
        <v>0</v>
      </c>
      <c r="N50" s="52">
        <v>0</v>
      </c>
      <c r="O50" s="52">
        <v>0</v>
      </c>
      <c r="P50" s="52">
        <v>0</v>
      </c>
      <c r="Q50" s="52">
        <v>0</v>
      </c>
      <c r="R50" s="52">
        <v>0</v>
      </c>
      <c r="S50" s="52">
        <v>0</v>
      </c>
      <c r="T50" s="52">
        <v>0</v>
      </c>
      <c r="U50" s="52">
        <v>0</v>
      </c>
      <c r="V50" s="52">
        <v>0</v>
      </c>
      <c r="W50" s="52">
        <v>0</v>
      </c>
      <c r="X50" s="52">
        <v>0</v>
      </c>
      <c r="Y50" s="52">
        <v>0</v>
      </c>
      <c r="Z50" s="52">
        <v>0</v>
      </c>
      <c r="AA50" s="52">
        <v>0</v>
      </c>
      <c r="AB50" s="52">
        <v>0</v>
      </c>
      <c r="AC50" s="52">
        <v>0</v>
      </c>
      <c r="AD50" s="52">
        <v>0</v>
      </c>
      <c r="AE50" s="52">
        <v>0</v>
      </c>
      <c r="AF50" s="52">
        <v>0</v>
      </c>
      <c r="AG50" s="52">
        <v>0</v>
      </c>
      <c r="AH50" s="51"/>
      <c r="AI50" s="51"/>
      <c r="AJ50" s="51"/>
      <c r="AK50" s="51"/>
      <c r="AL50" s="51"/>
    </row>
    <row r="51" spans="1:38" x14ac:dyDescent="0.25">
      <c r="A51" s="57" t="s">
        <v>422</v>
      </c>
      <c r="B51" s="57" t="str">
        <f t="shared" si="7"/>
        <v>Con_NB-UCE</v>
      </c>
      <c r="C51" s="52">
        <v>0</v>
      </c>
      <c r="D51" s="52">
        <v>0</v>
      </c>
      <c r="E51" s="52">
        <v>0</v>
      </c>
      <c r="F51" s="52">
        <v>0</v>
      </c>
      <c r="G51" s="52">
        <v>0</v>
      </c>
      <c r="H51" s="52">
        <v>0</v>
      </c>
      <c r="I51" s="52">
        <v>0</v>
      </c>
      <c r="J51" s="52">
        <v>0</v>
      </c>
      <c r="K51" s="52">
        <v>0</v>
      </c>
      <c r="L51" s="52">
        <v>0</v>
      </c>
      <c r="M51" s="52">
        <v>0</v>
      </c>
      <c r="N51" s="52">
        <v>0</v>
      </c>
      <c r="O51" s="52">
        <v>0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0</v>
      </c>
      <c r="Z51" s="52">
        <v>0</v>
      </c>
      <c r="AA51" s="52">
        <v>0</v>
      </c>
      <c r="AB51" s="52">
        <v>0</v>
      </c>
      <c r="AC51" s="52">
        <v>0</v>
      </c>
      <c r="AD51" s="52">
        <v>0</v>
      </c>
      <c r="AE51" s="52">
        <v>0</v>
      </c>
      <c r="AF51" s="52">
        <v>0</v>
      </c>
      <c r="AG51" s="52">
        <v>0</v>
      </c>
      <c r="AH51" s="51"/>
      <c r="AI51" s="51"/>
      <c r="AJ51" s="51"/>
      <c r="AK51" s="51"/>
      <c r="AL51" s="51"/>
    </row>
    <row r="52" spans="1:38" x14ac:dyDescent="0.25">
      <c r="A52" s="57" t="s">
        <v>422</v>
      </c>
      <c r="B52" s="57" t="str">
        <f t="shared" si="7"/>
        <v>Ucon_NB9-5</v>
      </c>
      <c r="C52" s="52">
        <v>0</v>
      </c>
      <c r="D52" s="52">
        <v>0</v>
      </c>
      <c r="E52" s="52">
        <v>0</v>
      </c>
      <c r="F52" s="52">
        <v>0</v>
      </c>
      <c r="G52" s="52">
        <v>0</v>
      </c>
      <c r="H52" s="52">
        <v>0</v>
      </c>
      <c r="I52" s="52">
        <v>0</v>
      </c>
      <c r="J52" s="52">
        <v>0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1"/>
      <c r="AI52" s="51"/>
      <c r="AJ52" s="51"/>
      <c r="AK52" s="51"/>
      <c r="AL52" s="51"/>
    </row>
    <row r="53" spans="1:38" x14ac:dyDescent="0.25">
      <c r="A53" s="57" t="s">
        <v>422</v>
      </c>
      <c r="B53" s="57" t="str">
        <f t="shared" si="7"/>
        <v>RE_CON-UCE-L</v>
      </c>
      <c r="C53" s="52">
        <v>0</v>
      </c>
      <c r="D53" s="52">
        <v>0</v>
      </c>
      <c r="E53" s="52">
        <v>0</v>
      </c>
      <c r="F53" s="52">
        <v>0</v>
      </c>
      <c r="G53" s="52">
        <v>0</v>
      </c>
      <c r="H53" s="52">
        <v>0</v>
      </c>
      <c r="I53" s="52">
        <v>0</v>
      </c>
      <c r="J53" s="52">
        <v>0</v>
      </c>
      <c r="K53" s="52">
        <v>0</v>
      </c>
      <c r="L53" s="52">
        <v>0</v>
      </c>
      <c r="M53" s="52">
        <v>0</v>
      </c>
      <c r="N53" s="52">
        <v>0</v>
      </c>
      <c r="O53" s="52">
        <v>0</v>
      </c>
      <c r="P53" s="52">
        <v>0</v>
      </c>
      <c r="Q53" s="52">
        <v>0</v>
      </c>
      <c r="R53" s="52">
        <v>0</v>
      </c>
      <c r="S53" s="52">
        <v>0</v>
      </c>
      <c r="T53" s="52">
        <v>0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2">
        <v>0</v>
      </c>
      <c r="AE53" s="52">
        <v>0</v>
      </c>
      <c r="AF53" s="52">
        <v>0</v>
      </c>
      <c r="AG53" s="52">
        <v>0</v>
      </c>
      <c r="AH53" s="51"/>
      <c r="AI53" s="51"/>
      <c r="AJ53" s="51"/>
      <c r="AK53" s="51"/>
      <c r="AL53" s="51"/>
    </row>
    <row r="54" spans="1:38" x14ac:dyDescent="0.25">
      <c r="A54" s="57" t="s">
        <v>422</v>
      </c>
      <c r="B54" s="57" t="str">
        <f t="shared" si="7"/>
        <v>TRAPES-UCE-L</v>
      </c>
      <c r="C54" s="52">
        <v>0</v>
      </c>
      <c r="D54" s="52">
        <v>0</v>
      </c>
      <c r="E54" s="52">
        <v>0</v>
      </c>
      <c r="F54" s="52">
        <v>0</v>
      </c>
      <c r="G54" s="52">
        <v>0</v>
      </c>
      <c r="H54" s="52">
        <v>0</v>
      </c>
      <c r="I54" s="52">
        <v>0</v>
      </c>
      <c r="J54" s="52">
        <v>0</v>
      </c>
      <c r="K54" s="52">
        <v>0</v>
      </c>
      <c r="L54" s="52">
        <v>0</v>
      </c>
      <c r="M54" s="52">
        <v>0</v>
      </c>
      <c r="N54" s="52">
        <v>0</v>
      </c>
      <c r="O54" s="52">
        <v>0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2">
        <v>0</v>
      </c>
      <c r="AE54" s="52">
        <v>0</v>
      </c>
      <c r="AF54" s="52">
        <v>0</v>
      </c>
      <c r="AG54" s="52">
        <v>0</v>
      </c>
      <c r="AH54" s="51"/>
      <c r="AI54" s="51"/>
      <c r="AJ54" s="51"/>
      <c r="AK54" s="51"/>
      <c r="AL54" s="51"/>
    </row>
    <row r="55" spans="1:38" x14ac:dyDescent="0.25">
      <c r="A55" s="57" t="s">
        <v>422</v>
      </c>
      <c r="B55" s="57" t="str">
        <f t="shared" si="7"/>
        <v>REF2019-UCE-L</v>
      </c>
      <c r="C55" s="52">
        <v>0</v>
      </c>
      <c r="D55" s="52">
        <v>0</v>
      </c>
      <c r="E55" s="52">
        <v>0</v>
      </c>
      <c r="F55" s="52">
        <v>0</v>
      </c>
      <c r="G55" s="52">
        <v>0</v>
      </c>
      <c r="H55" s="52">
        <v>0</v>
      </c>
      <c r="I55" s="52">
        <v>0</v>
      </c>
      <c r="J55" s="52">
        <v>0</v>
      </c>
      <c r="K55" s="52">
        <v>0</v>
      </c>
      <c r="L55" s="52">
        <v>0</v>
      </c>
      <c r="M55" s="52">
        <v>0</v>
      </c>
      <c r="N55" s="52">
        <v>0</v>
      </c>
      <c r="O55" s="52">
        <v>0</v>
      </c>
      <c r="P55" s="52">
        <v>0</v>
      </c>
      <c r="Q55" s="52">
        <v>0</v>
      </c>
      <c r="R55" s="52">
        <v>0</v>
      </c>
      <c r="S55" s="52">
        <v>0</v>
      </c>
      <c r="T55" s="52">
        <v>0</v>
      </c>
      <c r="U55" s="52">
        <v>0</v>
      </c>
      <c r="V55" s="52">
        <v>0</v>
      </c>
      <c r="W55" s="52">
        <v>0</v>
      </c>
      <c r="X55" s="52">
        <v>0</v>
      </c>
      <c r="Y55" s="52">
        <v>0</v>
      </c>
      <c r="Z55" s="52">
        <v>0</v>
      </c>
      <c r="AA55" s="52">
        <v>0</v>
      </c>
      <c r="AB55" s="52">
        <v>0</v>
      </c>
      <c r="AC55" s="52">
        <v>0</v>
      </c>
      <c r="AD55" s="52">
        <v>0</v>
      </c>
      <c r="AE55" s="52">
        <v>0</v>
      </c>
      <c r="AF55" s="52">
        <v>0</v>
      </c>
      <c r="AG55" s="52">
        <v>0</v>
      </c>
      <c r="AH55" s="51"/>
      <c r="AI55" s="51"/>
      <c r="AJ55" s="51"/>
      <c r="AK55" s="51"/>
      <c r="AL55" s="51"/>
    </row>
    <row r="56" spans="1:38" x14ac:dyDescent="0.25">
      <c r="A56" s="57" t="s">
        <v>422</v>
      </c>
      <c r="B56" s="57" t="str">
        <f t="shared" si="7"/>
        <v>REF20195-L</v>
      </c>
      <c r="C56" s="52">
        <v>0</v>
      </c>
      <c r="D56" s="52">
        <v>0</v>
      </c>
      <c r="E56" s="52">
        <v>0</v>
      </c>
      <c r="F56" s="52">
        <v>0</v>
      </c>
      <c r="G56" s="52">
        <v>0</v>
      </c>
      <c r="H56" s="52">
        <v>0</v>
      </c>
      <c r="I56" s="52">
        <v>0</v>
      </c>
      <c r="J56" s="52">
        <v>0</v>
      </c>
      <c r="K56" s="52">
        <v>0</v>
      </c>
      <c r="L56" s="52">
        <v>0</v>
      </c>
      <c r="M56" s="52">
        <v>0</v>
      </c>
      <c r="N56" s="52">
        <v>0</v>
      </c>
      <c r="O56" s="52">
        <v>0</v>
      </c>
      <c r="P56" s="52">
        <v>0</v>
      </c>
      <c r="Q56" s="52">
        <v>0</v>
      </c>
      <c r="R56" s="52">
        <v>0</v>
      </c>
      <c r="S56" s="52">
        <v>0</v>
      </c>
      <c r="T56" s="52">
        <v>0</v>
      </c>
      <c r="U56" s="52">
        <v>0</v>
      </c>
      <c r="V56" s="52">
        <v>0</v>
      </c>
      <c r="W56" s="52">
        <v>0</v>
      </c>
      <c r="X56" s="52">
        <v>0</v>
      </c>
      <c r="Y56" s="52">
        <v>0</v>
      </c>
      <c r="Z56" s="52">
        <v>0</v>
      </c>
      <c r="AA56" s="52">
        <v>0</v>
      </c>
      <c r="AB56" s="52">
        <v>0</v>
      </c>
      <c r="AC56" s="52">
        <v>0</v>
      </c>
      <c r="AD56" s="52">
        <v>0</v>
      </c>
      <c r="AE56" s="52">
        <v>0</v>
      </c>
      <c r="AF56" s="52">
        <v>0</v>
      </c>
      <c r="AG56" s="52">
        <v>0</v>
      </c>
      <c r="AH56" s="51"/>
      <c r="AI56" s="51"/>
      <c r="AJ56" s="51"/>
      <c r="AK56" s="51"/>
      <c r="AL56" s="51"/>
    </row>
    <row r="57" spans="1:38" x14ac:dyDescent="0.25">
      <c r="A57" s="57" t="s">
        <v>422</v>
      </c>
      <c r="B57" s="57" t="str">
        <f t="shared" si="7"/>
        <v>T3P2S8RL-UCE</v>
      </c>
      <c r="C57" s="52">
        <v>0</v>
      </c>
      <c r="D57" s="52">
        <v>0</v>
      </c>
      <c r="E57" s="52">
        <v>0</v>
      </c>
      <c r="F57" s="52">
        <v>0</v>
      </c>
      <c r="G57" s="52">
        <v>0</v>
      </c>
      <c r="H57" s="52">
        <v>0</v>
      </c>
      <c r="I57" s="52">
        <v>0</v>
      </c>
      <c r="J57" s="52">
        <v>0</v>
      </c>
      <c r="K57" s="52">
        <v>0</v>
      </c>
      <c r="L57" s="52">
        <v>0</v>
      </c>
      <c r="M57" s="52">
        <v>0</v>
      </c>
      <c r="N57" s="52">
        <v>0</v>
      </c>
      <c r="O57" s="52">
        <v>0</v>
      </c>
      <c r="P57" s="52">
        <v>0</v>
      </c>
      <c r="Q57" s="52">
        <v>0</v>
      </c>
      <c r="R57" s="52">
        <v>0</v>
      </c>
      <c r="S57" s="52">
        <v>0</v>
      </c>
      <c r="T57" s="52">
        <v>0</v>
      </c>
      <c r="U57" s="52">
        <v>0</v>
      </c>
      <c r="V57" s="52">
        <v>0</v>
      </c>
      <c r="W57" s="52">
        <v>0</v>
      </c>
      <c r="X57" s="52">
        <v>0</v>
      </c>
      <c r="Y57" s="52">
        <v>0</v>
      </c>
      <c r="Z57" s="52">
        <v>0</v>
      </c>
      <c r="AA57" s="52">
        <v>0</v>
      </c>
      <c r="AB57" s="52">
        <v>0</v>
      </c>
      <c r="AC57" s="52">
        <v>0</v>
      </c>
      <c r="AD57" s="52">
        <v>0</v>
      </c>
      <c r="AE57" s="52">
        <v>0</v>
      </c>
      <c r="AF57" s="52">
        <v>0</v>
      </c>
      <c r="AG57" s="52">
        <v>0</v>
      </c>
      <c r="AH57" s="51"/>
      <c r="AI57" s="51"/>
      <c r="AJ57" s="51"/>
      <c r="AK57" s="51"/>
      <c r="AL57" s="51"/>
    </row>
    <row r="58" spans="1:38" s="86" customFormat="1" x14ac:dyDescent="0.25">
      <c r="A58" s="86" t="s">
        <v>425</v>
      </c>
      <c r="B58" s="86" t="str">
        <f>B48</f>
        <v>Ucon7-75-L</v>
      </c>
      <c r="C58" s="90">
        <v>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0">
        <v>0</v>
      </c>
      <c r="AG58" s="90">
        <v>0</v>
      </c>
      <c r="AH58" s="87"/>
      <c r="AI58" s="87"/>
      <c r="AJ58" s="87"/>
      <c r="AK58" s="87"/>
      <c r="AL58" s="87"/>
    </row>
    <row r="59" spans="1:38" x14ac:dyDescent="0.25">
      <c r="A59" s="32" t="s">
        <v>425</v>
      </c>
      <c r="B59" s="57" t="str">
        <f t="shared" si="7"/>
        <v>Con7-75-L</v>
      </c>
      <c r="C59" s="52">
        <v>0</v>
      </c>
      <c r="D59" s="52">
        <v>0</v>
      </c>
      <c r="E59" s="52">
        <v>0</v>
      </c>
      <c r="F59" s="52">
        <v>0</v>
      </c>
      <c r="G59" s="52">
        <v>0</v>
      </c>
      <c r="H59" s="52">
        <v>0</v>
      </c>
      <c r="I59" s="52">
        <v>0</v>
      </c>
      <c r="J59" s="52">
        <v>0</v>
      </c>
      <c r="K59" s="52">
        <v>0</v>
      </c>
      <c r="L59" s="52">
        <v>0</v>
      </c>
      <c r="M59" s="52">
        <v>0</v>
      </c>
      <c r="N59" s="52">
        <v>0</v>
      </c>
      <c r="O59" s="52">
        <v>0</v>
      </c>
      <c r="P59" s="52">
        <v>0</v>
      </c>
      <c r="Q59" s="52">
        <v>0</v>
      </c>
      <c r="R59" s="52">
        <v>0</v>
      </c>
      <c r="S59" s="52">
        <v>0</v>
      </c>
      <c r="T59" s="52">
        <v>0</v>
      </c>
      <c r="U59" s="52">
        <v>0</v>
      </c>
      <c r="V59" s="52">
        <v>0</v>
      </c>
      <c r="W59" s="52">
        <v>0</v>
      </c>
      <c r="X59" s="52">
        <v>0</v>
      </c>
      <c r="Y59" s="52">
        <v>0</v>
      </c>
      <c r="Z59" s="52">
        <v>0</v>
      </c>
      <c r="AA59" s="52">
        <v>0</v>
      </c>
      <c r="AB59" s="52">
        <v>0</v>
      </c>
      <c r="AC59" s="52">
        <v>0</v>
      </c>
      <c r="AD59" s="52">
        <v>0</v>
      </c>
      <c r="AE59" s="52">
        <v>0</v>
      </c>
      <c r="AF59" s="52">
        <v>0</v>
      </c>
      <c r="AG59" s="52">
        <v>0</v>
      </c>
      <c r="AH59" s="51"/>
      <c r="AI59" s="51"/>
      <c r="AJ59" s="51"/>
      <c r="AK59" s="51"/>
      <c r="AL59" s="51"/>
    </row>
    <row r="60" spans="1:38" x14ac:dyDescent="0.25">
      <c r="A60" s="32" t="s">
        <v>425</v>
      </c>
      <c r="B60" s="57" t="str">
        <f t="shared" si="7"/>
        <v>Ucon_NB-UCE-L</v>
      </c>
      <c r="C60" s="52">
        <v>0</v>
      </c>
      <c r="D60" s="52">
        <v>0</v>
      </c>
      <c r="E60" s="52">
        <v>0</v>
      </c>
      <c r="F60" s="52">
        <v>0</v>
      </c>
      <c r="G60" s="52">
        <v>0</v>
      </c>
      <c r="H60" s="52">
        <v>0</v>
      </c>
      <c r="I60" s="52">
        <v>0</v>
      </c>
      <c r="J60" s="52">
        <v>0</v>
      </c>
      <c r="K60" s="52">
        <v>0</v>
      </c>
      <c r="L60" s="52">
        <v>0</v>
      </c>
      <c r="M60" s="52">
        <v>0</v>
      </c>
      <c r="N60" s="52">
        <v>0</v>
      </c>
      <c r="O60" s="52">
        <v>0</v>
      </c>
      <c r="P60" s="52">
        <v>0</v>
      </c>
      <c r="Q60" s="52">
        <v>0</v>
      </c>
      <c r="R60" s="52">
        <v>0</v>
      </c>
      <c r="S60" s="52">
        <v>0</v>
      </c>
      <c r="T60" s="52">
        <v>0</v>
      </c>
      <c r="U60" s="52">
        <v>0</v>
      </c>
      <c r="V60" s="52">
        <v>0</v>
      </c>
      <c r="W60" s="52">
        <v>0</v>
      </c>
      <c r="X60" s="52">
        <v>0</v>
      </c>
      <c r="Y60" s="52">
        <v>0</v>
      </c>
      <c r="Z60" s="52">
        <v>0</v>
      </c>
      <c r="AA60" s="52">
        <v>0</v>
      </c>
      <c r="AB60" s="52">
        <v>0</v>
      </c>
      <c r="AC60" s="52">
        <v>0</v>
      </c>
      <c r="AD60" s="52">
        <v>0</v>
      </c>
      <c r="AE60" s="52">
        <v>0</v>
      </c>
      <c r="AF60" s="52">
        <v>0</v>
      </c>
      <c r="AG60" s="52">
        <v>0</v>
      </c>
      <c r="AH60" s="51"/>
      <c r="AI60" s="51"/>
      <c r="AJ60" s="51"/>
      <c r="AK60" s="51"/>
      <c r="AL60" s="51"/>
    </row>
    <row r="61" spans="1:38" x14ac:dyDescent="0.25">
      <c r="A61" s="32" t="s">
        <v>425</v>
      </c>
      <c r="B61" s="57" t="str">
        <f t="shared" si="7"/>
        <v>Con_NB-UCE</v>
      </c>
      <c r="C61" s="52">
        <v>0</v>
      </c>
      <c r="D61" s="52">
        <v>0</v>
      </c>
      <c r="E61" s="52">
        <v>0</v>
      </c>
      <c r="F61" s="52">
        <v>0</v>
      </c>
      <c r="G61" s="52">
        <v>0</v>
      </c>
      <c r="H61" s="52">
        <v>0</v>
      </c>
      <c r="I61" s="52">
        <v>0</v>
      </c>
      <c r="J61" s="52">
        <v>0</v>
      </c>
      <c r="K61" s="52">
        <v>0</v>
      </c>
      <c r="L61" s="52">
        <v>0</v>
      </c>
      <c r="M61" s="52">
        <v>0</v>
      </c>
      <c r="N61" s="52">
        <v>0</v>
      </c>
      <c r="O61" s="52">
        <v>0</v>
      </c>
      <c r="P61" s="52">
        <v>0</v>
      </c>
      <c r="Q61" s="52">
        <v>0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0</v>
      </c>
      <c r="X61" s="52">
        <v>0</v>
      </c>
      <c r="Y61" s="52">
        <v>0</v>
      </c>
      <c r="Z61" s="52">
        <v>0</v>
      </c>
      <c r="AA61" s="52">
        <v>0</v>
      </c>
      <c r="AB61" s="52">
        <v>0</v>
      </c>
      <c r="AC61" s="52">
        <v>0</v>
      </c>
      <c r="AD61" s="52">
        <v>0</v>
      </c>
      <c r="AE61" s="52">
        <v>0</v>
      </c>
      <c r="AF61" s="52">
        <v>0</v>
      </c>
      <c r="AG61" s="52">
        <v>0</v>
      </c>
      <c r="AH61" s="51"/>
      <c r="AI61" s="51"/>
      <c r="AJ61" s="51"/>
      <c r="AK61" s="51"/>
      <c r="AL61" s="51"/>
    </row>
    <row r="62" spans="1:38" x14ac:dyDescent="0.25">
      <c r="A62" s="32" t="s">
        <v>425</v>
      </c>
      <c r="B62" s="57" t="str">
        <f t="shared" si="7"/>
        <v>Ucon_NB9-5</v>
      </c>
      <c r="C62" s="52">
        <v>0</v>
      </c>
      <c r="D62" s="52">
        <v>0</v>
      </c>
      <c r="E62" s="52">
        <v>0</v>
      </c>
      <c r="F62" s="52">
        <v>0</v>
      </c>
      <c r="G62" s="52">
        <v>0</v>
      </c>
      <c r="H62" s="52">
        <v>0</v>
      </c>
      <c r="I62" s="52">
        <v>0</v>
      </c>
      <c r="J62" s="52">
        <v>0</v>
      </c>
      <c r="K62" s="52">
        <v>0</v>
      </c>
      <c r="L62" s="52">
        <v>0</v>
      </c>
      <c r="M62" s="52">
        <v>0</v>
      </c>
      <c r="N62" s="52">
        <v>0</v>
      </c>
      <c r="O62" s="52">
        <v>0</v>
      </c>
      <c r="P62" s="52">
        <v>0</v>
      </c>
      <c r="Q62" s="52">
        <v>0</v>
      </c>
      <c r="R62" s="52">
        <v>0</v>
      </c>
      <c r="S62" s="52">
        <v>0</v>
      </c>
      <c r="T62" s="52">
        <v>0</v>
      </c>
      <c r="U62" s="52">
        <v>0</v>
      </c>
      <c r="V62" s="52">
        <v>0</v>
      </c>
      <c r="W62" s="52">
        <v>0</v>
      </c>
      <c r="X62" s="52">
        <v>0</v>
      </c>
      <c r="Y62" s="52">
        <v>0</v>
      </c>
      <c r="Z62" s="52">
        <v>0</v>
      </c>
      <c r="AA62" s="52">
        <v>0</v>
      </c>
      <c r="AB62" s="52">
        <v>0</v>
      </c>
      <c r="AC62" s="52">
        <v>0</v>
      </c>
      <c r="AD62" s="52">
        <v>0</v>
      </c>
      <c r="AE62" s="52">
        <v>0</v>
      </c>
      <c r="AF62" s="52">
        <v>0</v>
      </c>
      <c r="AG62" s="52">
        <v>0</v>
      </c>
      <c r="AH62" s="51"/>
      <c r="AI62" s="51"/>
      <c r="AJ62" s="51"/>
      <c r="AK62" s="51"/>
      <c r="AL62" s="51"/>
    </row>
    <row r="63" spans="1:38" x14ac:dyDescent="0.25">
      <c r="A63" s="32" t="s">
        <v>425</v>
      </c>
      <c r="B63" s="57" t="str">
        <f t="shared" si="7"/>
        <v>RE_CON-UCE-L</v>
      </c>
      <c r="C63" s="52">
        <v>0</v>
      </c>
      <c r="D63" s="52">
        <v>0</v>
      </c>
      <c r="E63" s="52">
        <v>0</v>
      </c>
      <c r="F63" s="52">
        <v>0</v>
      </c>
      <c r="G63" s="52">
        <v>0</v>
      </c>
      <c r="H63" s="52">
        <v>0</v>
      </c>
      <c r="I63" s="52">
        <v>0</v>
      </c>
      <c r="J63" s="52">
        <v>0</v>
      </c>
      <c r="K63" s="52">
        <v>0</v>
      </c>
      <c r="L63" s="52">
        <v>0</v>
      </c>
      <c r="M63" s="52">
        <v>0</v>
      </c>
      <c r="N63" s="52">
        <v>0</v>
      </c>
      <c r="O63" s="52">
        <v>0</v>
      </c>
      <c r="P63" s="52">
        <v>0</v>
      </c>
      <c r="Q63" s="52">
        <v>0</v>
      </c>
      <c r="R63" s="52">
        <v>0</v>
      </c>
      <c r="S63" s="52">
        <v>0</v>
      </c>
      <c r="T63" s="52">
        <v>0</v>
      </c>
      <c r="U63" s="52">
        <v>0</v>
      </c>
      <c r="V63" s="52">
        <v>0</v>
      </c>
      <c r="W63" s="52">
        <v>0</v>
      </c>
      <c r="X63" s="52">
        <v>0</v>
      </c>
      <c r="Y63" s="52">
        <v>0</v>
      </c>
      <c r="Z63" s="52">
        <v>0</v>
      </c>
      <c r="AA63" s="52">
        <v>0</v>
      </c>
      <c r="AB63" s="52">
        <v>0</v>
      </c>
      <c r="AC63" s="52">
        <v>0</v>
      </c>
      <c r="AD63" s="52">
        <v>0</v>
      </c>
      <c r="AE63" s="52">
        <v>0</v>
      </c>
      <c r="AF63" s="52">
        <v>0</v>
      </c>
      <c r="AG63" s="52">
        <v>0</v>
      </c>
      <c r="AH63" s="51"/>
      <c r="AI63" s="51"/>
      <c r="AJ63" s="51"/>
      <c r="AK63" s="51"/>
      <c r="AL63" s="51"/>
    </row>
    <row r="64" spans="1:38" x14ac:dyDescent="0.25">
      <c r="A64" s="32" t="s">
        <v>425</v>
      </c>
      <c r="B64" s="57" t="str">
        <f t="shared" si="7"/>
        <v>TRAPES-UCE-L</v>
      </c>
      <c r="C64" s="52">
        <v>0</v>
      </c>
      <c r="D64" s="52">
        <v>0</v>
      </c>
      <c r="E64" s="52">
        <v>0</v>
      </c>
      <c r="F64" s="52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  <c r="AE64" s="52">
        <v>0</v>
      </c>
      <c r="AF64" s="52">
        <v>0</v>
      </c>
      <c r="AG64" s="52">
        <v>0</v>
      </c>
      <c r="AH64" s="51"/>
      <c r="AI64" s="51"/>
      <c r="AJ64" s="51"/>
      <c r="AK64" s="51"/>
      <c r="AL64" s="51"/>
    </row>
    <row r="65" spans="1:38" x14ac:dyDescent="0.25">
      <c r="A65" s="32" t="s">
        <v>425</v>
      </c>
      <c r="B65" s="57" t="str">
        <f t="shared" si="7"/>
        <v>REF2019-UCE-L</v>
      </c>
      <c r="C65" s="52">
        <v>0</v>
      </c>
      <c r="D65" s="52">
        <v>0</v>
      </c>
      <c r="E65" s="52">
        <v>0</v>
      </c>
      <c r="F65" s="52">
        <v>0</v>
      </c>
      <c r="G65" s="52">
        <v>0</v>
      </c>
      <c r="H65" s="52">
        <v>0</v>
      </c>
      <c r="I65" s="52">
        <v>0</v>
      </c>
      <c r="J65" s="52">
        <v>0</v>
      </c>
      <c r="K65" s="52">
        <v>0</v>
      </c>
      <c r="L65" s="52">
        <v>0</v>
      </c>
      <c r="M65" s="52">
        <v>0</v>
      </c>
      <c r="N65" s="52">
        <v>0</v>
      </c>
      <c r="O65" s="52">
        <v>0</v>
      </c>
      <c r="P65" s="52">
        <v>0</v>
      </c>
      <c r="Q65" s="52">
        <v>0</v>
      </c>
      <c r="R65" s="52">
        <v>0</v>
      </c>
      <c r="S65" s="52">
        <v>0</v>
      </c>
      <c r="T65" s="52">
        <v>0</v>
      </c>
      <c r="U65" s="52">
        <v>0</v>
      </c>
      <c r="V65" s="52">
        <v>0</v>
      </c>
      <c r="W65" s="52">
        <v>0</v>
      </c>
      <c r="X65" s="52">
        <v>0</v>
      </c>
      <c r="Y65" s="52">
        <v>0</v>
      </c>
      <c r="Z65" s="52">
        <v>0</v>
      </c>
      <c r="AA65" s="52">
        <v>0</v>
      </c>
      <c r="AB65" s="52">
        <v>0</v>
      </c>
      <c r="AC65" s="52">
        <v>0</v>
      </c>
      <c r="AD65" s="52">
        <v>0</v>
      </c>
      <c r="AE65" s="52">
        <v>0</v>
      </c>
      <c r="AF65" s="52">
        <v>0</v>
      </c>
      <c r="AG65" s="52">
        <v>0</v>
      </c>
      <c r="AH65" s="51"/>
      <c r="AI65" s="51"/>
      <c r="AJ65" s="51"/>
      <c r="AK65" s="51"/>
      <c r="AL65" s="51"/>
    </row>
    <row r="66" spans="1:38" x14ac:dyDescent="0.25">
      <c r="A66" s="32" t="s">
        <v>425</v>
      </c>
      <c r="B66" s="57" t="str">
        <f t="shared" si="7"/>
        <v>REF20195-L</v>
      </c>
      <c r="C66" s="52">
        <v>0</v>
      </c>
      <c r="D66" s="52">
        <v>0</v>
      </c>
      <c r="E66" s="52">
        <v>0</v>
      </c>
      <c r="F66" s="52">
        <v>0</v>
      </c>
      <c r="G66" s="52">
        <v>0</v>
      </c>
      <c r="H66" s="52">
        <v>0</v>
      </c>
      <c r="I66" s="52">
        <v>0</v>
      </c>
      <c r="J66" s="52">
        <v>0</v>
      </c>
      <c r="K66" s="52">
        <v>0</v>
      </c>
      <c r="L66" s="52">
        <v>0</v>
      </c>
      <c r="M66" s="52">
        <v>0</v>
      </c>
      <c r="N66" s="52">
        <v>0</v>
      </c>
      <c r="O66" s="52">
        <v>0</v>
      </c>
      <c r="P66" s="52">
        <v>0</v>
      </c>
      <c r="Q66" s="52">
        <v>0</v>
      </c>
      <c r="R66" s="52">
        <v>0</v>
      </c>
      <c r="S66" s="52">
        <v>0</v>
      </c>
      <c r="T66" s="52">
        <v>0</v>
      </c>
      <c r="U66" s="52">
        <v>0</v>
      </c>
      <c r="V66" s="52">
        <v>0</v>
      </c>
      <c r="W66" s="52">
        <v>0</v>
      </c>
      <c r="X66" s="52">
        <v>0</v>
      </c>
      <c r="Y66" s="52">
        <v>0</v>
      </c>
      <c r="Z66" s="52">
        <v>0</v>
      </c>
      <c r="AA66" s="52">
        <v>0</v>
      </c>
      <c r="AB66" s="52">
        <v>0</v>
      </c>
      <c r="AC66" s="52">
        <v>0</v>
      </c>
      <c r="AD66" s="52">
        <v>0</v>
      </c>
      <c r="AE66" s="52">
        <v>0</v>
      </c>
      <c r="AF66" s="52">
        <v>0</v>
      </c>
      <c r="AG66" s="52">
        <v>0</v>
      </c>
      <c r="AH66" s="51"/>
      <c r="AI66" s="51"/>
      <c r="AJ66" s="51"/>
      <c r="AK66" s="51"/>
      <c r="AL66" s="51"/>
    </row>
    <row r="67" spans="1:38" x14ac:dyDescent="0.25">
      <c r="A67" s="3" t="s">
        <v>425</v>
      </c>
      <c r="B67" s="57" t="str">
        <f t="shared" si="7"/>
        <v>T3P2S8RL-UCE</v>
      </c>
      <c r="C67" s="52">
        <v>0</v>
      </c>
      <c r="D67" s="52">
        <v>0</v>
      </c>
      <c r="E67" s="52">
        <v>0</v>
      </c>
      <c r="F67" s="52">
        <v>0</v>
      </c>
      <c r="G67" s="52">
        <v>0</v>
      </c>
      <c r="H67" s="52">
        <v>0</v>
      </c>
      <c r="I67" s="52">
        <v>0</v>
      </c>
      <c r="J67" s="52">
        <v>0</v>
      </c>
      <c r="K67" s="52">
        <v>0</v>
      </c>
      <c r="L67" s="52">
        <v>0</v>
      </c>
      <c r="M67" s="52">
        <v>0</v>
      </c>
      <c r="N67" s="52">
        <v>0</v>
      </c>
      <c r="O67" s="52">
        <v>0</v>
      </c>
      <c r="P67" s="52">
        <v>0</v>
      </c>
      <c r="Q67" s="52">
        <v>0</v>
      </c>
      <c r="R67" s="52">
        <v>0</v>
      </c>
      <c r="S67" s="52">
        <v>0</v>
      </c>
      <c r="T67" s="52">
        <v>0</v>
      </c>
      <c r="U67" s="52">
        <v>0</v>
      </c>
      <c r="V67" s="52">
        <v>0</v>
      </c>
      <c r="W67" s="52">
        <v>0</v>
      </c>
      <c r="X67" s="52">
        <v>0</v>
      </c>
      <c r="Y67" s="52">
        <v>0</v>
      </c>
      <c r="Z67" s="52">
        <v>0</v>
      </c>
      <c r="AA67" s="52">
        <v>0</v>
      </c>
      <c r="AB67" s="52">
        <v>0</v>
      </c>
      <c r="AC67" s="52">
        <v>0</v>
      </c>
      <c r="AD67" s="52">
        <v>0</v>
      </c>
      <c r="AE67" s="52">
        <v>0</v>
      </c>
      <c r="AF67" s="52">
        <v>0</v>
      </c>
      <c r="AG67" s="52">
        <v>0</v>
      </c>
      <c r="AH67" s="51"/>
      <c r="AI67" s="51"/>
      <c r="AJ67" s="51"/>
      <c r="AK67" s="51"/>
      <c r="AL67" s="51"/>
    </row>
    <row r="68" spans="1:38" s="86" customFormat="1" x14ac:dyDescent="0.25">
      <c r="A68" s="57" t="s">
        <v>426</v>
      </c>
      <c r="B68" s="86" t="str">
        <f>B58</f>
        <v>Ucon7-75-L</v>
      </c>
      <c r="C68" s="90">
        <v>0</v>
      </c>
      <c r="D68" s="90">
        <v>0</v>
      </c>
      <c r="E68" s="90">
        <v>0</v>
      </c>
      <c r="F68" s="90">
        <v>0</v>
      </c>
      <c r="G68" s="90">
        <v>0</v>
      </c>
      <c r="H68" s="90">
        <v>0</v>
      </c>
      <c r="I68" s="90">
        <v>0</v>
      </c>
      <c r="J68" s="90">
        <v>0</v>
      </c>
      <c r="K68" s="90">
        <v>0</v>
      </c>
      <c r="L68" s="90">
        <v>0</v>
      </c>
      <c r="M68" s="90">
        <v>0</v>
      </c>
      <c r="N68" s="90">
        <v>0</v>
      </c>
      <c r="O68" s="90">
        <v>0</v>
      </c>
      <c r="P68" s="90">
        <v>0</v>
      </c>
      <c r="Q68" s="90">
        <v>0</v>
      </c>
      <c r="R68" s="90">
        <v>0</v>
      </c>
      <c r="S68" s="90">
        <v>0</v>
      </c>
      <c r="T68" s="90">
        <v>0</v>
      </c>
      <c r="U68" s="90">
        <v>0</v>
      </c>
      <c r="V68" s="90">
        <v>0</v>
      </c>
      <c r="W68" s="90">
        <v>0</v>
      </c>
      <c r="X68" s="90">
        <v>0</v>
      </c>
      <c r="Y68" s="90">
        <v>0</v>
      </c>
      <c r="Z68" s="90">
        <v>0</v>
      </c>
      <c r="AA68" s="90">
        <v>0</v>
      </c>
      <c r="AB68" s="90">
        <v>0</v>
      </c>
      <c r="AC68" s="90">
        <v>0</v>
      </c>
      <c r="AD68" s="90">
        <v>0</v>
      </c>
      <c r="AE68" s="90">
        <v>0</v>
      </c>
      <c r="AF68" s="90">
        <v>0</v>
      </c>
      <c r="AG68" s="90">
        <v>0</v>
      </c>
      <c r="AH68" s="87"/>
      <c r="AI68" s="87"/>
      <c r="AJ68" s="87"/>
      <c r="AK68" s="87"/>
      <c r="AL68" s="87"/>
    </row>
    <row r="69" spans="1:38" x14ac:dyDescent="0.25">
      <c r="A69" s="57" t="s">
        <v>426</v>
      </c>
      <c r="B69" s="57" t="str">
        <f t="shared" si="7"/>
        <v>Con7-75-L</v>
      </c>
      <c r="C69" s="52">
        <v>0</v>
      </c>
      <c r="D69" s="52">
        <v>0</v>
      </c>
      <c r="E69" s="52">
        <v>0</v>
      </c>
      <c r="F69" s="52">
        <v>0</v>
      </c>
      <c r="G69" s="52">
        <v>0</v>
      </c>
      <c r="H69" s="52">
        <v>0</v>
      </c>
      <c r="I69" s="52">
        <v>0</v>
      </c>
      <c r="J69" s="52">
        <v>0</v>
      </c>
      <c r="K69" s="52">
        <v>0</v>
      </c>
      <c r="L69" s="52">
        <v>0</v>
      </c>
      <c r="M69" s="52">
        <v>0</v>
      </c>
      <c r="N69" s="52">
        <v>0</v>
      </c>
      <c r="O69" s="52">
        <v>0</v>
      </c>
      <c r="P69" s="52">
        <v>0</v>
      </c>
      <c r="Q69" s="52">
        <v>0</v>
      </c>
      <c r="R69" s="52">
        <v>0</v>
      </c>
      <c r="S69" s="52">
        <v>0</v>
      </c>
      <c r="T69" s="52">
        <v>0</v>
      </c>
      <c r="U69" s="52">
        <v>0</v>
      </c>
      <c r="V69" s="52">
        <v>0</v>
      </c>
      <c r="W69" s="52">
        <v>0</v>
      </c>
      <c r="X69" s="52">
        <v>0</v>
      </c>
      <c r="Y69" s="52">
        <v>0</v>
      </c>
      <c r="Z69" s="52">
        <v>0</v>
      </c>
      <c r="AA69" s="52">
        <v>0</v>
      </c>
      <c r="AB69" s="52">
        <v>0</v>
      </c>
      <c r="AC69" s="52">
        <v>0</v>
      </c>
      <c r="AD69" s="52">
        <v>0</v>
      </c>
      <c r="AE69" s="52">
        <v>0</v>
      </c>
      <c r="AF69" s="52">
        <v>0</v>
      </c>
      <c r="AG69" s="52">
        <v>0</v>
      </c>
      <c r="AH69" s="51"/>
      <c r="AI69" s="51"/>
      <c r="AJ69" s="51"/>
      <c r="AK69" s="51"/>
      <c r="AL69" s="51"/>
    </row>
    <row r="70" spans="1:38" x14ac:dyDescent="0.25">
      <c r="A70" s="57" t="s">
        <v>426</v>
      </c>
      <c r="B70" s="57" t="str">
        <f t="shared" si="7"/>
        <v>Ucon_NB-UCE-L</v>
      </c>
      <c r="C70" s="52">
        <v>0</v>
      </c>
      <c r="D70" s="52">
        <v>0</v>
      </c>
      <c r="E70" s="52">
        <v>0</v>
      </c>
      <c r="F70" s="52">
        <v>0</v>
      </c>
      <c r="G70" s="52">
        <v>0</v>
      </c>
      <c r="H70" s="52">
        <v>0</v>
      </c>
      <c r="I70" s="52">
        <v>0</v>
      </c>
      <c r="J70" s="52">
        <v>0</v>
      </c>
      <c r="K70" s="52">
        <v>0</v>
      </c>
      <c r="L70" s="52">
        <v>0</v>
      </c>
      <c r="M70" s="52">
        <v>0</v>
      </c>
      <c r="N70" s="52">
        <v>0</v>
      </c>
      <c r="O70" s="52">
        <v>0</v>
      </c>
      <c r="P70" s="52">
        <v>0</v>
      </c>
      <c r="Q70" s="52">
        <v>0</v>
      </c>
      <c r="R70" s="52">
        <v>0</v>
      </c>
      <c r="S70" s="52">
        <v>0</v>
      </c>
      <c r="T70" s="52">
        <v>0</v>
      </c>
      <c r="U70" s="52">
        <v>0</v>
      </c>
      <c r="V70" s="52">
        <v>0</v>
      </c>
      <c r="W70" s="52">
        <v>0</v>
      </c>
      <c r="X70" s="52">
        <v>0</v>
      </c>
      <c r="Y70" s="52">
        <v>0</v>
      </c>
      <c r="Z70" s="52">
        <v>0</v>
      </c>
      <c r="AA70" s="52">
        <v>0</v>
      </c>
      <c r="AB70" s="52">
        <v>0</v>
      </c>
      <c r="AC70" s="52">
        <v>0</v>
      </c>
      <c r="AD70" s="52">
        <v>0</v>
      </c>
      <c r="AE70" s="52">
        <v>0</v>
      </c>
      <c r="AF70" s="52">
        <v>0</v>
      </c>
      <c r="AG70" s="52">
        <v>0</v>
      </c>
      <c r="AH70" s="51"/>
      <c r="AI70" s="51"/>
      <c r="AJ70" s="51"/>
      <c r="AK70" s="51"/>
      <c r="AL70" s="51"/>
    </row>
    <row r="71" spans="1:38" x14ac:dyDescent="0.25">
      <c r="A71" s="57" t="s">
        <v>426</v>
      </c>
      <c r="B71" s="57" t="str">
        <f t="shared" si="7"/>
        <v>Con_NB-UCE</v>
      </c>
      <c r="C71" s="52">
        <v>0</v>
      </c>
      <c r="D71" s="52">
        <v>0</v>
      </c>
      <c r="E71" s="52">
        <v>0</v>
      </c>
      <c r="F71" s="52">
        <v>0</v>
      </c>
      <c r="G71" s="52">
        <v>0</v>
      </c>
      <c r="H71" s="52">
        <v>0</v>
      </c>
      <c r="I71" s="52">
        <v>0</v>
      </c>
      <c r="J71" s="52">
        <v>0</v>
      </c>
      <c r="K71" s="52">
        <v>0</v>
      </c>
      <c r="L71" s="52">
        <v>0</v>
      </c>
      <c r="M71" s="52">
        <v>0</v>
      </c>
      <c r="N71" s="52">
        <v>0</v>
      </c>
      <c r="O71" s="52">
        <v>0</v>
      </c>
      <c r="P71" s="52">
        <v>0</v>
      </c>
      <c r="Q71" s="52">
        <v>0</v>
      </c>
      <c r="R71" s="52">
        <v>0</v>
      </c>
      <c r="S71" s="52">
        <v>0</v>
      </c>
      <c r="T71" s="52">
        <v>0</v>
      </c>
      <c r="U71" s="52">
        <v>0</v>
      </c>
      <c r="V71" s="52">
        <v>0</v>
      </c>
      <c r="W71" s="52">
        <v>0</v>
      </c>
      <c r="X71" s="52">
        <v>0</v>
      </c>
      <c r="Y71" s="52">
        <v>0</v>
      </c>
      <c r="Z71" s="52">
        <v>0</v>
      </c>
      <c r="AA71" s="52">
        <v>0</v>
      </c>
      <c r="AB71" s="52">
        <v>0</v>
      </c>
      <c r="AC71" s="52">
        <v>0</v>
      </c>
      <c r="AD71" s="52">
        <v>0</v>
      </c>
      <c r="AE71" s="52">
        <v>0</v>
      </c>
      <c r="AF71" s="52">
        <v>0</v>
      </c>
      <c r="AG71" s="52">
        <v>0</v>
      </c>
      <c r="AH71" s="51"/>
      <c r="AI71" s="51"/>
      <c r="AJ71" s="51"/>
      <c r="AK71" s="51"/>
      <c r="AL71" s="51"/>
    </row>
    <row r="72" spans="1:38" x14ac:dyDescent="0.25">
      <c r="A72" s="57" t="s">
        <v>426</v>
      </c>
      <c r="B72" s="57" t="str">
        <f t="shared" si="7"/>
        <v>Ucon_NB9-5</v>
      </c>
      <c r="C72" s="52">
        <v>0</v>
      </c>
      <c r="D72" s="52">
        <v>0</v>
      </c>
      <c r="E72" s="52">
        <v>0</v>
      </c>
      <c r="F72" s="52">
        <v>0</v>
      </c>
      <c r="G72" s="52">
        <v>0</v>
      </c>
      <c r="H72" s="52">
        <v>0</v>
      </c>
      <c r="I72" s="52">
        <v>0</v>
      </c>
      <c r="J72" s="52">
        <v>0</v>
      </c>
      <c r="K72" s="52">
        <v>0</v>
      </c>
      <c r="L72" s="52">
        <v>0</v>
      </c>
      <c r="M72" s="52">
        <v>0</v>
      </c>
      <c r="N72" s="52">
        <v>0</v>
      </c>
      <c r="O72" s="52">
        <v>0</v>
      </c>
      <c r="P72" s="52">
        <v>0</v>
      </c>
      <c r="Q72" s="52">
        <v>0</v>
      </c>
      <c r="R72" s="52">
        <v>0</v>
      </c>
      <c r="S72" s="52">
        <v>0</v>
      </c>
      <c r="T72" s="52">
        <v>0</v>
      </c>
      <c r="U72" s="52">
        <v>0</v>
      </c>
      <c r="V72" s="52">
        <v>0</v>
      </c>
      <c r="W72" s="52">
        <v>0</v>
      </c>
      <c r="X72" s="52">
        <v>0</v>
      </c>
      <c r="Y72" s="52">
        <v>0</v>
      </c>
      <c r="Z72" s="52">
        <v>0</v>
      </c>
      <c r="AA72" s="52">
        <v>0</v>
      </c>
      <c r="AB72" s="52">
        <v>0</v>
      </c>
      <c r="AC72" s="52">
        <v>0</v>
      </c>
      <c r="AD72" s="52">
        <v>0</v>
      </c>
      <c r="AE72" s="52">
        <v>0</v>
      </c>
      <c r="AF72" s="52">
        <v>0</v>
      </c>
      <c r="AG72" s="52">
        <v>0</v>
      </c>
      <c r="AH72" s="51"/>
      <c r="AI72" s="51"/>
      <c r="AJ72" s="51"/>
      <c r="AK72" s="51"/>
      <c r="AL72" s="51"/>
    </row>
    <row r="73" spans="1:38" x14ac:dyDescent="0.25">
      <c r="A73" s="57" t="s">
        <v>426</v>
      </c>
      <c r="B73" s="57" t="str">
        <f t="shared" si="7"/>
        <v>RE_CON-UCE-L</v>
      </c>
      <c r="C73" s="52">
        <v>0</v>
      </c>
      <c r="D73" s="52">
        <v>0</v>
      </c>
      <c r="E73" s="52">
        <v>0</v>
      </c>
      <c r="F73" s="52">
        <v>0</v>
      </c>
      <c r="G73" s="52">
        <v>0</v>
      </c>
      <c r="H73" s="52">
        <v>0</v>
      </c>
      <c r="I73" s="52">
        <v>0</v>
      </c>
      <c r="J73" s="52">
        <v>0</v>
      </c>
      <c r="K73" s="52">
        <v>0</v>
      </c>
      <c r="L73" s="52">
        <v>0</v>
      </c>
      <c r="M73" s="52">
        <v>0</v>
      </c>
      <c r="N73" s="52">
        <v>0</v>
      </c>
      <c r="O73" s="52">
        <v>0</v>
      </c>
      <c r="P73" s="52">
        <v>0</v>
      </c>
      <c r="Q73" s="52">
        <v>0</v>
      </c>
      <c r="R73" s="52">
        <v>0</v>
      </c>
      <c r="S73" s="52">
        <v>0</v>
      </c>
      <c r="T73" s="52">
        <v>0</v>
      </c>
      <c r="U73" s="52">
        <v>0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0</v>
      </c>
      <c r="AE73" s="52">
        <v>0</v>
      </c>
      <c r="AF73" s="52">
        <v>0</v>
      </c>
      <c r="AG73" s="52">
        <v>0</v>
      </c>
      <c r="AH73" s="51"/>
      <c r="AI73" s="51"/>
      <c r="AJ73" s="51"/>
      <c r="AK73" s="51"/>
      <c r="AL73" s="51"/>
    </row>
    <row r="74" spans="1:38" x14ac:dyDescent="0.25">
      <c r="A74" s="57" t="s">
        <v>426</v>
      </c>
      <c r="B74" s="57" t="str">
        <f t="shared" si="7"/>
        <v>TRAPES-UCE-L</v>
      </c>
      <c r="C74" s="52">
        <v>0</v>
      </c>
      <c r="D74" s="52">
        <v>0</v>
      </c>
      <c r="E74" s="52">
        <v>0</v>
      </c>
      <c r="F74" s="52">
        <v>0</v>
      </c>
      <c r="G74" s="52">
        <v>0</v>
      </c>
      <c r="H74" s="52">
        <v>0</v>
      </c>
      <c r="I74" s="52">
        <v>0</v>
      </c>
      <c r="J74" s="52">
        <v>0</v>
      </c>
      <c r="K74" s="52">
        <v>0</v>
      </c>
      <c r="L74" s="52">
        <v>0</v>
      </c>
      <c r="M74" s="52">
        <v>0</v>
      </c>
      <c r="N74" s="52">
        <v>0</v>
      </c>
      <c r="O74" s="52">
        <v>0</v>
      </c>
      <c r="P74" s="52">
        <v>0</v>
      </c>
      <c r="Q74" s="52">
        <v>0</v>
      </c>
      <c r="R74" s="52">
        <v>0</v>
      </c>
      <c r="S74" s="52">
        <v>0</v>
      </c>
      <c r="T74" s="52">
        <v>0</v>
      </c>
      <c r="U74" s="52">
        <v>0</v>
      </c>
      <c r="V74" s="52">
        <v>0</v>
      </c>
      <c r="W74" s="52">
        <v>0</v>
      </c>
      <c r="X74" s="52">
        <v>0</v>
      </c>
      <c r="Y74" s="52">
        <v>0</v>
      </c>
      <c r="Z74" s="52">
        <v>0</v>
      </c>
      <c r="AA74" s="52">
        <v>0</v>
      </c>
      <c r="AB74" s="52">
        <v>0</v>
      </c>
      <c r="AC74" s="52">
        <v>0</v>
      </c>
      <c r="AD74" s="52">
        <v>0</v>
      </c>
      <c r="AE74" s="52">
        <v>0</v>
      </c>
      <c r="AF74" s="52">
        <v>0</v>
      </c>
      <c r="AG74" s="52">
        <v>0</v>
      </c>
      <c r="AH74" s="51"/>
      <c r="AI74" s="51"/>
      <c r="AJ74" s="51"/>
      <c r="AK74" s="51"/>
      <c r="AL74" s="51"/>
    </row>
    <row r="75" spans="1:38" x14ac:dyDescent="0.25">
      <c r="A75" s="57" t="s">
        <v>426</v>
      </c>
      <c r="B75" s="57" t="str">
        <f t="shared" si="7"/>
        <v>REF2019-UCE-L</v>
      </c>
      <c r="C75" s="52">
        <v>0</v>
      </c>
      <c r="D75" s="52">
        <v>0</v>
      </c>
      <c r="E75" s="52">
        <v>0</v>
      </c>
      <c r="F75" s="52">
        <v>0</v>
      </c>
      <c r="G75" s="52">
        <v>0</v>
      </c>
      <c r="H75" s="52">
        <v>0</v>
      </c>
      <c r="I75" s="52">
        <v>0</v>
      </c>
      <c r="J75" s="52">
        <v>0</v>
      </c>
      <c r="K75" s="52">
        <v>0</v>
      </c>
      <c r="L75" s="52">
        <v>0</v>
      </c>
      <c r="M75" s="52">
        <v>0</v>
      </c>
      <c r="N75" s="52">
        <v>0</v>
      </c>
      <c r="O75" s="52">
        <v>0</v>
      </c>
      <c r="P75" s="52">
        <v>0</v>
      </c>
      <c r="Q75" s="52">
        <v>0</v>
      </c>
      <c r="R75" s="52">
        <v>0</v>
      </c>
      <c r="S75" s="52">
        <v>0</v>
      </c>
      <c r="T75" s="52">
        <v>0</v>
      </c>
      <c r="U75" s="52">
        <v>0</v>
      </c>
      <c r="V75" s="52">
        <v>0</v>
      </c>
      <c r="W75" s="52">
        <v>0</v>
      </c>
      <c r="X75" s="52">
        <v>0</v>
      </c>
      <c r="Y75" s="52">
        <v>0</v>
      </c>
      <c r="Z75" s="52">
        <v>0</v>
      </c>
      <c r="AA75" s="52">
        <v>0</v>
      </c>
      <c r="AB75" s="52">
        <v>0</v>
      </c>
      <c r="AC75" s="52">
        <v>0</v>
      </c>
      <c r="AD75" s="52">
        <v>0</v>
      </c>
      <c r="AE75" s="52">
        <v>0</v>
      </c>
      <c r="AF75" s="52">
        <v>0</v>
      </c>
      <c r="AG75" s="52">
        <v>0</v>
      </c>
      <c r="AH75" s="51"/>
      <c r="AI75" s="51"/>
      <c r="AJ75" s="51"/>
      <c r="AK75" s="51"/>
      <c r="AL75" s="51"/>
    </row>
    <row r="76" spans="1:38" x14ac:dyDescent="0.25">
      <c r="A76" s="57" t="s">
        <v>426</v>
      </c>
      <c r="B76" s="57" t="str">
        <f t="shared" si="7"/>
        <v>REF20195-L</v>
      </c>
      <c r="C76" s="52">
        <v>0</v>
      </c>
      <c r="D76" s="52">
        <v>0</v>
      </c>
      <c r="E76" s="52">
        <v>0</v>
      </c>
      <c r="F76" s="52">
        <v>0</v>
      </c>
      <c r="G76" s="52">
        <v>0</v>
      </c>
      <c r="H76" s="52">
        <v>0</v>
      </c>
      <c r="I76" s="52">
        <v>0</v>
      </c>
      <c r="J76" s="52">
        <v>0</v>
      </c>
      <c r="K76" s="52">
        <v>0</v>
      </c>
      <c r="L76" s="52">
        <v>0</v>
      </c>
      <c r="M76" s="52">
        <v>0</v>
      </c>
      <c r="N76" s="52">
        <v>0</v>
      </c>
      <c r="O76" s="52">
        <v>0</v>
      </c>
      <c r="P76" s="52">
        <v>0</v>
      </c>
      <c r="Q76" s="52">
        <v>0</v>
      </c>
      <c r="R76" s="52">
        <v>0</v>
      </c>
      <c r="S76" s="52">
        <v>0</v>
      </c>
      <c r="T76" s="52">
        <v>0</v>
      </c>
      <c r="U76" s="52">
        <v>0</v>
      </c>
      <c r="V76" s="52">
        <v>0</v>
      </c>
      <c r="W76" s="52">
        <v>0</v>
      </c>
      <c r="X76" s="52">
        <v>0</v>
      </c>
      <c r="Y76" s="52">
        <v>0</v>
      </c>
      <c r="Z76" s="52">
        <v>0</v>
      </c>
      <c r="AA76" s="52">
        <v>0</v>
      </c>
      <c r="AB76" s="52">
        <v>0</v>
      </c>
      <c r="AC76" s="52">
        <v>0</v>
      </c>
      <c r="AD76" s="52">
        <v>0</v>
      </c>
      <c r="AE76" s="52">
        <v>0</v>
      </c>
      <c r="AF76" s="52">
        <v>0</v>
      </c>
      <c r="AG76" s="52">
        <v>0</v>
      </c>
      <c r="AH76" s="51"/>
      <c r="AI76" s="51"/>
      <c r="AJ76" s="51"/>
      <c r="AK76" s="51"/>
      <c r="AL76" s="51"/>
    </row>
    <row r="77" spans="1:38" x14ac:dyDescent="0.25">
      <c r="A77" s="57" t="s">
        <v>426</v>
      </c>
      <c r="B77" s="57" t="str">
        <f t="shared" si="7"/>
        <v>T3P2S8RL-UCE</v>
      </c>
      <c r="C77" s="52">
        <v>0</v>
      </c>
      <c r="D77" s="52">
        <v>0</v>
      </c>
      <c r="E77" s="52">
        <v>0</v>
      </c>
      <c r="F77" s="52">
        <v>0</v>
      </c>
      <c r="G77" s="52">
        <v>0</v>
      </c>
      <c r="H77" s="52">
        <v>0</v>
      </c>
      <c r="I77" s="52">
        <v>0</v>
      </c>
      <c r="J77" s="52">
        <v>0</v>
      </c>
      <c r="K77" s="52">
        <v>0</v>
      </c>
      <c r="L77" s="52">
        <v>0</v>
      </c>
      <c r="M77" s="52">
        <v>0</v>
      </c>
      <c r="N77" s="52">
        <v>0</v>
      </c>
      <c r="O77" s="52">
        <v>0</v>
      </c>
      <c r="P77" s="52">
        <v>0</v>
      </c>
      <c r="Q77" s="52">
        <v>0</v>
      </c>
      <c r="R77" s="52">
        <v>0</v>
      </c>
      <c r="S77" s="52">
        <v>0</v>
      </c>
      <c r="T77" s="52">
        <v>0</v>
      </c>
      <c r="U77" s="52">
        <v>0</v>
      </c>
      <c r="V77" s="52">
        <v>0</v>
      </c>
      <c r="W77" s="52">
        <v>0</v>
      </c>
      <c r="X77" s="52">
        <v>0</v>
      </c>
      <c r="Y77" s="52">
        <v>0</v>
      </c>
      <c r="Z77" s="52">
        <v>0</v>
      </c>
      <c r="AA77" s="52">
        <v>0</v>
      </c>
      <c r="AB77" s="52">
        <v>0</v>
      </c>
      <c r="AC77" s="52">
        <v>0</v>
      </c>
      <c r="AD77" s="52">
        <v>0</v>
      </c>
      <c r="AE77" s="52">
        <v>0</v>
      </c>
      <c r="AF77" s="52">
        <v>0</v>
      </c>
      <c r="AG77" s="52">
        <v>0</v>
      </c>
      <c r="AH77" s="51"/>
      <c r="AI77" s="51"/>
      <c r="AJ77" s="51"/>
      <c r="AK77" s="51"/>
      <c r="AL77" s="51"/>
    </row>
    <row r="78" spans="1:38" s="86" customFormat="1" x14ac:dyDescent="0.25">
      <c r="A78" s="86" t="s">
        <v>427</v>
      </c>
      <c r="B78" s="86" t="str">
        <f>B68</f>
        <v>Ucon7-75-L</v>
      </c>
      <c r="C78" s="90">
        <v>0</v>
      </c>
      <c r="D78" s="90">
        <v>0</v>
      </c>
      <c r="E78" s="90">
        <v>0</v>
      </c>
      <c r="F78" s="90">
        <v>0</v>
      </c>
      <c r="G78" s="90">
        <v>0</v>
      </c>
      <c r="H78" s="90">
        <v>0</v>
      </c>
      <c r="I78" s="90">
        <v>0</v>
      </c>
      <c r="J78" s="90">
        <v>0</v>
      </c>
      <c r="K78" s="90">
        <v>0</v>
      </c>
      <c r="L78" s="90">
        <v>0</v>
      </c>
      <c r="M78" s="90">
        <v>0</v>
      </c>
      <c r="N78" s="90">
        <v>0</v>
      </c>
      <c r="O78" s="90">
        <v>0</v>
      </c>
      <c r="P78" s="90">
        <v>0</v>
      </c>
      <c r="Q78" s="90">
        <v>0</v>
      </c>
      <c r="R78" s="90">
        <v>0</v>
      </c>
      <c r="S78" s="90">
        <v>0</v>
      </c>
      <c r="T78" s="90">
        <v>0</v>
      </c>
      <c r="U78" s="90">
        <v>0</v>
      </c>
      <c r="V78" s="90">
        <v>0</v>
      </c>
      <c r="W78" s="90">
        <v>0</v>
      </c>
      <c r="X78" s="90">
        <v>0</v>
      </c>
      <c r="Y78" s="90">
        <v>0</v>
      </c>
      <c r="Z78" s="90">
        <v>0</v>
      </c>
      <c r="AA78" s="90">
        <v>0</v>
      </c>
      <c r="AB78" s="90">
        <v>0</v>
      </c>
      <c r="AC78" s="90">
        <v>0</v>
      </c>
      <c r="AD78" s="90">
        <v>0</v>
      </c>
      <c r="AE78" s="90">
        <v>0</v>
      </c>
      <c r="AF78" s="90">
        <v>0</v>
      </c>
      <c r="AG78" s="90">
        <v>0</v>
      </c>
      <c r="AH78" s="87"/>
      <c r="AI78" s="87"/>
      <c r="AJ78" s="87"/>
      <c r="AK78" s="87"/>
      <c r="AL78" s="87"/>
    </row>
    <row r="79" spans="1:38" x14ac:dyDescent="0.25">
      <c r="A79" s="32" t="s">
        <v>427</v>
      </c>
      <c r="B79" s="57" t="str">
        <f t="shared" si="7"/>
        <v>Con7-75-L</v>
      </c>
      <c r="C79" s="52">
        <v>0</v>
      </c>
      <c r="D79" s="52">
        <v>0</v>
      </c>
      <c r="E79" s="52">
        <v>0</v>
      </c>
      <c r="F79" s="52">
        <v>0</v>
      </c>
      <c r="G79" s="52">
        <v>0</v>
      </c>
      <c r="H79" s="52">
        <v>0</v>
      </c>
      <c r="I79" s="52">
        <v>0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52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0</v>
      </c>
      <c r="X79" s="52">
        <v>0</v>
      </c>
      <c r="Y79" s="52">
        <v>0</v>
      </c>
      <c r="Z79" s="52">
        <v>0</v>
      </c>
      <c r="AA79" s="52">
        <v>0</v>
      </c>
      <c r="AB79" s="52">
        <v>0</v>
      </c>
      <c r="AC79" s="52">
        <v>0</v>
      </c>
      <c r="AD79" s="52">
        <v>0</v>
      </c>
      <c r="AE79" s="52">
        <v>0</v>
      </c>
      <c r="AF79" s="52">
        <v>0</v>
      </c>
      <c r="AG79" s="52">
        <v>0</v>
      </c>
      <c r="AH79" s="51"/>
      <c r="AI79" s="51"/>
      <c r="AJ79" s="51"/>
      <c r="AK79" s="51"/>
      <c r="AL79" s="51"/>
    </row>
    <row r="80" spans="1:38" x14ac:dyDescent="0.25">
      <c r="A80" s="32" t="s">
        <v>427</v>
      </c>
      <c r="B80" s="57" t="str">
        <f t="shared" si="7"/>
        <v>Ucon_NB-UCE-L</v>
      </c>
      <c r="C80" s="52">
        <v>0</v>
      </c>
      <c r="D80" s="52">
        <v>0</v>
      </c>
      <c r="E80" s="52">
        <v>0</v>
      </c>
      <c r="F80" s="52">
        <v>0</v>
      </c>
      <c r="G80" s="52">
        <v>0</v>
      </c>
      <c r="H80" s="52">
        <v>0</v>
      </c>
      <c r="I80" s="52">
        <v>0</v>
      </c>
      <c r="J80" s="52">
        <v>0</v>
      </c>
      <c r="K80" s="52">
        <v>0</v>
      </c>
      <c r="L80" s="52">
        <v>0</v>
      </c>
      <c r="M80" s="52">
        <v>0</v>
      </c>
      <c r="N80" s="52">
        <v>0</v>
      </c>
      <c r="O80" s="52">
        <v>0</v>
      </c>
      <c r="P80" s="52">
        <v>0</v>
      </c>
      <c r="Q80" s="52">
        <v>0</v>
      </c>
      <c r="R80" s="52">
        <v>0</v>
      </c>
      <c r="S80" s="52">
        <v>0</v>
      </c>
      <c r="T80" s="52">
        <v>0</v>
      </c>
      <c r="U80" s="52">
        <v>0</v>
      </c>
      <c r="V80" s="52">
        <v>0</v>
      </c>
      <c r="W80" s="52">
        <v>0</v>
      </c>
      <c r="X80" s="52">
        <v>0</v>
      </c>
      <c r="Y80" s="52">
        <v>0</v>
      </c>
      <c r="Z80" s="52">
        <v>0</v>
      </c>
      <c r="AA80" s="52">
        <v>0</v>
      </c>
      <c r="AB80" s="52">
        <v>0</v>
      </c>
      <c r="AC80" s="52">
        <v>0</v>
      </c>
      <c r="AD80" s="52">
        <v>0</v>
      </c>
      <c r="AE80" s="52">
        <v>0</v>
      </c>
      <c r="AF80" s="52">
        <v>0</v>
      </c>
      <c r="AG80" s="52">
        <v>0</v>
      </c>
      <c r="AH80" s="51"/>
      <c r="AI80" s="51"/>
      <c r="AJ80" s="51"/>
      <c r="AK80" s="51"/>
      <c r="AL80" s="51"/>
    </row>
    <row r="81" spans="1:38" x14ac:dyDescent="0.25">
      <c r="A81" s="32" t="s">
        <v>427</v>
      </c>
      <c r="B81" s="57" t="str">
        <f t="shared" si="7"/>
        <v>Con_NB-UCE</v>
      </c>
      <c r="C81" s="52">
        <v>0</v>
      </c>
      <c r="D81" s="52">
        <v>0</v>
      </c>
      <c r="E81" s="52">
        <v>0</v>
      </c>
      <c r="F81" s="52">
        <v>0</v>
      </c>
      <c r="G81" s="52">
        <v>0</v>
      </c>
      <c r="H81" s="52">
        <v>0</v>
      </c>
      <c r="I81" s="52">
        <v>0</v>
      </c>
      <c r="J81" s="52">
        <v>0</v>
      </c>
      <c r="K81" s="52">
        <v>0</v>
      </c>
      <c r="L81" s="52">
        <v>0</v>
      </c>
      <c r="M81" s="52">
        <v>0</v>
      </c>
      <c r="N81" s="52">
        <v>0</v>
      </c>
      <c r="O81" s="52">
        <v>0</v>
      </c>
      <c r="P81" s="52">
        <v>0</v>
      </c>
      <c r="Q81" s="52">
        <v>0</v>
      </c>
      <c r="R81" s="52">
        <v>0</v>
      </c>
      <c r="S81" s="52">
        <v>0</v>
      </c>
      <c r="T81" s="52">
        <v>0</v>
      </c>
      <c r="U81" s="52">
        <v>0</v>
      </c>
      <c r="V81" s="52">
        <v>0</v>
      </c>
      <c r="W81" s="52">
        <v>0</v>
      </c>
      <c r="X81" s="52">
        <v>0</v>
      </c>
      <c r="Y81" s="52">
        <v>0</v>
      </c>
      <c r="Z81" s="52">
        <v>0</v>
      </c>
      <c r="AA81" s="52">
        <v>0</v>
      </c>
      <c r="AB81" s="52">
        <v>0</v>
      </c>
      <c r="AC81" s="52">
        <v>0</v>
      </c>
      <c r="AD81" s="52">
        <v>0</v>
      </c>
      <c r="AE81" s="52">
        <v>0</v>
      </c>
      <c r="AF81" s="52">
        <v>0</v>
      </c>
      <c r="AG81" s="52">
        <v>0</v>
      </c>
      <c r="AH81" s="51"/>
      <c r="AI81" s="51"/>
      <c r="AJ81" s="51"/>
      <c r="AK81" s="51"/>
      <c r="AL81" s="51"/>
    </row>
    <row r="82" spans="1:38" x14ac:dyDescent="0.25">
      <c r="A82" s="32" t="s">
        <v>427</v>
      </c>
      <c r="B82" s="57" t="str">
        <f t="shared" si="7"/>
        <v>Ucon_NB9-5</v>
      </c>
      <c r="C82" s="52">
        <v>0</v>
      </c>
      <c r="D82" s="52">
        <v>0</v>
      </c>
      <c r="E82" s="52">
        <v>0</v>
      </c>
      <c r="F82" s="52">
        <v>0</v>
      </c>
      <c r="G82" s="52">
        <v>0</v>
      </c>
      <c r="H82" s="52">
        <v>0</v>
      </c>
      <c r="I82" s="52">
        <v>0</v>
      </c>
      <c r="J82" s="52">
        <v>0</v>
      </c>
      <c r="K82" s="52">
        <v>0</v>
      </c>
      <c r="L82" s="52">
        <v>0</v>
      </c>
      <c r="M82" s="52">
        <v>0</v>
      </c>
      <c r="N82" s="52">
        <v>0</v>
      </c>
      <c r="O82" s="52">
        <v>0</v>
      </c>
      <c r="P82" s="52">
        <v>0</v>
      </c>
      <c r="Q82" s="52">
        <v>0</v>
      </c>
      <c r="R82" s="52">
        <v>0</v>
      </c>
      <c r="S82" s="52">
        <v>0</v>
      </c>
      <c r="T82" s="52">
        <v>0</v>
      </c>
      <c r="U82" s="52">
        <v>0</v>
      </c>
      <c r="V82" s="52">
        <v>0</v>
      </c>
      <c r="W82" s="52">
        <v>0</v>
      </c>
      <c r="X82" s="52">
        <v>0</v>
      </c>
      <c r="Y82" s="52">
        <v>0</v>
      </c>
      <c r="Z82" s="52">
        <v>0</v>
      </c>
      <c r="AA82" s="52">
        <v>0</v>
      </c>
      <c r="AB82" s="52">
        <v>0</v>
      </c>
      <c r="AC82" s="52">
        <v>0</v>
      </c>
      <c r="AD82" s="52">
        <v>0</v>
      </c>
      <c r="AE82" s="52">
        <v>0</v>
      </c>
      <c r="AF82" s="52">
        <v>0</v>
      </c>
      <c r="AG82" s="52">
        <v>0</v>
      </c>
      <c r="AH82" s="51"/>
      <c r="AI82" s="51"/>
      <c r="AJ82" s="51"/>
      <c r="AK82" s="51"/>
      <c r="AL82" s="51"/>
    </row>
    <row r="83" spans="1:38" x14ac:dyDescent="0.25">
      <c r="A83" s="32" t="s">
        <v>427</v>
      </c>
      <c r="B83" s="57" t="str">
        <f t="shared" si="7"/>
        <v>RE_CON-UCE-L</v>
      </c>
      <c r="C83" s="52">
        <v>0</v>
      </c>
      <c r="D83" s="52">
        <v>0</v>
      </c>
      <c r="E83" s="52">
        <v>0</v>
      </c>
      <c r="F83" s="52">
        <v>0</v>
      </c>
      <c r="G83" s="52">
        <v>0</v>
      </c>
      <c r="H83" s="52">
        <v>0</v>
      </c>
      <c r="I83" s="52">
        <v>0</v>
      </c>
      <c r="J83" s="52">
        <v>0</v>
      </c>
      <c r="K83" s="52">
        <v>0</v>
      </c>
      <c r="L83" s="52">
        <v>0</v>
      </c>
      <c r="M83" s="52">
        <v>0</v>
      </c>
      <c r="N83" s="52">
        <v>0</v>
      </c>
      <c r="O83" s="52">
        <v>0</v>
      </c>
      <c r="P83" s="52">
        <v>0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0</v>
      </c>
      <c r="X83" s="52">
        <v>0</v>
      </c>
      <c r="Y83" s="52">
        <v>0</v>
      </c>
      <c r="Z83" s="52">
        <v>0</v>
      </c>
      <c r="AA83" s="52">
        <v>0</v>
      </c>
      <c r="AB83" s="52">
        <v>0</v>
      </c>
      <c r="AC83" s="52">
        <v>0</v>
      </c>
      <c r="AD83" s="52">
        <v>0</v>
      </c>
      <c r="AE83" s="52">
        <v>0</v>
      </c>
      <c r="AF83" s="52">
        <v>0</v>
      </c>
      <c r="AG83" s="52">
        <v>0</v>
      </c>
      <c r="AH83" s="51"/>
      <c r="AI83" s="51"/>
      <c r="AJ83" s="51"/>
      <c r="AK83" s="51"/>
      <c r="AL83" s="51"/>
    </row>
    <row r="84" spans="1:38" x14ac:dyDescent="0.25">
      <c r="A84" s="32" t="s">
        <v>427</v>
      </c>
      <c r="B84" s="57" t="str">
        <f t="shared" si="7"/>
        <v>TRAPES-UCE-L</v>
      </c>
      <c r="C84" s="52">
        <v>0</v>
      </c>
      <c r="D84" s="52">
        <v>0</v>
      </c>
      <c r="E84" s="52">
        <v>0</v>
      </c>
      <c r="F84" s="52">
        <v>0</v>
      </c>
      <c r="G84" s="52">
        <v>0</v>
      </c>
      <c r="H84" s="52">
        <v>0</v>
      </c>
      <c r="I84" s="52">
        <v>0</v>
      </c>
      <c r="J84" s="52">
        <v>0</v>
      </c>
      <c r="K84" s="52">
        <v>0</v>
      </c>
      <c r="L84" s="52">
        <v>0</v>
      </c>
      <c r="M84" s="52">
        <v>0</v>
      </c>
      <c r="N84" s="52">
        <v>0</v>
      </c>
      <c r="O84" s="52">
        <v>0</v>
      </c>
      <c r="P84" s="52">
        <v>0</v>
      </c>
      <c r="Q84" s="52">
        <v>0</v>
      </c>
      <c r="R84" s="52">
        <v>0</v>
      </c>
      <c r="S84" s="52">
        <v>0</v>
      </c>
      <c r="T84" s="52">
        <v>0</v>
      </c>
      <c r="U84" s="52">
        <v>0</v>
      </c>
      <c r="V84" s="52">
        <v>0</v>
      </c>
      <c r="W84" s="52">
        <v>0</v>
      </c>
      <c r="X84" s="52">
        <v>0</v>
      </c>
      <c r="Y84" s="52">
        <v>0</v>
      </c>
      <c r="Z84" s="52">
        <v>0</v>
      </c>
      <c r="AA84" s="52">
        <v>0</v>
      </c>
      <c r="AB84" s="52">
        <v>0</v>
      </c>
      <c r="AC84" s="52">
        <v>0</v>
      </c>
      <c r="AD84" s="52">
        <v>0</v>
      </c>
      <c r="AE84" s="52">
        <v>0</v>
      </c>
      <c r="AF84" s="52">
        <v>0</v>
      </c>
      <c r="AG84" s="52">
        <v>0</v>
      </c>
      <c r="AH84" s="51"/>
      <c r="AI84" s="51"/>
      <c r="AJ84" s="51"/>
      <c r="AK84" s="51"/>
      <c r="AL84" s="51"/>
    </row>
    <row r="85" spans="1:38" x14ac:dyDescent="0.25">
      <c r="A85" s="32" t="s">
        <v>427</v>
      </c>
      <c r="B85" s="57" t="str">
        <f t="shared" si="7"/>
        <v>REF2019-UCE-L</v>
      </c>
      <c r="C85" s="52">
        <v>0</v>
      </c>
      <c r="D85" s="52">
        <v>0</v>
      </c>
      <c r="E85" s="52">
        <v>0</v>
      </c>
      <c r="F85" s="52">
        <v>0</v>
      </c>
      <c r="G85" s="52">
        <v>0</v>
      </c>
      <c r="H85" s="52">
        <v>0</v>
      </c>
      <c r="I85" s="52">
        <v>0</v>
      </c>
      <c r="J85" s="52">
        <v>0</v>
      </c>
      <c r="K85" s="52">
        <v>0</v>
      </c>
      <c r="L85" s="52">
        <v>0</v>
      </c>
      <c r="M85" s="52">
        <v>0</v>
      </c>
      <c r="N85" s="52">
        <v>0</v>
      </c>
      <c r="O85" s="52">
        <v>0</v>
      </c>
      <c r="P85" s="52">
        <v>0</v>
      </c>
      <c r="Q85" s="52">
        <v>0</v>
      </c>
      <c r="R85" s="52">
        <v>0</v>
      </c>
      <c r="S85" s="52">
        <v>0</v>
      </c>
      <c r="T85" s="52">
        <v>0</v>
      </c>
      <c r="U85" s="52">
        <v>0</v>
      </c>
      <c r="V85" s="52">
        <v>0</v>
      </c>
      <c r="W85" s="52">
        <v>0</v>
      </c>
      <c r="X85" s="52">
        <v>0</v>
      </c>
      <c r="Y85" s="52">
        <v>0</v>
      </c>
      <c r="Z85" s="52">
        <v>0</v>
      </c>
      <c r="AA85" s="52">
        <v>0</v>
      </c>
      <c r="AB85" s="52">
        <v>0</v>
      </c>
      <c r="AC85" s="52">
        <v>0</v>
      </c>
      <c r="AD85" s="52">
        <v>0</v>
      </c>
      <c r="AE85" s="52">
        <v>0</v>
      </c>
      <c r="AF85" s="52">
        <v>0</v>
      </c>
      <c r="AG85" s="52">
        <v>0</v>
      </c>
      <c r="AH85" s="51"/>
      <c r="AI85" s="51"/>
      <c r="AJ85" s="51"/>
      <c r="AK85" s="51"/>
      <c r="AL85" s="51"/>
    </row>
    <row r="86" spans="1:38" x14ac:dyDescent="0.25">
      <c r="A86" s="32" t="s">
        <v>427</v>
      </c>
      <c r="B86" s="57" t="str">
        <f t="shared" si="7"/>
        <v>REF20195-L</v>
      </c>
      <c r="C86" s="52">
        <v>0</v>
      </c>
      <c r="D86" s="52">
        <v>0</v>
      </c>
      <c r="E86" s="52">
        <v>0</v>
      </c>
      <c r="F86" s="52">
        <v>0</v>
      </c>
      <c r="G86" s="52">
        <v>0</v>
      </c>
      <c r="H86" s="52">
        <v>0</v>
      </c>
      <c r="I86" s="52">
        <v>0</v>
      </c>
      <c r="J86" s="52">
        <v>0</v>
      </c>
      <c r="K86" s="52">
        <v>0</v>
      </c>
      <c r="L86" s="52">
        <v>0</v>
      </c>
      <c r="M86" s="52">
        <v>0</v>
      </c>
      <c r="N86" s="52">
        <v>0</v>
      </c>
      <c r="O86" s="52">
        <v>0</v>
      </c>
      <c r="P86" s="52">
        <v>0</v>
      </c>
      <c r="Q86" s="52">
        <v>0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0</v>
      </c>
      <c r="Y86" s="52">
        <v>0</v>
      </c>
      <c r="Z86" s="52">
        <v>0</v>
      </c>
      <c r="AA86" s="52">
        <v>0</v>
      </c>
      <c r="AB86" s="52">
        <v>0</v>
      </c>
      <c r="AC86" s="52">
        <v>0</v>
      </c>
      <c r="AD86" s="52">
        <v>0</v>
      </c>
      <c r="AE86" s="52">
        <v>0</v>
      </c>
      <c r="AF86" s="52">
        <v>0</v>
      </c>
      <c r="AG86" s="52">
        <v>0</v>
      </c>
      <c r="AH86" s="51"/>
      <c r="AI86" s="51"/>
      <c r="AJ86" s="51"/>
      <c r="AK86" s="51"/>
      <c r="AL86" s="51"/>
    </row>
    <row r="87" spans="1:38" x14ac:dyDescent="0.25">
      <c r="A87" s="3" t="s">
        <v>427</v>
      </c>
      <c r="B87" s="57" t="str">
        <f t="shared" si="7"/>
        <v>T3P2S8RL-UCE</v>
      </c>
      <c r="C87" s="52">
        <v>0</v>
      </c>
      <c r="D87" s="52">
        <v>0</v>
      </c>
      <c r="E87" s="52">
        <v>0</v>
      </c>
      <c r="F87" s="52">
        <v>0</v>
      </c>
      <c r="G87" s="52">
        <v>0</v>
      </c>
      <c r="H87" s="52">
        <v>0</v>
      </c>
      <c r="I87" s="52">
        <v>0</v>
      </c>
      <c r="J87" s="52">
        <v>0</v>
      </c>
      <c r="K87" s="52">
        <v>0</v>
      </c>
      <c r="L87" s="52">
        <v>0</v>
      </c>
      <c r="M87" s="52">
        <v>0</v>
      </c>
      <c r="N87" s="52">
        <v>0</v>
      </c>
      <c r="O87" s="52">
        <v>0</v>
      </c>
      <c r="P87" s="52">
        <v>0</v>
      </c>
      <c r="Q87" s="52">
        <v>0</v>
      </c>
      <c r="R87" s="52">
        <v>0</v>
      </c>
      <c r="S87" s="52">
        <v>0</v>
      </c>
      <c r="T87" s="52">
        <v>0</v>
      </c>
      <c r="U87" s="52">
        <v>0</v>
      </c>
      <c r="V87" s="52">
        <v>0</v>
      </c>
      <c r="W87" s="52">
        <v>0</v>
      </c>
      <c r="X87" s="52">
        <v>0</v>
      </c>
      <c r="Y87" s="52">
        <v>0</v>
      </c>
      <c r="Z87" s="52">
        <v>0</v>
      </c>
      <c r="AA87" s="52">
        <v>0</v>
      </c>
      <c r="AB87" s="52">
        <v>0</v>
      </c>
      <c r="AC87" s="52">
        <v>0</v>
      </c>
      <c r="AD87" s="52">
        <v>0</v>
      </c>
      <c r="AE87" s="52">
        <v>0</v>
      </c>
      <c r="AF87" s="52">
        <v>0</v>
      </c>
      <c r="AG87" s="52">
        <v>0</v>
      </c>
      <c r="AH87" s="51"/>
      <c r="AI87" s="51"/>
      <c r="AJ87" s="51"/>
      <c r="AK87" s="51"/>
      <c r="AL87" s="51"/>
    </row>
    <row r="88" spans="1:38" s="86" customFormat="1" x14ac:dyDescent="0.25">
      <c r="A88" s="57" t="s">
        <v>428</v>
      </c>
      <c r="B88" s="86" t="str">
        <f>B78</f>
        <v>Ucon7-75-L</v>
      </c>
      <c r="C88" s="90">
        <v>0</v>
      </c>
      <c r="D88" s="90">
        <v>0</v>
      </c>
      <c r="E88" s="90">
        <v>0</v>
      </c>
      <c r="F88" s="90">
        <v>0</v>
      </c>
      <c r="G88" s="90">
        <v>0</v>
      </c>
      <c r="H88" s="90">
        <v>0</v>
      </c>
      <c r="I88" s="90">
        <v>0</v>
      </c>
      <c r="J88" s="90">
        <v>0</v>
      </c>
      <c r="K88" s="90">
        <v>0</v>
      </c>
      <c r="L88" s="90">
        <v>0</v>
      </c>
      <c r="M88" s="90">
        <v>0</v>
      </c>
      <c r="N88" s="90">
        <v>0</v>
      </c>
      <c r="O88" s="90">
        <v>0</v>
      </c>
      <c r="P88" s="90">
        <v>0</v>
      </c>
      <c r="Q88" s="90">
        <v>0</v>
      </c>
      <c r="R88" s="90">
        <v>0</v>
      </c>
      <c r="S88" s="90">
        <v>0</v>
      </c>
      <c r="T88" s="90">
        <v>0</v>
      </c>
      <c r="U88" s="90">
        <v>0</v>
      </c>
      <c r="V88" s="90">
        <v>0</v>
      </c>
      <c r="W88" s="90">
        <v>0</v>
      </c>
      <c r="X88" s="90">
        <v>0</v>
      </c>
      <c r="Y88" s="90">
        <v>0</v>
      </c>
      <c r="Z88" s="90">
        <v>0</v>
      </c>
      <c r="AA88" s="90">
        <v>0</v>
      </c>
      <c r="AB88" s="90">
        <v>0</v>
      </c>
      <c r="AC88" s="90">
        <v>0</v>
      </c>
      <c r="AD88" s="90">
        <v>0</v>
      </c>
      <c r="AE88" s="90">
        <v>0</v>
      </c>
      <c r="AF88" s="90">
        <v>0</v>
      </c>
      <c r="AG88" s="90">
        <v>0</v>
      </c>
      <c r="AH88" s="87"/>
      <c r="AI88" s="87"/>
      <c r="AJ88" s="87"/>
      <c r="AK88" s="87"/>
      <c r="AL88" s="87"/>
    </row>
    <row r="89" spans="1:38" x14ac:dyDescent="0.25">
      <c r="A89" s="57" t="s">
        <v>428</v>
      </c>
      <c r="B89" s="57" t="str">
        <f t="shared" si="7"/>
        <v>Con7-75-L</v>
      </c>
      <c r="C89" s="52">
        <v>0</v>
      </c>
      <c r="D89" s="52">
        <v>0</v>
      </c>
      <c r="E89" s="52">
        <v>0</v>
      </c>
      <c r="F89" s="52">
        <v>0</v>
      </c>
      <c r="G89" s="52">
        <v>0</v>
      </c>
      <c r="H89" s="52">
        <v>0</v>
      </c>
      <c r="I89" s="52">
        <v>0</v>
      </c>
      <c r="J89" s="52">
        <v>0</v>
      </c>
      <c r="K89" s="52">
        <v>0</v>
      </c>
      <c r="L89" s="52">
        <v>0</v>
      </c>
      <c r="M89" s="52">
        <v>0</v>
      </c>
      <c r="N89" s="52">
        <v>0</v>
      </c>
      <c r="O89" s="52">
        <v>0</v>
      </c>
      <c r="P89" s="52">
        <v>0</v>
      </c>
      <c r="Q89" s="52">
        <v>0</v>
      </c>
      <c r="R89" s="52">
        <v>0</v>
      </c>
      <c r="S89" s="52">
        <v>0</v>
      </c>
      <c r="T89" s="52">
        <v>0</v>
      </c>
      <c r="U89" s="52">
        <v>0</v>
      </c>
      <c r="V89" s="52">
        <v>0</v>
      </c>
      <c r="W89" s="52">
        <v>0</v>
      </c>
      <c r="X89" s="52">
        <v>0</v>
      </c>
      <c r="Y89" s="52">
        <v>0</v>
      </c>
      <c r="Z89" s="52">
        <v>0</v>
      </c>
      <c r="AA89" s="52">
        <v>0</v>
      </c>
      <c r="AB89" s="52">
        <v>0</v>
      </c>
      <c r="AC89" s="52">
        <v>0</v>
      </c>
      <c r="AD89" s="52">
        <v>0</v>
      </c>
      <c r="AE89" s="52">
        <v>0</v>
      </c>
      <c r="AF89" s="52">
        <v>0</v>
      </c>
      <c r="AG89" s="52">
        <v>0</v>
      </c>
      <c r="AH89" s="51"/>
      <c r="AI89" s="51"/>
      <c r="AJ89" s="51"/>
      <c r="AK89" s="51"/>
      <c r="AL89" s="51"/>
    </row>
    <row r="90" spans="1:38" x14ac:dyDescent="0.25">
      <c r="A90" s="57" t="s">
        <v>428</v>
      </c>
      <c r="B90" s="57" t="str">
        <f t="shared" si="7"/>
        <v>Ucon_NB-UCE-L</v>
      </c>
      <c r="C90" s="52">
        <v>0</v>
      </c>
      <c r="D90" s="52">
        <v>0</v>
      </c>
      <c r="E90" s="52">
        <v>0</v>
      </c>
      <c r="F90" s="52">
        <v>0</v>
      </c>
      <c r="G90" s="52">
        <v>0</v>
      </c>
      <c r="H90" s="52">
        <v>0</v>
      </c>
      <c r="I90" s="52">
        <v>0</v>
      </c>
      <c r="J90" s="52">
        <v>0</v>
      </c>
      <c r="K90" s="52">
        <v>0</v>
      </c>
      <c r="L90" s="52">
        <v>0</v>
      </c>
      <c r="M90" s="52">
        <v>0</v>
      </c>
      <c r="N90" s="52">
        <v>0</v>
      </c>
      <c r="O90" s="52">
        <v>0</v>
      </c>
      <c r="P90" s="52">
        <v>0</v>
      </c>
      <c r="Q90" s="52">
        <v>0</v>
      </c>
      <c r="R90" s="52">
        <v>0</v>
      </c>
      <c r="S90" s="52">
        <v>0</v>
      </c>
      <c r="T90" s="52">
        <v>0</v>
      </c>
      <c r="U90" s="52">
        <v>0</v>
      </c>
      <c r="V90" s="52">
        <v>0</v>
      </c>
      <c r="W90" s="52">
        <v>0</v>
      </c>
      <c r="X90" s="52">
        <v>0</v>
      </c>
      <c r="Y90" s="52">
        <v>0</v>
      </c>
      <c r="Z90" s="52">
        <v>0</v>
      </c>
      <c r="AA90" s="52">
        <v>0</v>
      </c>
      <c r="AB90" s="52">
        <v>0</v>
      </c>
      <c r="AC90" s="52">
        <v>0</v>
      </c>
      <c r="AD90" s="52">
        <v>0</v>
      </c>
      <c r="AE90" s="52">
        <v>0</v>
      </c>
      <c r="AF90" s="52">
        <v>0</v>
      </c>
      <c r="AG90" s="52">
        <v>0</v>
      </c>
      <c r="AH90" s="51"/>
      <c r="AI90" s="51"/>
      <c r="AJ90" s="51"/>
      <c r="AK90" s="51"/>
      <c r="AL90" s="51"/>
    </row>
    <row r="91" spans="1:38" x14ac:dyDescent="0.25">
      <c r="A91" s="57" t="s">
        <v>428</v>
      </c>
      <c r="B91" s="57" t="str">
        <f t="shared" si="7"/>
        <v>Con_NB-UCE</v>
      </c>
      <c r="C91" s="52">
        <v>0</v>
      </c>
      <c r="D91" s="52">
        <v>0</v>
      </c>
      <c r="E91" s="52">
        <v>0</v>
      </c>
      <c r="F91" s="52">
        <v>0</v>
      </c>
      <c r="G91" s="52">
        <v>0</v>
      </c>
      <c r="H91" s="52">
        <v>0</v>
      </c>
      <c r="I91" s="52">
        <v>0</v>
      </c>
      <c r="J91" s="52">
        <v>0</v>
      </c>
      <c r="K91" s="52">
        <v>0</v>
      </c>
      <c r="L91" s="52">
        <v>0</v>
      </c>
      <c r="M91" s="52">
        <v>0</v>
      </c>
      <c r="N91" s="52">
        <v>0</v>
      </c>
      <c r="O91" s="52">
        <v>0</v>
      </c>
      <c r="P91" s="52">
        <v>0</v>
      </c>
      <c r="Q91" s="52">
        <v>0</v>
      </c>
      <c r="R91" s="52">
        <v>0</v>
      </c>
      <c r="S91" s="52">
        <v>0</v>
      </c>
      <c r="T91" s="52">
        <v>0</v>
      </c>
      <c r="U91" s="52">
        <v>0</v>
      </c>
      <c r="V91" s="52">
        <v>0</v>
      </c>
      <c r="W91" s="52">
        <v>0</v>
      </c>
      <c r="X91" s="52">
        <v>0</v>
      </c>
      <c r="Y91" s="52">
        <v>0</v>
      </c>
      <c r="Z91" s="52">
        <v>0</v>
      </c>
      <c r="AA91" s="52">
        <v>0</v>
      </c>
      <c r="AB91" s="52">
        <v>0</v>
      </c>
      <c r="AC91" s="52">
        <v>0</v>
      </c>
      <c r="AD91" s="52">
        <v>0</v>
      </c>
      <c r="AE91" s="52">
        <v>0</v>
      </c>
      <c r="AF91" s="52">
        <v>0</v>
      </c>
      <c r="AG91" s="52">
        <v>0</v>
      </c>
      <c r="AH91" s="51"/>
      <c r="AI91" s="51"/>
      <c r="AJ91" s="51"/>
      <c r="AK91" s="51"/>
      <c r="AL91" s="51"/>
    </row>
    <row r="92" spans="1:38" x14ac:dyDescent="0.25">
      <c r="A92" s="57" t="s">
        <v>428</v>
      </c>
      <c r="B92" s="57" t="str">
        <f t="shared" si="7"/>
        <v>Ucon_NB9-5</v>
      </c>
      <c r="C92" s="52">
        <v>0</v>
      </c>
      <c r="D92" s="52">
        <v>0</v>
      </c>
      <c r="E92" s="52">
        <v>0</v>
      </c>
      <c r="F92" s="52">
        <v>0</v>
      </c>
      <c r="G92" s="52">
        <v>0</v>
      </c>
      <c r="H92" s="52">
        <v>0</v>
      </c>
      <c r="I92" s="52">
        <v>0</v>
      </c>
      <c r="J92" s="52">
        <v>0</v>
      </c>
      <c r="K92" s="52">
        <v>0</v>
      </c>
      <c r="L92" s="52">
        <v>0</v>
      </c>
      <c r="M92" s="52">
        <v>0</v>
      </c>
      <c r="N92" s="52">
        <v>0</v>
      </c>
      <c r="O92" s="52">
        <v>0</v>
      </c>
      <c r="P92" s="52">
        <v>0</v>
      </c>
      <c r="Q92" s="52">
        <v>0</v>
      </c>
      <c r="R92" s="52">
        <v>0</v>
      </c>
      <c r="S92" s="52">
        <v>0</v>
      </c>
      <c r="T92" s="52">
        <v>0</v>
      </c>
      <c r="U92" s="52">
        <v>0</v>
      </c>
      <c r="V92" s="52">
        <v>0</v>
      </c>
      <c r="W92" s="52">
        <v>0</v>
      </c>
      <c r="X92" s="52">
        <v>0</v>
      </c>
      <c r="Y92" s="52">
        <v>0</v>
      </c>
      <c r="Z92" s="52">
        <v>0</v>
      </c>
      <c r="AA92" s="52">
        <v>0</v>
      </c>
      <c r="AB92" s="52">
        <v>0</v>
      </c>
      <c r="AC92" s="52">
        <v>0</v>
      </c>
      <c r="AD92" s="52">
        <v>0</v>
      </c>
      <c r="AE92" s="52">
        <v>0</v>
      </c>
      <c r="AF92" s="52">
        <v>0</v>
      </c>
      <c r="AG92" s="52">
        <v>0</v>
      </c>
      <c r="AH92" s="51"/>
      <c r="AI92" s="51"/>
      <c r="AJ92" s="51"/>
      <c r="AK92" s="51"/>
      <c r="AL92" s="51"/>
    </row>
    <row r="93" spans="1:38" x14ac:dyDescent="0.25">
      <c r="A93" s="57" t="s">
        <v>428</v>
      </c>
      <c r="B93" s="57" t="str">
        <f t="shared" si="7"/>
        <v>RE_CON-UCE-L</v>
      </c>
      <c r="C93" s="52">
        <v>0</v>
      </c>
      <c r="D93" s="52">
        <v>0</v>
      </c>
      <c r="E93" s="52">
        <v>0</v>
      </c>
      <c r="F93" s="52">
        <v>0</v>
      </c>
      <c r="G93" s="52">
        <v>0</v>
      </c>
      <c r="H93" s="52">
        <v>0</v>
      </c>
      <c r="I93" s="52">
        <v>0</v>
      </c>
      <c r="J93" s="52">
        <v>0</v>
      </c>
      <c r="K93" s="52">
        <v>0</v>
      </c>
      <c r="L93" s="52">
        <v>0</v>
      </c>
      <c r="M93" s="52">
        <v>0</v>
      </c>
      <c r="N93" s="52">
        <v>0</v>
      </c>
      <c r="O93" s="52">
        <v>0</v>
      </c>
      <c r="P93" s="52">
        <v>0</v>
      </c>
      <c r="Q93" s="52">
        <v>0</v>
      </c>
      <c r="R93" s="52">
        <v>0</v>
      </c>
      <c r="S93" s="52">
        <v>0</v>
      </c>
      <c r="T93" s="52">
        <v>0</v>
      </c>
      <c r="U93" s="52">
        <v>0</v>
      </c>
      <c r="V93" s="52">
        <v>0</v>
      </c>
      <c r="W93" s="52">
        <v>0</v>
      </c>
      <c r="X93" s="52">
        <v>0</v>
      </c>
      <c r="Y93" s="52">
        <v>0</v>
      </c>
      <c r="Z93" s="52">
        <v>0</v>
      </c>
      <c r="AA93" s="52">
        <v>0</v>
      </c>
      <c r="AB93" s="52">
        <v>0</v>
      </c>
      <c r="AC93" s="52">
        <v>0</v>
      </c>
      <c r="AD93" s="52">
        <v>0</v>
      </c>
      <c r="AE93" s="52">
        <v>0</v>
      </c>
      <c r="AF93" s="52">
        <v>0</v>
      </c>
      <c r="AG93" s="52">
        <v>0</v>
      </c>
      <c r="AH93" s="51"/>
      <c r="AI93" s="51"/>
      <c r="AJ93" s="51"/>
      <c r="AK93" s="51"/>
      <c r="AL93" s="51"/>
    </row>
    <row r="94" spans="1:38" x14ac:dyDescent="0.25">
      <c r="A94" s="57" t="s">
        <v>428</v>
      </c>
      <c r="B94" s="57" t="str">
        <f t="shared" si="7"/>
        <v>TRAPES-UCE-L</v>
      </c>
      <c r="C94" s="52">
        <v>0</v>
      </c>
      <c r="D94" s="52">
        <v>0</v>
      </c>
      <c r="E94" s="52">
        <v>0</v>
      </c>
      <c r="F94" s="52">
        <v>0</v>
      </c>
      <c r="G94" s="52">
        <v>0</v>
      </c>
      <c r="H94" s="52">
        <v>0</v>
      </c>
      <c r="I94" s="52">
        <v>0</v>
      </c>
      <c r="J94" s="52">
        <v>0</v>
      </c>
      <c r="K94" s="52">
        <v>0</v>
      </c>
      <c r="L94" s="52">
        <v>0</v>
      </c>
      <c r="M94" s="52">
        <v>0</v>
      </c>
      <c r="N94" s="52">
        <v>0</v>
      </c>
      <c r="O94" s="52">
        <v>0</v>
      </c>
      <c r="P94" s="52">
        <v>0</v>
      </c>
      <c r="Q94" s="52">
        <v>0</v>
      </c>
      <c r="R94" s="52">
        <v>0</v>
      </c>
      <c r="S94" s="52">
        <v>0</v>
      </c>
      <c r="T94" s="52">
        <v>0</v>
      </c>
      <c r="U94" s="52">
        <v>0</v>
      </c>
      <c r="V94" s="52">
        <v>0</v>
      </c>
      <c r="W94" s="52">
        <v>0</v>
      </c>
      <c r="X94" s="52">
        <v>0</v>
      </c>
      <c r="Y94" s="52">
        <v>0</v>
      </c>
      <c r="Z94" s="52">
        <v>0</v>
      </c>
      <c r="AA94" s="52">
        <v>0</v>
      </c>
      <c r="AB94" s="52">
        <v>0</v>
      </c>
      <c r="AC94" s="52">
        <v>0</v>
      </c>
      <c r="AD94" s="52">
        <v>0</v>
      </c>
      <c r="AE94" s="52">
        <v>0</v>
      </c>
      <c r="AF94" s="52">
        <v>0</v>
      </c>
      <c r="AG94" s="52">
        <v>0</v>
      </c>
      <c r="AH94" s="51"/>
      <c r="AI94" s="51"/>
      <c r="AJ94" s="51"/>
      <c r="AK94" s="51"/>
      <c r="AL94" s="51"/>
    </row>
    <row r="95" spans="1:38" x14ac:dyDescent="0.25">
      <c r="A95" s="57" t="s">
        <v>428</v>
      </c>
      <c r="B95" s="57" t="str">
        <f t="shared" si="7"/>
        <v>REF2019-UCE-L</v>
      </c>
      <c r="C95" s="52">
        <v>0</v>
      </c>
      <c r="D95" s="52">
        <v>0</v>
      </c>
      <c r="E95" s="52">
        <v>0</v>
      </c>
      <c r="F95" s="52">
        <v>0</v>
      </c>
      <c r="G95" s="52">
        <v>0</v>
      </c>
      <c r="H95" s="52">
        <v>0</v>
      </c>
      <c r="I95" s="52">
        <v>0</v>
      </c>
      <c r="J95" s="52">
        <v>0</v>
      </c>
      <c r="K95" s="52">
        <v>0</v>
      </c>
      <c r="L95" s="52">
        <v>0</v>
      </c>
      <c r="M95" s="52">
        <v>0</v>
      </c>
      <c r="N95" s="52">
        <v>0</v>
      </c>
      <c r="O95" s="52">
        <v>0</v>
      </c>
      <c r="P95" s="52">
        <v>0</v>
      </c>
      <c r="Q95" s="52">
        <v>0</v>
      </c>
      <c r="R95" s="52">
        <v>0</v>
      </c>
      <c r="S95" s="52">
        <v>0</v>
      </c>
      <c r="T95" s="52">
        <v>0</v>
      </c>
      <c r="U95" s="52">
        <v>0</v>
      </c>
      <c r="V95" s="52">
        <v>0</v>
      </c>
      <c r="W95" s="52">
        <v>0</v>
      </c>
      <c r="X95" s="52">
        <v>0</v>
      </c>
      <c r="Y95" s="52">
        <v>0</v>
      </c>
      <c r="Z95" s="52">
        <v>0</v>
      </c>
      <c r="AA95" s="52">
        <v>0</v>
      </c>
      <c r="AB95" s="52">
        <v>0</v>
      </c>
      <c r="AC95" s="52">
        <v>0</v>
      </c>
      <c r="AD95" s="52">
        <v>0</v>
      </c>
      <c r="AE95" s="52">
        <v>0</v>
      </c>
      <c r="AF95" s="52">
        <v>0</v>
      </c>
      <c r="AG95" s="52">
        <v>0</v>
      </c>
      <c r="AH95" s="51"/>
      <c r="AI95" s="51"/>
      <c r="AJ95" s="51"/>
      <c r="AK95" s="51"/>
      <c r="AL95" s="51"/>
    </row>
    <row r="96" spans="1:38" x14ac:dyDescent="0.25">
      <c r="A96" s="57" t="s">
        <v>428</v>
      </c>
      <c r="B96" s="57" t="str">
        <f t="shared" si="7"/>
        <v>REF20195-L</v>
      </c>
      <c r="C96" s="52">
        <v>0</v>
      </c>
      <c r="D96" s="52">
        <v>0</v>
      </c>
      <c r="E96" s="52">
        <v>0</v>
      </c>
      <c r="F96" s="52">
        <v>0</v>
      </c>
      <c r="G96" s="52">
        <v>0</v>
      </c>
      <c r="H96" s="52">
        <v>0</v>
      </c>
      <c r="I96" s="52">
        <v>0</v>
      </c>
      <c r="J96" s="52">
        <v>0</v>
      </c>
      <c r="K96" s="52">
        <v>0</v>
      </c>
      <c r="L96" s="52">
        <v>0</v>
      </c>
      <c r="M96" s="52">
        <v>0</v>
      </c>
      <c r="N96" s="52">
        <v>0</v>
      </c>
      <c r="O96" s="52">
        <v>0</v>
      </c>
      <c r="P96" s="52">
        <v>0</v>
      </c>
      <c r="Q96" s="52">
        <v>0</v>
      </c>
      <c r="R96" s="52">
        <v>0</v>
      </c>
      <c r="S96" s="52">
        <v>0</v>
      </c>
      <c r="T96" s="52">
        <v>0</v>
      </c>
      <c r="U96" s="52">
        <v>0</v>
      </c>
      <c r="V96" s="52">
        <v>0</v>
      </c>
      <c r="W96" s="52">
        <v>0</v>
      </c>
      <c r="X96" s="52">
        <v>0</v>
      </c>
      <c r="Y96" s="52">
        <v>0</v>
      </c>
      <c r="Z96" s="52">
        <v>0</v>
      </c>
      <c r="AA96" s="52">
        <v>0</v>
      </c>
      <c r="AB96" s="52">
        <v>0</v>
      </c>
      <c r="AC96" s="52">
        <v>0</v>
      </c>
      <c r="AD96" s="52">
        <v>0</v>
      </c>
      <c r="AE96" s="52">
        <v>0</v>
      </c>
      <c r="AF96" s="52">
        <v>0</v>
      </c>
      <c r="AG96" s="52">
        <v>0</v>
      </c>
      <c r="AH96" s="51"/>
      <c r="AI96" s="51"/>
      <c r="AJ96" s="51"/>
      <c r="AK96" s="51"/>
      <c r="AL96" s="51"/>
    </row>
    <row r="97" spans="1:38" x14ac:dyDescent="0.25">
      <c r="A97" s="57" t="s">
        <v>428</v>
      </c>
      <c r="B97" s="57" t="str">
        <f t="shared" si="7"/>
        <v>T3P2S8RL-UCE</v>
      </c>
      <c r="C97" s="52">
        <v>0</v>
      </c>
      <c r="D97" s="52">
        <v>0</v>
      </c>
      <c r="E97" s="52">
        <v>0</v>
      </c>
      <c r="F97" s="52">
        <v>0</v>
      </c>
      <c r="G97" s="52">
        <v>0</v>
      </c>
      <c r="H97" s="52">
        <v>0</v>
      </c>
      <c r="I97" s="52">
        <v>0</v>
      </c>
      <c r="J97" s="52">
        <v>0</v>
      </c>
      <c r="K97" s="52">
        <v>0</v>
      </c>
      <c r="L97" s="52">
        <v>0</v>
      </c>
      <c r="M97" s="52">
        <v>0</v>
      </c>
      <c r="N97" s="52">
        <v>0</v>
      </c>
      <c r="O97" s="52">
        <v>0</v>
      </c>
      <c r="P97" s="52">
        <v>0</v>
      </c>
      <c r="Q97" s="52">
        <v>0</v>
      </c>
      <c r="R97" s="52">
        <v>0</v>
      </c>
      <c r="S97" s="52">
        <v>0</v>
      </c>
      <c r="T97" s="52">
        <v>0</v>
      </c>
      <c r="U97" s="52">
        <v>0</v>
      </c>
      <c r="V97" s="52">
        <v>0</v>
      </c>
      <c r="W97" s="52">
        <v>0</v>
      </c>
      <c r="X97" s="52">
        <v>0</v>
      </c>
      <c r="Y97" s="52">
        <v>0</v>
      </c>
      <c r="Z97" s="52">
        <v>0</v>
      </c>
      <c r="AA97" s="52">
        <v>0</v>
      </c>
      <c r="AB97" s="52">
        <v>0</v>
      </c>
      <c r="AC97" s="52">
        <v>0</v>
      </c>
      <c r="AD97" s="52">
        <v>0</v>
      </c>
      <c r="AE97" s="52">
        <v>0</v>
      </c>
      <c r="AF97" s="52">
        <v>0</v>
      </c>
      <c r="AG97" s="52">
        <v>0</v>
      </c>
      <c r="AH97" s="51"/>
      <c r="AI97" s="51"/>
      <c r="AJ97" s="51"/>
      <c r="AK97" s="51"/>
      <c r="AL97" s="51"/>
    </row>
    <row r="98" spans="1:38" s="86" customFormat="1" x14ac:dyDescent="0.25">
      <c r="A98" s="86" t="s">
        <v>429</v>
      </c>
      <c r="B98" s="86" t="str">
        <f>B88</f>
        <v>Ucon7-75-L</v>
      </c>
      <c r="C98" s="90">
        <v>0</v>
      </c>
      <c r="D98" s="90">
        <v>0</v>
      </c>
      <c r="E98" s="90">
        <v>0</v>
      </c>
      <c r="F98" s="90">
        <v>0</v>
      </c>
      <c r="G98" s="90">
        <v>0</v>
      </c>
      <c r="H98" s="90">
        <v>0</v>
      </c>
      <c r="I98" s="90">
        <v>0</v>
      </c>
      <c r="J98" s="90">
        <v>0</v>
      </c>
      <c r="K98" s="90">
        <v>0</v>
      </c>
      <c r="L98" s="90">
        <v>0</v>
      </c>
      <c r="M98" s="90">
        <v>0</v>
      </c>
      <c r="N98" s="90">
        <v>0</v>
      </c>
      <c r="O98" s="90">
        <v>0</v>
      </c>
      <c r="P98" s="90">
        <v>0</v>
      </c>
      <c r="Q98" s="90">
        <v>0</v>
      </c>
      <c r="R98" s="90">
        <v>0</v>
      </c>
      <c r="S98" s="90">
        <v>0</v>
      </c>
      <c r="T98" s="90">
        <v>0</v>
      </c>
      <c r="U98" s="90">
        <v>0</v>
      </c>
      <c r="V98" s="90">
        <v>0</v>
      </c>
      <c r="W98" s="90">
        <v>0</v>
      </c>
      <c r="X98" s="90">
        <v>0</v>
      </c>
      <c r="Y98" s="90">
        <v>0</v>
      </c>
      <c r="Z98" s="90">
        <v>0</v>
      </c>
      <c r="AA98" s="90">
        <v>0</v>
      </c>
      <c r="AB98" s="90">
        <v>0</v>
      </c>
      <c r="AC98" s="90">
        <v>0</v>
      </c>
      <c r="AD98" s="90">
        <v>0</v>
      </c>
      <c r="AE98" s="90">
        <v>0</v>
      </c>
      <c r="AF98" s="90">
        <v>0</v>
      </c>
      <c r="AG98" s="90">
        <v>0</v>
      </c>
      <c r="AH98" s="87"/>
      <c r="AI98" s="87"/>
      <c r="AJ98" s="87"/>
      <c r="AK98" s="87"/>
      <c r="AL98" s="87"/>
    </row>
    <row r="99" spans="1:38" x14ac:dyDescent="0.25">
      <c r="A99" s="32" t="s">
        <v>429</v>
      </c>
      <c r="B99" s="57" t="str">
        <f t="shared" si="7"/>
        <v>Con7-75-L</v>
      </c>
      <c r="C99" s="52">
        <v>0</v>
      </c>
      <c r="D99" s="52">
        <v>0</v>
      </c>
      <c r="E99" s="52">
        <v>0</v>
      </c>
      <c r="F99" s="52">
        <v>0</v>
      </c>
      <c r="G99" s="52">
        <v>0</v>
      </c>
      <c r="H99" s="52">
        <v>0</v>
      </c>
      <c r="I99" s="52">
        <v>0</v>
      </c>
      <c r="J99" s="52">
        <v>0</v>
      </c>
      <c r="K99" s="52">
        <v>0</v>
      </c>
      <c r="L99" s="52">
        <v>0</v>
      </c>
      <c r="M99" s="52">
        <v>0</v>
      </c>
      <c r="N99" s="52">
        <v>0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52">
        <v>0</v>
      </c>
      <c r="U99" s="52">
        <v>0</v>
      </c>
      <c r="V99" s="52">
        <v>0</v>
      </c>
      <c r="W99" s="52">
        <v>0</v>
      </c>
      <c r="X99" s="52">
        <v>0</v>
      </c>
      <c r="Y99" s="52">
        <v>0</v>
      </c>
      <c r="Z99" s="52">
        <v>0</v>
      </c>
      <c r="AA99" s="52">
        <v>0</v>
      </c>
      <c r="AB99" s="52">
        <v>0</v>
      </c>
      <c r="AC99" s="52">
        <v>0</v>
      </c>
      <c r="AD99" s="52">
        <v>0</v>
      </c>
      <c r="AE99" s="52">
        <v>0</v>
      </c>
      <c r="AF99" s="52">
        <v>0</v>
      </c>
      <c r="AG99" s="52">
        <v>0</v>
      </c>
      <c r="AH99" s="51"/>
      <c r="AI99" s="51"/>
      <c r="AJ99" s="51"/>
      <c r="AK99" s="51"/>
      <c r="AL99" s="51"/>
    </row>
    <row r="100" spans="1:38" x14ac:dyDescent="0.25">
      <c r="A100" s="32" t="s">
        <v>429</v>
      </c>
      <c r="B100" s="57" t="str">
        <f t="shared" si="7"/>
        <v>Ucon_NB-UCE-L</v>
      </c>
      <c r="C100" s="52">
        <v>0</v>
      </c>
      <c r="D100" s="52">
        <v>0</v>
      </c>
      <c r="E100" s="52">
        <v>0</v>
      </c>
      <c r="F100" s="52">
        <v>0</v>
      </c>
      <c r="G100" s="52">
        <v>0</v>
      </c>
      <c r="H100" s="52">
        <v>0</v>
      </c>
      <c r="I100" s="52">
        <v>0</v>
      </c>
      <c r="J100" s="52">
        <v>0</v>
      </c>
      <c r="K100" s="52">
        <v>0</v>
      </c>
      <c r="L100" s="52">
        <v>0</v>
      </c>
      <c r="M100" s="52">
        <v>0</v>
      </c>
      <c r="N100" s="52">
        <v>0</v>
      </c>
      <c r="O100" s="52">
        <v>0</v>
      </c>
      <c r="P100" s="52">
        <v>0</v>
      </c>
      <c r="Q100" s="52">
        <v>0</v>
      </c>
      <c r="R100" s="52">
        <v>0</v>
      </c>
      <c r="S100" s="52">
        <v>0</v>
      </c>
      <c r="T100" s="52">
        <v>0</v>
      </c>
      <c r="U100" s="52">
        <v>0</v>
      </c>
      <c r="V100" s="52">
        <v>0</v>
      </c>
      <c r="W100" s="52">
        <v>0</v>
      </c>
      <c r="X100" s="52">
        <v>0</v>
      </c>
      <c r="Y100" s="52">
        <v>0</v>
      </c>
      <c r="Z100" s="52">
        <v>0</v>
      </c>
      <c r="AA100" s="52">
        <v>0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1"/>
      <c r="AI100" s="51"/>
      <c r="AJ100" s="51"/>
      <c r="AK100" s="51"/>
      <c r="AL100" s="51"/>
    </row>
    <row r="101" spans="1:38" x14ac:dyDescent="0.25">
      <c r="A101" s="32" t="s">
        <v>429</v>
      </c>
      <c r="B101" s="57" t="str">
        <f t="shared" si="7"/>
        <v>Con_NB-UCE</v>
      </c>
      <c r="C101" s="52">
        <v>0</v>
      </c>
      <c r="D101" s="52">
        <v>0</v>
      </c>
      <c r="E101" s="52">
        <v>0</v>
      </c>
      <c r="F101" s="52">
        <v>0</v>
      </c>
      <c r="G101" s="52">
        <v>0</v>
      </c>
      <c r="H101" s="52">
        <v>0</v>
      </c>
      <c r="I101" s="52">
        <v>0</v>
      </c>
      <c r="J101" s="52">
        <v>0</v>
      </c>
      <c r="K101" s="52">
        <v>0</v>
      </c>
      <c r="L101" s="52">
        <v>0</v>
      </c>
      <c r="M101" s="52">
        <v>0</v>
      </c>
      <c r="N101" s="52">
        <v>0</v>
      </c>
      <c r="O101" s="52">
        <v>0</v>
      </c>
      <c r="P101" s="52">
        <v>0</v>
      </c>
      <c r="Q101" s="52">
        <v>0</v>
      </c>
      <c r="R101" s="52">
        <v>0</v>
      </c>
      <c r="S101" s="52">
        <v>0</v>
      </c>
      <c r="T101" s="52">
        <v>0</v>
      </c>
      <c r="U101" s="52">
        <v>0</v>
      </c>
      <c r="V101" s="52">
        <v>0</v>
      </c>
      <c r="W101" s="52">
        <v>0</v>
      </c>
      <c r="X101" s="52">
        <v>0</v>
      </c>
      <c r="Y101" s="52">
        <v>0</v>
      </c>
      <c r="Z101" s="52">
        <v>0</v>
      </c>
      <c r="AA101" s="52">
        <v>0</v>
      </c>
      <c r="AB101" s="52">
        <v>0</v>
      </c>
      <c r="AC101" s="52">
        <v>0</v>
      </c>
      <c r="AD101" s="52">
        <v>0</v>
      </c>
      <c r="AE101" s="52">
        <v>0</v>
      </c>
      <c r="AF101" s="52">
        <v>0</v>
      </c>
      <c r="AG101" s="52">
        <v>0</v>
      </c>
      <c r="AH101" s="51"/>
      <c r="AI101" s="51"/>
      <c r="AJ101" s="51"/>
      <c r="AK101" s="51"/>
      <c r="AL101" s="51"/>
    </row>
    <row r="102" spans="1:38" x14ac:dyDescent="0.25">
      <c r="A102" s="32" t="s">
        <v>429</v>
      </c>
      <c r="B102" s="57" t="str">
        <f t="shared" si="7"/>
        <v>Ucon_NB9-5</v>
      </c>
      <c r="C102" s="52">
        <v>0</v>
      </c>
      <c r="D102" s="52">
        <v>0</v>
      </c>
      <c r="E102" s="52">
        <v>0</v>
      </c>
      <c r="F102" s="52">
        <v>0</v>
      </c>
      <c r="G102" s="52">
        <v>0</v>
      </c>
      <c r="H102" s="52">
        <v>0</v>
      </c>
      <c r="I102" s="52">
        <v>0</v>
      </c>
      <c r="J102" s="52">
        <v>0</v>
      </c>
      <c r="K102" s="52">
        <v>0</v>
      </c>
      <c r="L102" s="52">
        <v>0</v>
      </c>
      <c r="M102" s="52">
        <v>0</v>
      </c>
      <c r="N102" s="52">
        <v>0</v>
      </c>
      <c r="O102" s="52">
        <v>0</v>
      </c>
      <c r="P102" s="52">
        <v>0</v>
      </c>
      <c r="Q102" s="52">
        <v>0</v>
      </c>
      <c r="R102" s="52">
        <v>0</v>
      </c>
      <c r="S102" s="52">
        <v>0</v>
      </c>
      <c r="T102" s="52">
        <v>0</v>
      </c>
      <c r="U102" s="52">
        <v>0</v>
      </c>
      <c r="V102" s="52">
        <v>0</v>
      </c>
      <c r="W102" s="52">
        <v>0</v>
      </c>
      <c r="X102" s="52">
        <v>0</v>
      </c>
      <c r="Y102" s="52">
        <v>0</v>
      </c>
      <c r="Z102" s="52">
        <v>0</v>
      </c>
      <c r="AA102" s="52">
        <v>0</v>
      </c>
      <c r="AB102" s="52">
        <v>0</v>
      </c>
      <c r="AC102" s="52">
        <v>0</v>
      </c>
      <c r="AD102" s="52">
        <v>0</v>
      </c>
      <c r="AE102" s="52">
        <v>0</v>
      </c>
      <c r="AF102" s="52">
        <v>0</v>
      </c>
      <c r="AG102" s="52">
        <v>0</v>
      </c>
      <c r="AH102" s="51"/>
      <c r="AI102" s="51"/>
      <c r="AJ102" s="51"/>
      <c r="AK102" s="51"/>
      <c r="AL102" s="51"/>
    </row>
    <row r="103" spans="1:38" x14ac:dyDescent="0.25">
      <c r="A103" s="32" t="s">
        <v>429</v>
      </c>
      <c r="B103" s="57" t="str">
        <f t="shared" ref="B103:B117" si="8">B93</f>
        <v>RE_CON-UCE-L</v>
      </c>
      <c r="C103" s="52">
        <v>0</v>
      </c>
      <c r="D103" s="52">
        <v>0</v>
      </c>
      <c r="E103" s="52">
        <v>0</v>
      </c>
      <c r="F103" s="52">
        <v>0</v>
      </c>
      <c r="G103" s="52">
        <v>0</v>
      </c>
      <c r="H103" s="52">
        <v>0</v>
      </c>
      <c r="I103" s="52">
        <v>0</v>
      </c>
      <c r="J103" s="52">
        <v>0</v>
      </c>
      <c r="K103" s="52">
        <v>0</v>
      </c>
      <c r="L103" s="52">
        <v>0</v>
      </c>
      <c r="M103" s="52">
        <v>0</v>
      </c>
      <c r="N103" s="52">
        <v>0</v>
      </c>
      <c r="O103" s="52">
        <v>0</v>
      </c>
      <c r="P103" s="52">
        <v>0</v>
      </c>
      <c r="Q103" s="52">
        <v>0</v>
      </c>
      <c r="R103" s="52">
        <v>0</v>
      </c>
      <c r="S103" s="52">
        <v>0</v>
      </c>
      <c r="T103" s="52">
        <v>0</v>
      </c>
      <c r="U103" s="52">
        <v>0</v>
      </c>
      <c r="V103" s="52">
        <v>0</v>
      </c>
      <c r="W103" s="52">
        <v>0</v>
      </c>
      <c r="X103" s="52">
        <v>0</v>
      </c>
      <c r="Y103" s="52">
        <v>0</v>
      </c>
      <c r="Z103" s="52">
        <v>0</v>
      </c>
      <c r="AA103" s="52">
        <v>0</v>
      </c>
      <c r="AB103" s="52">
        <v>0</v>
      </c>
      <c r="AC103" s="52">
        <v>0</v>
      </c>
      <c r="AD103" s="52">
        <v>0</v>
      </c>
      <c r="AE103" s="52">
        <v>0</v>
      </c>
      <c r="AF103" s="52">
        <v>0</v>
      </c>
      <c r="AG103" s="52">
        <v>0</v>
      </c>
      <c r="AH103" s="51"/>
      <c r="AI103" s="51"/>
      <c r="AJ103" s="51"/>
      <c r="AK103" s="51"/>
      <c r="AL103" s="51"/>
    </row>
    <row r="104" spans="1:38" x14ac:dyDescent="0.25">
      <c r="A104" s="32" t="s">
        <v>429</v>
      </c>
      <c r="B104" s="57" t="str">
        <f t="shared" si="8"/>
        <v>TRAPES-UCE-L</v>
      </c>
      <c r="C104" s="52">
        <v>0</v>
      </c>
      <c r="D104" s="52">
        <v>0</v>
      </c>
      <c r="E104" s="52">
        <v>0</v>
      </c>
      <c r="F104" s="52">
        <v>0</v>
      </c>
      <c r="G104" s="52">
        <v>0</v>
      </c>
      <c r="H104" s="52">
        <v>0</v>
      </c>
      <c r="I104" s="52">
        <v>0</v>
      </c>
      <c r="J104" s="52">
        <v>0</v>
      </c>
      <c r="K104" s="52">
        <v>0</v>
      </c>
      <c r="L104" s="52">
        <v>0</v>
      </c>
      <c r="M104" s="52">
        <v>0</v>
      </c>
      <c r="N104" s="52">
        <v>0</v>
      </c>
      <c r="O104" s="52">
        <v>0</v>
      </c>
      <c r="P104" s="52">
        <v>0</v>
      </c>
      <c r="Q104" s="52">
        <v>0</v>
      </c>
      <c r="R104" s="52">
        <v>0</v>
      </c>
      <c r="S104" s="52">
        <v>0</v>
      </c>
      <c r="T104" s="52">
        <v>0</v>
      </c>
      <c r="U104" s="52">
        <v>0</v>
      </c>
      <c r="V104" s="52">
        <v>0</v>
      </c>
      <c r="W104" s="52">
        <v>0</v>
      </c>
      <c r="X104" s="52">
        <v>0</v>
      </c>
      <c r="Y104" s="52">
        <v>0</v>
      </c>
      <c r="Z104" s="52">
        <v>0</v>
      </c>
      <c r="AA104" s="52">
        <v>0</v>
      </c>
      <c r="AB104" s="52">
        <v>0</v>
      </c>
      <c r="AC104" s="52">
        <v>0</v>
      </c>
      <c r="AD104" s="52">
        <v>0</v>
      </c>
      <c r="AE104" s="52">
        <v>0</v>
      </c>
      <c r="AF104" s="52">
        <v>0</v>
      </c>
      <c r="AG104" s="52">
        <v>0</v>
      </c>
      <c r="AH104" s="51"/>
      <c r="AI104" s="51"/>
      <c r="AJ104" s="51"/>
      <c r="AK104" s="51"/>
      <c r="AL104" s="51"/>
    </row>
    <row r="105" spans="1:38" x14ac:dyDescent="0.25">
      <c r="A105" s="32" t="s">
        <v>429</v>
      </c>
      <c r="B105" s="57" t="str">
        <f t="shared" si="8"/>
        <v>REF2019-UCE-L</v>
      </c>
      <c r="C105" s="52">
        <v>0</v>
      </c>
      <c r="D105" s="52">
        <v>0</v>
      </c>
      <c r="E105" s="52">
        <v>0</v>
      </c>
      <c r="F105" s="52">
        <v>0</v>
      </c>
      <c r="G105" s="52">
        <v>0</v>
      </c>
      <c r="H105" s="52">
        <v>0</v>
      </c>
      <c r="I105" s="52">
        <v>0</v>
      </c>
      <c r="J105" s="52">
        <v>0</v>
      </c>
      <c r="K105" s="52">
        <v>0</v>
      </c>
      <c r="L105" s="52">
        <v>0</v>
      </c>
      <c r="M105" s="52">
        <v>0</v>
      </c>
      <c r="N105" s="52">
        <v>0</v>
      </c>
      <c r="O105" s="52">
        <v>0</v>
      </c>
      <c r="P105" s="52">
        <v>0</v>
      </c>
      <c r="Q105" s="52">
        <v>0</v>
      </c>
      <c r="R105" s="52">
        <v>0</v>
      </c>
      <c r="S105" s="52">
        <v>0</v>
      </c>
      <c r="T105" s="52">
        <v>0</v>
      </c>
      <c r="U105" s="52">
        <v>0</v>
      </c>
      <c r="V105" s="52">
        <v>0</v>
      </c>
      <c r="W105" s="52">
        <v>0</v>
      </c>
      <c r="X105" s="52">
        <v>0</v>
      </c>
      <c r="Y105" s="52">
        <v>0</v>
      </c>
      <c r="Z105" s="52">
        <v>0</v>
      </c>
      <c r="AA105" s="52">
        <v>0</v>
      </c>
      <c r="AB105" s="52">
        <v>0</v>
      </c>
      <c r="AC105" s="52">
        <v>0</v>
      </c>
      <c r="AD105" s="52">
        <v>0</v>
      </c>
      <c r="AE105" s="52">
        <v>0</v>
      </c>
      <c r="AF105" s="52">
        <v>0</v>
      </c>
      <c r="AG105" s="52">
        <v>0</v>
      </c>
      <c r="AH105" s="51"/>
      <c r="AI105" s="51"/>
      <c r="AJ105" s="51"/>
      <c r="AK105" s="51"/>
      <c r="AL105" s="51"/>
    </row>
    <row r="106" spans="1:38" x14ac:dyDescent="0.25">
      <c r="A106" s="32" t="s">
        <v>429</v>
      </c>
      <c r="B106" s="57" t="str">
        <f t="shared" si="8"/>
        <v>REF20195-L</v>
      </c>
      <c r="C106" s="52">
        <v>0</v>
      </c>
      <c r="D106" s="52">
        <v>0</v>
      </c>
      <c r="E106" s="52">
        <v>0</v>
      </c>
      <c r="F106" s="52">
        <v>0</v>
      </c>
      <c r="G106" s="52">
        <v>0</v>
      </c>
      <c r="H106" s="52">
        <v>0</v>
      </c>
      <c r="I106" s="52">
        <v>0</v>
      </c>
      <c r="J106" s="52">
        <v>0</v>
      </c>
      <c r="K106" s="52">
        <v>0</v>
      </c>
      <c r="L106" s="52">
        <v>0</v>
      </c>
      <c r="M106" s="52">
        <v>0</v>
      </c>
      <c r="N106" s="52">
        <v>0</v>
      </c>
      <c r="O106" s="52">
        <v>0</v>
      </c>
      <c r="P106" s="52">
        <v>0</v>
      </c>
      <c r="Q106" s="52">
        <v>0</v>
      </c>
      <c r="R106" s="52">
        <v>0</v>
      </c>
      <c r="S106" s="52">
        <v>0</v>
      </c>
      <c r="T106" s="52">
        <v>0</v>
      </c>
      <c r="U106" s="52">
        <v>0</v>
      </c>
      <c r="V106" s="52">
        <v>0</v>
      </c>
      <c r="W106" s="52">
        <v>0</v>
      </c>
      <c r="X106" s="52">
        <v>0</v>
      </c>
      <c r="Y106" s="52">
        <v>0</v>
      </c>
      <c r="Z106" s="52">
        <v>0</v>
      </c>
      <c r="AA106" s="52">
        <v>0</v>
      </c>
      <c r="AB106" s="52">
        <v>0</v>
      </c>
      <c r="AC106" s="52">
        <v>0</v>
      </c>
      <c r="AD106" s="52">
        <v>0</v>
      </c>
      <c r="AE106" s="52">
        <v>0</v>
      </c>
      <c r="AF106" s="52">
        <v>0</v>
      </c>
      <c r="AG106" s="52">
        <v>0</v>
      </c>
      <c r="AH106" s="51"/>
      <c r="AI106" s="51"/>
      <c r="AJ106" s="51"/>
      <c r="AK106" s="51"/>
      <c r="AL106" s="51"/>
    </row>
    <row r="107" spans="1:38" x14ac:dyDescent="0.25">
      <c r="A107" s="3" t="s">
        <v>429</v>
      </c>
      <c r="B107" s="57" t="str">
        <f t="shared" si="8"/>
        <v>T3P2S8RL-UCE</v>
      </c>
      <c r="C107" s="52">
        <v>0</v>
      </c>
      <c r="D107" s="52">
        <v>0</v>
      </c>
      <c r="E107" s="52">
        <v>0</v>
      </c>
      <c r="F107" s="52">
        <v>0</v>
      </c>
      <c r="G107" s="52">
        <v>0</v>
      </c>
      <c r="H107" s="52">
        <v>0</v>
      </c>
      <c r="I107" s="52">
        <v>0</v>
      </c>
      <c r="J107" s="52">
        <v>0</v>
      </c>
      <c r="K107" s="52">
        <v>0</v>
      </c>
      <c r="L107" s="52">
        <v>0</v>
      </c>
      <c r="M107" s="52">
        <v>0</v>
      </c>
      <c r="N107" s="52">
        <v>0</v>
      </c>
      <c r="O107" s="52">
        <v>0</v>
      </c>
      <c r="P107" s="52">
        <v>0</v>
      </c>
      <c r="Q107" s="52">
        <v>0</v>
      </c>
      <c r="R107" s="52">
        <v>0</v>
      </c>
      <c r="S107" s="52">
        <v>0</v>
      </c>
      <c r="T107" s="52">
        <v>0</v>
      </c>
      <c r="U107" s="52">
        <v>0</v>
      </c>
      <c r="V107" s="52">
        <v>0</v>
      </c>
      <c r="W107" s="52">
        <v>0</v>
      </c>
      <c r="X107" s="52">
        <v>0</v>
      </c>
      <c r="Y107" s="52">
        <v>0</v>
      </c>
      <c r="Z107" s="52">
        <v>0</v>
      </c>
      <c r="AA107" s="52">
        <v>0</v>
      </c>
      <c r="AB107" s="52">
        <v>0</v>
      </c>
      <c r="AC107" s="52">
        <v>0</v>
      </c>
      <c r="AD107" s="52">
        <v>0</v>
      </c>
      <c r="AE107" s="52">
        <v>0</v>
      </c>
      <c r="AF107" s="52">
        <v>0</v>
      </c>
      <c r="AG107" s="52">
        <v>0</v>
      </c>
      <c r="AH107" s="51"/>
      <c r="AI107" s="51"/>
      <c r="AJ107" s="51"/>
      <c r="AK107" s="51"/>
      <c r="AL107" s="51"/>
    </row>
    <row r="108" spans="1:38" s="86" customFormat="1" x14ac:dyDescent="0.25">
      <c r="A108" s="57" t="s">
        <v>430</v>
      </c>
      <c r="B108" s="86" t="str">
        <f>B98</f>
        <v>Ucon7-75-L</v>
      </c>
      <c r="C108" s="90">
        <v>0</v>
      </c>
      <c r="D108" s="90">
        <v>0</v>
      </c>
      <c r="E108" s="90">
        <v>0</v>
      </c>
      <c r="F108" s="90">
        <v>0</v>
      </c>
      <c r="G108" s="90">
        <v>0</v>
      </c>
      <c r="H108" s="90">
        <v>0</v>
      </c>
      <c r="I108" s="90">
        <v>0</v>
      </c>
      <c r="J108" s="90">
        <v>0</v>
      </c>
      <c r="K108" s="90">
        <v>0</v>
      </c>
      <c r="L108" s="90">
        <v>0</v>
      </c>
      <c r="M108" s="90">
        <v>0</v>
      </c>
      <c r="N108" s="90">
        <v>0</v>
      </c>
      <c r="O108" s="90">
        <v>0</v>
      </c>
      <c r="P108" s="90">
        <v>0</v>
      </c>
      <c r="Q108" s="90">
        <v>0</v>
      </c>
      <c r="R108" s="90">
        <v>0</v>
      </c>
      <c r="S108" s="90">
        <v>0</v>
      </c>
      <c r="T108" s="90">
        <v>0</v>
      </c>
      <c r="U108" s="90">
        <v>0</v>
      </c>
      <c r="V108" s="90">
        <v>0</v>
      </c>
      <c r="W108" s="90">
        <v>0</v>
      </c>
      <c r="X108" s="90">
        <v>0</v>
      </c>
      <c r="Y108" s="90">
        <v>0</v>
      </c>
      <c r="Z108" s="90">
        <v>0</v>
      </c>
      <c r="AA108" s="90">
        <v>0</v>
      </c>
      <c r="AB108" s="90">
        <v>0</v>
      </c>
      <c r="AC108" s="90">
        <v>0</v>
      </c>
      <c r="AD108" s="90">
        <v>0</v>
      </c>
      <c r="AE108" s="90">
        <v>0</v>
      </c>
      <c r="AF108" s="90">
        <v>0</v>
      </c>
      <c r="AG108" s="90">
        <v>0</v>
      </c>
      <c r="AH108" s="87"/>
      <c r="AI108" s="87"/>
      <c r="AJ108" s="87"/>
      <c r="AK108" s="87"/>
      <c r="AL108" s="87"/>
    </row>
    <row r="109" spans="1:38" x14ac:dyDescent="0.25">
      <c r="A109" s="57" t="s">
        <v>430</v>
      </c>
      <c r="B109" s="57" t="str">
        <f t="shared" si="8"/>
        <v>Con7-75-L</v>
      </c>
      <c r="C109" s="52">
        <v>0</v>
      </c>
      <c r="D109" s="52">
        <v>0</v>
      </c>
      <c r="E109" s="52">
        <v>0</v>
      </c>
      <c r="F109" s="52">
        <v>0</v>
      </c>
      <c r="G109" s="52">
        <v>0</v>
      </c>
      <c r="H109" s="52">
        <v>0</v>
      </c>
      <c r="I109" s="52">
        <v>0</v>
      </c>
      <c r="J109" s="52">
        <v>0</v>
      </c>
      <c r="K109" s="52">
        <v>0</v>
      </c>
      <c r="L109" s="52">
        <v>0</v>
      </c>
      <c r="M109" s="52">
        <v>0</v>
      </c>
      <c r="N109" s="52">
        <v>0</v>
      </c>
      <c r="O109" s="52">
        <v>0</v>
      </c>
      <c r="P109" s="52">
        <v>0</v>
      </c>
      <c r="Q109" s="52">
        <v>0</v>
      </c>
      <c r="R109" s="52">
        <v>0</v>
      </c>
      <c r="S109" s="52">
        <v>0</v>
      </c>
      <c r="T109" s="52">
        <v>0</v>
      </c>
      <c r="U109" s="52">
        <v>0</v>
      </c>
      <c r="V109" s="52">
        <v>0</v>
      </c>
      <c r="W109" s="52">
        <v>0</v>
      </c>
      <c r="X109" s="52">
        <v>0</v>
      </c>
      <c r="Y109" s="52">
        <v>0</v>
      </c>
      <c r="Z109" s="52">
        <v>0</v>
      </c>
      <c r="AA109" s="52">
        <v>0</v>
      </c>
      <c r="AB109" s="52">
        <v>0</v>
      </c>
      <c r="AC109" s="52">
        <v>0</v>
      </c>
      <c r="AD109" s="52">
        <v>0</v>
      </c>
      <c r="AE109" s="52">
        <v>0</v>
      </c>
      <c r="AF109" s="52">
        <v>0</v>
      </c>
      <c r="AG109" s="52">
        <v>0</v>
      </c>
      <c r="AH109" s="51"/>
      <c r="AI109" s="51"/>
      <c r="AJ109" s="51"/>
      <c r="AK109" s="51"/>
      <c r="AL109" s="51"/>
    </row>
    <row r="110" spans="1:38" x14ac:dyDescent="0.25">
      <c r="A110" s="57" t="s">
        <v>430</v>
      </c>
      <c r="B110" s="57" t="str">
        <f t="shared" si="8"/>
        <v>Ucon_NB-UCE-L</v>
      </c>
      <c r="C110" s="52">
        <v>0</v>
      </c>
      <c r="D110" s="52">
        <v>0</v>
      </c>
      <c r="E110" s="52">
        <v>0</v>
      </c>
      <c r="F110" s="52">
        <v>0</v>
      </c>
      <c r="G110" s="52">
        <v>0</v>
      </c>
      <c r="H110" s="52">
        <v>0</v>
      </c>
      <c r="I110" s="52">
        <v>0</v>
      </c>
      <c r="J110" s="52">
        <v>0</v>
      </c>
      <c r="K110" s="52">
        <v>0</v>
      </c>
      <c r="L110" s="52">
        <v>0</v>
      </c>
      <c r="M110" s="52">
        <v>0</v>
      </c>
      <c r="N110" s="52">
        <v>0</v>
      </c>
      <c r="O110" s="52">
        <v>0</v>
      </c>
      <c r="P110" s="52">
        <v>0</v>
      </c>
      <c r="Q110" s="52">
        <v>0</v>
      </c>
      <c r="R110" s="52">
        <v>0</v>
      </c>
      <c r="S110" s="52">
        <v>0</v>
      </c>
      <c r="T110" s="52">
        <v>0</v>
      </c>
      <c r="U110" s="52">
        <v>0</v>
      </c>
      <c r="V110" s="52">
        <v>0</v>
      </c>
      <c r="W110" s="52">
        <v>0</v>
      </c>
      <c r="X110" s="52">
        <v>0</v>
      </c>
      <c r="Y110" s="52">
        <v>0</v>
      </c>
      <c r="Z110" s="52">
        <v>0</v>
      </c>
      <c r="AA110" s="52">
        <v>0</v>
      </c>
      <c r="AB110" s="52">
        <v>0</v>
      </c>
      <c r="AC110" s="52">
        <v>0</v>
      </c>
      <c r="AD110" s="52">
        <v>0</v>
      </c>
      <c r="AE110" s="52">
        <v>0</v>
      </c>
      <c r="AF110" s="52">
        <v>0</v>
      </c>
      <c r="AG110" s="52">
        <v>0</v>
      </c>
      <c r="AH110" s="51"/>
      <c r="AI110" s="51"/>
      <c r="AJ110" s="51"/>
      <c r="AK110" s="51"/>
      <c r="AL110" s="51"/>
    </row>
    <row r="111" spans="1:38" x14ac:dyDescent="0.25">
      <c r="A111" s="57" t="s">
        <v>430</v>
      </c>
      <c r="B111" s="57" t="str">
        <f t="shared" si="8"/>
        <v>Con_NB-UCE</v>
      </c>
      <c r="C111" s="52">
        <v>0</v>
      </c>
      <c r="D111" s="52">
        <v>0</v>
      </c>
      <c r="E111" s="52">
        <v>0</v>
      </c>
      <c r="F111" s="52">
        <v>0</v>
      </c>
      <c r="G111" s="52">
        <v>0</v>
      </c>
      <c r="H111" s="52">
        <v>0</v>
      </c>
      <c r="I111" s="52">
        <v>0</v>
      </c>
      <c r="J111" s="52">
        <v>0</v>
      </c>
      <c r="K111" s="52">
        <v>0</v>
      </c>
      <c r="L111" s="52">
        <v>0</v>
      </c>
      <c r="M111" s="52">
        <v>0</v>
      </c>
      <c r="N111" s="52">
        <v>0</v>
      </c>
      <c r="O111" s="52">
        <v>0</v>
      </c>
      <c r="P111" s="52">
        <v>0</v>
      </c>
      <c r="Q111" s="52">
        <v>0</v>
      </c>
      <c r="R111" s="52">
        <v>0</v>
      </c>
      <c r="S111" s="52">
        <v>0</v>
      </c>
      <c r="T111" s="52">
        <v>0</v>
      </c>
      <c r="U111" s="52">
        <v>0</v>
      </c>
      <c r="V111" s="52">
        <v>0</v>
      </c>
      <c r="W111" s="52">
        <v>0</v>
      </c>
      <c r="X111" s="52">
        <v>0</v>
      </c>
      <c r="Y111" s="52">
        <v>0</v>
      </c>
      <c r="Z111" s="52">
        <v>0</v>
      </c>
      <c r="AA111" s="52">
        <v>0</v>
      </c>
      <c r="AB111" s="52">
        <v>0</v>
      </c>
      <c r="AC111" s="52">
        <v>0</v>
      </c>
      <c r="AD111" s="52">
        <v>0</v>
      </c>
      <c r="AE111" s="52">
        <v>0</v>
      </c>
      <c r="AF111" s="52">
        <v>0</v>
      </c>
      <c r="AG111" s="52">
        <v>0</v>
      </c>
      <c r="AH111" s="51"/>
      <c r="AI111" s="51"/>
      <c r="AJ111" s="51"/>
      <c r="AK111" s="51"/>
      <c r="AL111" s="51"/>
    </row>
    <row r="112" spans="1:38" x14ac:dyDescent="0.25">
      <c r="A112" s="57" t="s">
        <v>430</v>
      </c>
      <c r="B112" s="57" t="str">
        <f t="shared" si="8"/>
        <v>Ucon_NB9-5</v>
      </c>
      <c r="C112" s="52">
        <v>0</v>
      </c>
      <c r="D112" s="52">
        <v>0</v>
      </c>
      <c r="E112" s="52">
        <v>0</v>
      </c>
      <c r="F112" s="52">
        <v>0</v>
      </c>
      <c r="G112" s="52">
        <v>0</v>
      </c>
      <c r="H112" s="52">
        <v>0</v>
      </c>
      <c r="I112" s="52">
        <v>0</v>
      </c>
      <c r="J112" s="52">
        <v>0</v>
      </c>
      <c r="K112" s="52">
        <v>0</v>
      </c>
      <c r="L112" s="52">
        <v>0</v>
      </c>
      <c r="M112" s="52">
        <v>0</v>
      </c>
      <c r="N112" s="52">
        <v>0</v>
      </c>
      <c r="O112" s="52">
        <v>0</v>
      </c>
      <c r="P112" s="52">
        <v>0</v>
      </c>
      <c r="Q112" s="52">
        <v>0</v>
      </c>
      <c r="R112" s="52">
        <v>0</v>
      </c>
      <c r="S112" s="52">
        <v>0</v>
      </c>
      <c r="T112" s="52">
        <v>0</v>
      </c>
      <c r="U112" s="52">
        <v>0</v>
      </c>
      <c r="V112" s="52">
        <v>0</v>
      </c>
      <c r="W112" s="52">
        <v>0</v>
      </c>
      <c r="X112" s="52">
        <v>0</v>
      </c>
      <c r="Y112" s="52">
        <v>0</v>
      </c>
      <c r="Z112" s="52">
        <v>0</v>
      </c>
      <c r="AA112" s="52">
        <v>0</v>
      </c>
      <c r="AB112" s="52">
        <v>0</v>
      </c>
      <c r="AC112" s="52">
        <v>0</v>
      </c>
      <c r="AD112" s="52">
        <v>0</v>
      </c>
      <c r="AE112" s="52">
        <v>0</v>
      </c>
      <c r="AF112" s="52">
        <v>0</v>
      </c>
      <c r="AG112" s="52">
        <v>0</v>
      </c>
      <c r="AH112" s="51"/>
      <c r="AI112" s="51"/>
      <c r="AJ112" s="51"/>
      <c r="AK112" s="51"/>
      <c r="AL112" s="51"/>
    </row>
    <row r="113" spans="1:38" x14ac:dyDescent="0.25">
      <c r="A113" s="57" t="s">
        <v>430</v>
      </c>
      <c r="B113" s="57" t="str">
        <f t="shared" si="8"/>
        <v>RE_CON-UCE-L</v>
      </c>
      <c r="C113" s="52">
        <v>0</v>
      </c>
      <c r="D113" s="52">
        <v>0</v>
      </c>
      <c r="E113" s="52">
        <v>0</v>
      </c>
      <c r="F113" s="52">
        <v>0</v>
      </c>
      <c r="G113" s="52">
        <v>0</v>
      </c>
      <c r="H113" s="52">
        <v>0</v>
      </c>
      <c r="I113" s="52">
        <v>0</v>
      </c>
      <c r="J113" s="52">
        <v>0</v>
      </c>
      <c r="K113" s="52">
        <v>0</v>
      </c>
      <c r="L113" s="52">
        <v>0</v>
      </c>
      <c r="M113" s="52">
        <v>0</v>
      </c>
      <c r="N113" s="52">
        <v>0</v>
      </c>
      <c r="O113" s="52">
        <v>0</v>
      </c>
      <c r="P113" s="52">
        <v>0</v>
      </c>
      <c r="Q113" s="52">
        <v>0</v>
      </c>
      <c r="R113" s="52">
        <v>0</v>
      </c>
      <c r="S113" s="52">
        <v>0</v>
      </c>
      <c r="T113" s="52">
        <v>0</v>
      </c>
      <c r="U113" s="52">
        <v>0</v>
      </c>
      <c r="V113" s="52">
        <v>0</v>
      </c>
      <c r="W113" s="52">
        <v>0</v>
      </c>
      <c r="X113" s="52">
        <v>0</v>
      </c>
      <c r="Y113" s="52">
        <v>0</v>
      </c>
      <c r="Z113" s="52">
        <v>0</v>
      </c>
      <c r="AA113" s="52">
        <v>0</v>
      </c>
      <c r="AB113" s="52">
        <v>0</v>
      </c>
      <c r="AC113" s="52">
        <v>0</v>
      </c>
      <c r="AD113" s="52">
        <v>0</v>
      </c>
      <c r="AE113" s="52">
        <v>0</v>
      </c>
      <c r="AF113" s="52">
        <v>0</v>
      </c>
      <c r="AG113" s="52">
        <v>0</v>
      </c>
      <c r="AH113" s="51"/>
      <c r="AI113" s="51"/>
      <c r="AJ113" s="51"/>
      <c r="AK113" s="51"/>
      <c r="AL113" s="51"/>
    </row>
    <row r="114" spans="1:38" x14ac:dyDescent="0.25">
      <c r="A114" s="57" t="s">
        <v>430</v>
      </c>
      <c r="B114" s="57" t="str">
        <f t="shared" si="8"/>
        <v>TRAPES-UCE-L</v>
      </c>
      <c r="C114" s="52">
        <v>0</v>
      </c>
      <c r="D114" s="52">
        <v>0</v>
      </c>
      <c r="E114" s="52">
        <v>0</v>
      </c>
      <c r="F114" s="52">
        <v>0</v>
      </c>
      <c r="G114" s="52">
        <v>0</v>
      </c>
      <c r="H114" s="52">
        <v>0</v>
      </c>
      <c r="I114" s="52">
        <v>0</v>
      </c>
      <c r="J114" s="52">
        <v>0</v>
      </c>
      <c r="K114" s="52">
        <v>0</v>
      </c>
      <c r="L114" s="52">
        <v>0</v>
      </c>
      <c r="M114" s="52">
        <v>0</v>
      </c>
      <c r="N114" s="52">
        <v>0</v>
      </c>
      <c r="O114" s="52">
        <v>0</v>
      </c>
      <c r="P114" s="52">
        <v>0</v>
      </c>
      <c r="Q114" s="52">
        <v>0</v>
      </c>
      <c r="R114" s="52">
        <v>0</v>
      </c>
      <c r="S114" s="52">
        <v>0</v>
      </c>
      <c r="T114" s="52">
        <v>0</v>
      </c>
      <c r="U114" s="52">
        <v>0</v>
      </c>
      <c r="V114" s="52">
        <v>0</v>
      </c>
      <c r="W114" s="52">
        <v>0</v>
      </c>
      <c r="X114" s="52">
        <v>0</v>
      </c>
      <c r="Y114" s="52">
        <v>0</v>
      </c>
      <c r="Z114" s="52">
        <v>0</v>
      </c>
      <c r="AA114" s="52">
        <v>0</v>
      </c>
      <c r="AB114" s="52">
        <v>0</v>
      </c>
      <c r="AC114" s="52">
        <v>0</v>
      </c>
      <c r="AD114" s="52">
        <v>0</v>
      </c>
      <c r="AE114" s="52">
        <v>0</v>
      </c>
      <c r="AF114" s="52">
        <v>0</v>
      </c>
      <c r="AG114" s="52">
        <v>0</v>
      </c>
      <c r="AH114" s="51"/>
      <c r="AI114" s="51"/>
      <c r="AJ114" s="51"/>
      <c r="AK114" s="51"/>
      <c r="AL114" s="51"/>
    </row>
    <row r="115" spans="1:38" x14ac:dyDescent="0.25">
      <c r="A115" s="57" t="s">
        <v>430</v>
      </c>
      <c r="B115" s="57" t="str">
        <f t="shared" si="8"/>
        <v>REF2019-UCE-L</v>
      </c>
      <c r="C115" s="52">
        <v>0</v>
      </c>
      <c r="D115" s="52">
        <v>0</v>
      </c>
      <c r="E115" s="52">
        <v>0</v>
      </c>
      <c r="F115" s="52">
        <v>0</v>
      </c>
      <c r="G115" s="52">
        <v>0</v>
      </c>
      <c r="H115" s="52">
        <v>0</v>
      </c>
      <c r="I115" s="52">
        <v>0</v>
      </c>
      <c r="J115" s="52">
        <v>0</v>
      </c>
      <c r="K115" s="52">
        <v>0</v>
      </c>
      <c r="L115" s="52">
        <v>0</v>
      </c>
      <c r="M115" s="52">
        <v>0</v>
      </c>
      <c r="N115" s="52">
        <v>0</v>
      </c>
      <c r="O115" s="52">
        <v>0</v>
      </c>
      <c r="P115" s="52">
        <v>0</v>
      </c>
      <c r="Q115" s="52">
        <v>0</v>
      </c>
      <c r="R115" s="52">
        <v>0</v>
      </c>
      <c r="S115" s="52">
        <v>0</v>
      </c>
      <c r="T115" s="52">
        <v>0</v>
      </c>
      <c r="U115" s="52">
        <v>0</v>
      </c>
      <c r="V115" s="52">
        <v>0</v>
      </c>
      <c r="W115" s="52">
        <v>0</v>
      </c>
      <c r="X115" s="52">
        <v>0</v>
      </c>
      <c r="Y115" s="52">
        <v>0</v>
      </c>
      <c r="Z115" s="52">
        <v>0</v>
      </c>
      <c r="AA115" s="52">
        <v>0</v>
      </c>
      <c r="AB115" s="52">
        <v>0</v>
      </c>
      <c r="AC115" s="52">
        <v>0</v>
      </c>
      <c r="AD115" s="52">
        <v>0</v>
      </c>
      <c r="AE115" s="52">
        <v>0</v>
      </c>
      <c r="AF115" s="52">
        <v>0</v>
      </c>
      <c r="AG115" s="52">
        <v>0</v>
      </c>
      <c r="AH115" s="51"/>
      <c r="AI115" s="51"/>
      <c r="AJ115" s="51"/>
      <c r="AK115" s="51"/>
      <c r="AL115" s="51"/>
    </row>
    <row r="116" spans="1:38" x14ac:dyDescent="0.25">
      <c r="A116" s="57" t="s">
        <v>430</v>
      </c>
      <c r="B116" s="57" t="str">
        <f t="shared" si="8"/>
        <v>REF20195-L</v>
      </c>
      <c r="C116" s="52">
        <v>0</v>
      </c>
      <c r="D116" s="52">
        <v>0</v>
      </c>
      <c r="E116" s="52">
        <v>0</v>
      </c>
      <c r="F116" s="52">
        <v>0</v>
      </c>
      <c r="G116" s="52">
        <v>0</v>
      </c>
      <c r="H116" s="52">
        <v>0</v>
      </c>
      <c r="I116" s="52">
        <v>0</v>
      </c>
      <c r="J116" s="52">
        <v>0</v>
      </c>
      <c r="K116" s="52">
        <v>0</v>
      </c>
      <c r="L116" s="52">
        <v>0</v>
      </c>
      <c r="M116" s="52">
        <v>0</v>
      </c>
      <c r="N116" s="52">
        <v>0</v>
      </c>
      <c r="O116" s="52">
        <v>0</v>
      </c>
      <c r="P116" s="52">
        <v>0</v>
      </c>
      <c r="Q116" s="52">
        <v>0</v>
      </c>
      <c r="R116" s="52">
        <v>0</v>
      </c>
      <c r="S116" s="52">
        <v>0</v>
      </c>
      <c r="T116" s="52">
        <v>0</v>
      </c>
      <c r="U116" s="52">
        <v>0</v>
      </c>
      <c r="V116" s="52">
        <v>0</v>
      </c>
      <c r="W116" s="52">
        <v>0</v>
      </c>
      <c r="X116" s="52">
        <v>0</v>
      </c>
      <c r="Y116" s="52">
        <v>0</v>
      </c>
      <c r="Z116" s="52">
        <v>0</v>
      </c>
      <c r="AA116" s="52">
        <v>0</v>
      </c>
      <c r="AB116" s="52">
        <v>0</v>
      </c>
      <c r="AC116" s="52">
        <v>0</v>
      </c>
      <c r="AD116" s="52">
        <v>0</v>
      </c>
      <c r="AE116" s="52">
        <v>0</v>
      </c>
      <c r="AF116" s="52">
        <v>0</v>
      </c>
      <c r="AG116" s="52">
        <v>0</v>
      </c>
      <c r="AH116" s="51"/>
      <c r="AI116" s="51"/>
      <c r="AJ116" s="51"/>
      <c r="AK116" s="51"/>
      <c r="AL116" s="51"/>
    </row>
    <row r="117" spans="1:38" x14ac:dyDescent="0.25">
      <c r="A117" s="57" t="s">
        <v>430</v>
      </c>
      <c r="B117" s="57" t="str">
        <f t="shared" si="8"/>
        <v>T3P2S8RL-UCE</v>
      </c>
      <c r="C117" s="52">
        <v>0</v>
      </c>
      <c r="D117" s="52">
        <v>0</v>
      </c>
      <c r="E117" s="52">
        <v>0</v>
      </c>
      <c r="F117" s="52">
        <v>0</v>
      </c>
      <c r="G117" s="52">
        <v>0</v>
      </c>
      <c r="H117" s="52">
        <v>0</v>
      </c>
      <c r="I117" s="52">
        <v>0</v>
      </c>
      <c r="J117" s="52">
        <v>0</v>
      </c>
      <c r="K117" s="52">
        <v>0</v>
      </c>
      <c r="L117" s="52">
        <v>0</v>
      </c>
      <c r="M117" s="52">
        <v>0</v>
      </c>
      <c r="N117" s="52">
        <v>0</v>
      </c>
      <c r="O117" s="52">
        <v>0</v>
      </c>
      <c r="P117" s="52">
        <v>0</v>
      </c>
      <c r="Q117" s="52">
        <v>0</v>
      </c>
      <c r="R117" s="52">
        <v>0</v>
      </c>
      <c r="S117" s="52">
        <v>0</v>
      </c>
      <c r="T117" s="52">
        <v>0</v>
      </c>
      <c r="U117" s="52">
        <v>0</v>
      </c>
      <c r="V117" s="52">
        <v>0</v>
      </c>
      <c r="W117" s="52">
        <v>0</v>
      </c>
      <c r="X117" s="52">
        <v>0</v>
      </c>
      <c r="Y117" s="52">
        <v>0</v>
      </c>
      <c r="Z117" s="52">
        <v>0</v>
      </c>
      <c r="AA117" s="52">
        <v>0</v>
      </c>
      <c r="AB117" s="52">
        <v>0</v>
      </c>
      <c r="AC117" s="52">
        <v>0</v>
      </c>
      <c r="AD117" s="52">
        <v>0</v>
      </c>
      <c r="AE117" s="52">
        <v>0</v>
      </c>
      <c r="AF117" s="52">
        <v>0</v>
      </c>
      <c r="AG117" s="52">
        <v>0</v>
      </c>
      <c r="AH117" s="51"/>
      <c r="AI117" s="51"/>
      <c r="AJ117" s="51"/>
      <c r="AK117" s="51"/>
      <c r="AL117" s="51"/>
    </row>
    <row r="118" spans="1:38" s="86" customFormat="1" x14ac:dyDescent="0.25">
      <c r="A118" s="86" t="s">
        <v>431</v>
      </c>
      <c r="B118" s="86" t="str">
        <f>B108</f>
        <v>Ucon7-75-L</v>
      </c>
      <c r="C118" s="90">
        <v>0</v>
      </c>
      <c r="D118" s="90">
        <v>0</v>
      </c>
      <c r="E118" s="90">
        <v>0</v>
      </c>
      <c r="F118" s="90">
        <v>0</v>
      </c>
      <c r="G118" s="90">
        <v>0</v>
      </c>
      <c r="H118" s="90">
        <v>0</v>
      </c>
      <c r="I118" s="90">
        <v>0</v>
      </c>
      <c r="J118" s="90">
        <v>0</v>
      </c>
      <c r="K118" s="90">
        <v>0</v>
      </c>
      <c r="L118" s="90">
        <v>0</v>
      </c>
      <c r="M118" s="90">
        <v>0</v>
      </c>
      <c r="N118" s="90">
        <v>0</v>
      </c>
      <c r="O118" s="90">
        <v>0</v>
      </c>
      <c r="P118" s="90">
        <v>0</v>
      </c>
      <c r="Q118" s="90">
        <v>0</v>
      </c>
      <c r="R118" s="90">
        <v>0</v>
      </c>
      <c r="S118" s="90">
        <v>0</v>
      </c>
      <c r="T118" s="90">
        <v>0</v>
      </c>
      <c r="U118" s="90">
        <v>0</v>
      </c>
      <c r="V118" s="90">
        <v>0</v>
      </c>
      <c r="W118" s="90">
        <v>0</v>
      </c>
      <c r="X118" s="90">
        <v>0</v>
      </c>
      <c r="Y118" s="90">
        <v>0</v>
      </c>
      <c r="Z118" s="90">
        <v>0</v>
      </c>
      <c r="AA118" s="90">
        <v>0</v>
      </c>
      <c r="AB118" s="90">
        <v>0</v>
      </c>
      <c r="AC118" s="90">
        <v>0</v>
      </c>
      <c r="AD118" s="90">
        <v>0</v>
      </c>
      <c r="AE118" s="90">
        <v>0</v>
      </c>
      <c r="AF118" s="90">
        <v>0</v>
      </c>
      <c r="AG118" s="90">
        <v>0</v>
      </c>
      <c r="AH118" s="87"/>
      <c r="AI118" s="87"/>
      <c r="AJ118" s="87"/>
      <c r="AK118" s="87"/>
      <c r="AL118" s="87"/>
    </row>
    <row r="119" spans="1:38" x14ac:dyDescent="0.25">
      <c r="A119" s="32" t="s">
        <v>431</v>
      </c>
      <c r="B119" s="57" t="str">
        <f t="shared" ref="B119:B147" si="9">B109</f>
        <v>Con7-75-L</v>
      </c>
      <c r="C119" s="52">
        <v>0</v>
      </c>
      <c r="D119" s="52">
        <v>0</v>
      </c>
      <c r="E119" s="52">
        <v>0</v>
      </c>
      <c r="F119" s="52">
        <v>0</v>
      </c>
      <c r="G119" s="52">
        <v>0</v>
      </c>
      <c r="H119" s="52">
        <v>0</v>
      </c>
      <c r="I119" s="52">
        <v>0</v>
      </c>
      <c r="J119" s="52">
        <v>0</v>
      </c>
      <c r="K119" s="52">
        <v>0</v>
      </c>
      <c r="L119" s="52">
        <v>0</v>
      </c>
      <c r="M119" s="52">
        <v>0</v>
      </c>
      <c r="N119" s="52">
        <v>0</v>
      </c>
      <c r="O119" s="52">
        <v>0</v>
      </c>
      <c r="P119" s="52">
        <v>0</v>
      </c>
      <c r="Q119" s="52">
        <v>0</v>
      </c>
      <c r="R119" s="52">
        <v>0</v>
      </c>
      <c r="S119" s="52">
        <v>0</v>
      </c>
      <c r="T119" s="52">
        <v>0</v>
      </c>
      <c r="U119" s="52">
        <v>0</v>
      </c>
      <c r="V119" s="52">
        <v>0</v>
      </c>
      <c r="W119" s="52">
        <v>0</v>
      </c>
      <c r="X119" s="52">
        <v>0</v>
      </c>
      <c r="Y119" s="52">
        <v>0</v>
      </c>
      <c r="Z119" s="52">
        <v>0</v>
      </c>
      <c r="AA119" s="52">
        <v>0</v>
      </c>
      <c r="AB119" s="52">
        <v>0</v>
      </c>
      <c r="AC119" s="52">
        <v>0</v>
      </c>
      <c r="AD119" s="52">
        <v>0</v>
      </c>
      <c r="AE119" s="52">
        <v>0</v>
      </c>
      <c r="AF119" s="52">
        <v>0</v>
      </c>
      <c r="AG119" s="52">
        <v>0</v>
      </c>
      <c r="AH119" s="51"/>
      <c r="AI119" s="51"/>
      <c r="AJ119" s="51"/>
      <c r="AK119" s="51"/>
      <c r="AL119" s="51"/>
    </row>
    <row r="120" spans="1:38" x14ac:dyDescent="0.25">
      <c r="A120" s="32" t="s">
        <v>431</v>
      </c>
      <c r="B120" s="57" t="str">
        <f t="shared" si="9"/>
        <v>Ucon_NB-UCE-L</v>
      </c>
      <c r="C120" s="52">
        <v>0</v>
      </c>
      <c r="D120" s="52">
        <v>0</v>
      </c>
      <c r="E120" s="52">
        <v>0</v>
      </c>
      <c r="F120" s="52">
        <v>0</v>
      </c>
      <c r="G120" s="52">
        <v>0</v>
      </c>
      <c r="H120" s="52">
        <v>0</v>
      </c>
      <c r="I120" s="52">
        <v>0</v>
      </c>
      <c r="J120" s="52">
        <v>0</v>
      </c>
      <c r="K120" s="52">
        <v>0</v>
      </c>
      <c r="L120" s="52">
        <v>0</v>
      </c>
      <c r="M120" s="52">
        <v>0</v>
      </c>
      <c r="N120" s="52">
        <v>0</v>
      </c>
      <c r="O120" s="52">
        <v>0</v>
      </c>
      <c r="P120" s="52">
        <v>0</v>
      </c>
      <c r="Q120" s="52">
        <v>0</v>
      </c>
      <c r="R120" s="52">
        <v>0</v>
      </c>
      <c r="S120" s="52">
        <v>0</v>
      </c>
      <c r="T120" s="52">
        <v>0</v>
      </c>
      <c r="U120" s="52">
        <v>0</v>
      </c>
      <c r="V120" s="52">
        <v>0</v>
      </c>
      <c r="W120" s="52">
        <v>0</v>
      </c>
      <c r="X120" s="52">
        <v>0</v>
      </c>
      <c r="Y120" s="52">
        <v>0</v>
      </c>
      <c r="Z120" s="52">
        <v>0</v>
      </c>
      <c r="AA120" s="52">
        <v>0</v>
      </c>
      <c r="AB120" s="52">
        <v>0</v>
      </c>
      <c r="AC120" s="52">
        <v>0</v>
      </c>
      <c r="AD120" s="52">
        <v>0</v>
      </c>
      <c r="AE120" s="52">
        <v>0</v>
      </c>
      <c r="AF120" s="52">
        <v>0</v>
      </c>
      <c r="AG120" s="52">
        <v>0</v>
      </c>
      <c r="AH120" s="51"/>
      <c r="AI120" s="51"/>
      <c r="AJ120" s="51"/>
      <c r="AK120" s="51"/>
      <c r="AL120" s="51"/>
    </row>
    <row r="121" spans="1:38" x14ac:dyDescent="0.25">
      <c r="A121" s="32" t="s">
        <v>431</v>
      </c>
      <c r="B121" s="57" t="str">
        <f t="shared" si="9"/>
        <v>Con_NB-UCE</v>
      </c>
      <c r="C121" s="52">
        <v>0</v>
      </c>
      <c r="D121" s="52">
        <v>0</v>
      </c>
      <c r="E121" s="52">
        <v>0</v>
      </c>
      <c r="F121" s="52">
        <v>0</v>
      </c>
      <c r="G121" s="52">
        <v>0</v>
      </c>
      <c r="H121" s="52">
        <v>0</v>
      </c>
      <c r="I121" s="52">
        <v>0</v>
      </c>
      <c r="J121" s="52">
        <v>0</v>
      </c>
      <c r="K121" s="52">
        <v>0</v>
      </c>
      <c r="L121" s="52">
        <v>0</v>
      </c>
      <c r="M121" s="52">
        <v>0</v>
      </c>
      <c r="N121" s="52">
        <v>0</v>
      </c>
      <c r="O121" s="52">
        <v>0</v>
      </c>
      <c r="P121" s="52">
        <v>0</v>
      </c>
      <c r="Q121" s="52">
        <v>0</v>
      </c>
      <c r="R121" s="52">
        <v>0</v>
      </c>
      <c r="S121" s="52">
        <v>0</v>
      </c>
      <c r="T121" s="52">
        <v>0</v>
      </c>
      <c r="U121" s="52">
        <v>0</v>
      </c>
      <c r="V121" s="52">
        <v>0</v>
      </c>
      <c r="W121" s="52">
        <v>0</v>
      </c>
      <c r="X121" s="52">
        <v>0</v>
      </c>
      <c r="Y121" s="52">
        <v>0</v>
      </c>
      <c r="Z121" s="52">
        <v>0</v>
      </c>
      <c r="AA121" s="52">
        <v>0</v>
      </c>
      <c r="AB121" s="52">
        <v>0</v>
      </c>
      <c r="AC121" s="52">
        <v>0</v>
      </c>
      <c r="AD121" s="52">
        <v>0</v>
      </c>
      <c r="AE121" s="52">
        <v>0</v>
      </c>
      <c r="AF121" s="52">
        <v>0</v>
      </c>
      <c r="AG121" s="52">
        <v>0</v>
      </c>
      <c r="AH121" s="51"/>
      <c r="AI121" s="51"/>
      <c r="AJ121" s="51"/>
      <c r="AK121" s="51"/>
      <c r="AL121" s="51"/>
    </row>
    <row r="122" spans="1:38" x14ac:dyDescent="0.25">
      <c r="A122" s="32" t="s">
        <v>431</v>
      </c>
      <c r="B122" s="57" t="str">
        <f t="shared" si="9"/>
        <v>Ucon_NB9-5</v>
      </c>
      <c r="C122" s="52">
        <v>0</v>
      </c>
      <c r="D122" s="52">
        <v>0</v>
      </c>
      <c r="E122" s="52">
        <v>0</v>
      </c>
      <c r="F122" s="52">
        <v>0</v>
      </c>
      <c r="G122" s="52">
        <v>0</v>
      </c>
      <c r="H122" s="52">
        <v>0</v>
      </c>
      <c r="I122" s="52">
        <v>0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0</v>
      </c>
      <c r="Y122" s="52">
        <v>0</v>
      </c>
      <c r="Z122" s="52">
        <v>0</v>
      </c>
      <c r="AA122" s="52">
        <v>0</v>
      </c>
      <c r="AB122" s="52">
        <v>0</v>
      </c>
      <c r="AC122" s="52">
        <v>0</v>
      </c>
      <c r="AD122" s="52">
        <v>0</v>
      </c>
      <c r="AE122" s="52">
        <v>0</v>
      </c>
      <c r="AF122" s="52">
        <v>0</v>
      </c>
      <c r="AG122" s="52">
        <v>0</v>
      </c>
      <c r="AH122" s="51"/>
      <c r="AI122" s="51"/>
      <c r="AJ122" s="51"/>
      <c r="AK122" s="51"/>
      <c r="AL122" s="51"/>
    </row>
    <row r="123" spans="1:38" x14ac:dyDescent="0.25">
      <c r="A123" s="32" t="s">
        <v>431</v>
      </c>
      <c r="B123" s="57" t="str">
        <f t="shared" si="9"/>
        <v>RE_CON-UCE-L</v>
      </c>
      <c r="C123" s="52">
        <v>0</v>
      </c>
      <c r="D123" s="52">
        <v>0</v>
      </c>
      <c r="E123" s="52">
        <v>0</v>
      </c>
      <c r="F123" s="52">
        <v>0</v>
      </c>
      <c r="G123" s="52">
        <v>0</v>
      </c>
      <c r="H123" s="52">
        <v>0</v>
      </c>
      <c r="I123" s="52">
        <v>0</v>
      </c>
      <c r="J123" s="52">
        <v>0</v>
      </c>
      <c r="K123" s="52">
        <v>0</v>
      </c>
      <c r="L123" s="52">
        <v>0</v>
      </c>
      <c r="M123" s="52">
        <v>0</v>
      </c>
      <c r="N123" s="52">
        <v>0</v>
      </c>
      <c r="O123" s="52">
        <v>0</v>
      </c>
      <c r="P123" s="52">
        <v>0</v>
      </c>
      <c r="Q123" s="52">
        <v>0</v>
      </c>
      <c r="R123" s="52">
        <v>0</v>
      </c>
      <c r="S123" s="52">
        <v>0</v>
      </c>
      <c r="T123" s="52">
        <v>0</v>
      </c>
      <c r="U123" s="52">
        <v>0</v>
      </c>
      <c r="V123" s="52">
        <v>0</v>
      </c>
      <c r="W123" s="52">
        <v>0</v>
      </c>
      <c r="X123" s="52">
        <v>0</v>
      </c>
      <c r="Y123" s="52">
        <v>0</v>
      </c>
      <c r="Z123" s="52">
        <v>0</v>
      </c>
      <c r="AA123" s="52">
        <v>0</v>
      </c>
      <c r="AB123" s="52">
        <v>0</v>
      </c>
      <c r="AC123" s="52">
        <v>0</v>
      </c>
      <c r="AD123" s="52">
        <v>0</v>
      </c>
      <c r="AE123" s="52">
        <v>0</v>
      </c>
      <c r="AF123" s="52">
        <v>0</v>
      </c>
      <c r="AG123" s="52">
        <v>0</v>
      </c>
      <c r="AH123" s="51"/>
      <c r="AI123" s="51"/>
      <c r="AJ123" s="51"/>
      <c r="AK123" s="51"/>
      <c r="AL123" s="51"/>
    </row>
    <row r="124" spans="1:38" x14ac:dyDescent="0.25">
      <c r="A124" s="32" t="s">
        <v>431</v>
      </c>
      <c r="B124" s="57" t="str">
        <f t="shared" si="9"/>
        <v>TRAPES-UCE-L</v>
      </c>
      <c r="C124" s="52">
        <v>0</v>
      </c>
      <c r="D124" s="52">
        <v>0</v>
      </c>
      <c r="E124" s="52">
        <v>0</v>
      </c>
      <c r="F124" s="52">
        <v>0</v>
      </c>
      <c r="G124" s="52">
        <v>0</v>
      </c>
      <c r="H124" s="52">
        <v>0</v>
      </c>
      <c r="I124" s="52">
        <v>0</v>
      </c>
      <c r="J124" s="52">
        <v>0</v>
      </c>
      <c r="K124" s="52">
        <v>0</v>
      </c>
      <c r="L124" s="52">
        <v>0</v>
      </c>
      <c r="M124" s="52">
        <v>0</v>
      </c>
      <c r="N124" s="52">
        <v>0</v>
      </c>
      <c r="O124" s="52">
        <v>0</v>
      </c>
      <c r="P124" s="52">
        <v>0</v>
      </c>
      <c r="Q124" s="52">
        <v>0</v>
      </c>
      <c r="R124" s="52">
        <v>0</v>
      </c>
      <c r="S124" s="52">
        <v>0</v>
      </c>
      <c r="T124" s="52">
        <v>0</v>
      </c>
      <c r="U124" s="52">
        <v>0</v>
      </c>
      <c r="V124" s="52">
        <v>0</v>
      </c>
      <c r="W124" s="52">
        <v>0</v>
      </c>
      <c r="X124" s="52">
        <v>0</v>
      </c>
      <c r="Y124" s="52">
        <v>0</v>
      </c>
      <c r="Z124" s="52">
        <v>0</v>
      </c>
      <c r="AA124" s="52">
        <v>0</v>
      </c>
      <c r="AB124" s="52">
        <v>0</v>
      </c>
      <c r="AC124" s="52">
        <v>0</v>
      </c>
      <c r="AD124" s="52">
        <v>0</v>
      </c>
      <c r="AE124" s="52">
        <v>0</v>
      </c>
      <c r="AF124" s="52">
        <v>0</v>
      </c>
      <c r="AG124" s="52">
        <v>0</v>
      </c>
      <c r="AH124" s="51"/>
      <c r="AI124" s="51"/>
      <c r="AJ124" s="51"/>
      <c r="AK124" s="51"/>
      <c r="AL124" s="51"/>
    </row>
    <row r="125" spans="1:38" x14ac:dyDescent="0.25">
      <c r="A125" s="32" t="s">
        <v>431</v>
      </c>
      <c r="B125" s="57" t="str">
        <f t="shared" si="9"/>
        <v>REF2019-UCE-L</v>
      </c>
      <c r="C125" s="52">
        <v>0</v>
      </c>
      <c r="D125" s="52">
        <v>0</v>
      </c>
      <c r="E125" s="52">
        <v>0</v>
      </c>
      <c r="F125" s="52">
        <v>0</v>
      </c>
      <c r="G125" s="52">
        <v>0</v>
      </c>
      <c r="H125" s="52">
        <v>0</v>
      </c>
      <c r="I125" s="52">
        <v>0</v>
      </c>
      <c r="J125" s="52">
        <v>0</v>
      </c>
      <c r="K125" s="52">
        <v>0</v>
      </c>
      <c r="L125" s="52">
        <v>0</v>
      </c>
      <c r="M125" s="52">
        <v>0</v>
      </c>
      <c r="N125" s="52">
        <v>0</v>
      </c>
      <c r="O125" s="52">
        <v>0</v>
      </c>
      <c r="P125" s="52">
        <v>0</v>
      </c>
      <c r="Q125" s="52">
        <v>0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0</v>
      </c>
      <c r="X125" s="52">
        <v>0</v>
      </c>
      <c r="Y125" s="52">
        <v>0</v>
      </c>
      <c r="Z125" s="52">
        <v>0</v>
      </c>
      <c r="AA125" s="52">
        <v>0</v>
      </c>
      <c r="AB125" s="52">
        <v>0</v>
      </c>
      <c r="AC125" s="52">
        <v>0</v>
      </c>
      <c r="AD125" s="52">
        <v>0</v>
      </c>
      <c r="AE125" s="52">
        <v>0</v>
      </c>
      <c r="AF125" s="52">
        <v>0</v>
      </c>
      <c r="AG125" s="52">
        <v>0</v>
      </c>
      <c r="AH125" s="51"/>
      <c r="AI125" s="51"/>
      <c r="AJ125" s="51"/>
      <c r="AK125" s="51"/>
      <c r="AL125" s="51"/>
    </row>
    <row r="126" spans="1:38" x14ac:dyDescent="0.25">
      <c r="A126" s="32" t="s">
        <v>431</v>
      </c>
      <c r="B126" s="57" t="str">
        <f t="shared" si="9"/>
        <v>REF20195-L</v>
      </c>
      <c r="C126" s="52">
        <v>0</v>
      </c>
      <c r="D126" s="52">
        <v>0</v>
      </c>
      <c r="E126" s="52">
        <v>0</v>
      </c>
      <c r="F126" s="52">
        <v>0</v>
      </c>
      <c r="G126" s="52">
        <v>0</v>
      </c>
      <c r="H126" s="52">
        <v>0</v>
      </c>
      <c r="I126" s="52">
        <v>0</v>
      </c>
      <c r="J126" s="52">
        <v>0</v>
      </c>
      <c r="K126" s="52">
        <v>0</v>
      </c>
      <c r="L126" s="52">
        <v>0</v>
      </c>
      <c r="M126" s="52">
        <v>0</v>
      </c>
      <c r="N126" s="52">
        <v>0</v>
      </c>
      <c r="O126" s="52">
        <v>0</v>
      </c>
      <c r="P126" s="52">
        <v>0</v>
      </c>
      <c r="Q126" s="52">
        <v>0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0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0</v>
      </c>
      <c r="AE126" s="52">
        <v>0</v>
      </c>
      <c r="AF126" s="52">
        <v>0</v>
      </c>
      <c r="AG126" s="52">
        <v>0</v>
      </c>
      <c r="AH126" s="51"/>
      <c r="AI126" s="51"/>
      <c r="AJ126" s="51"/>
      <c r="AK126" s="51"/>
      <c r="AL126" s="51"/>
    </row>
    <row r="127" spans="1:38" x14ac:dyDescent="0.25">
      <c r="A127" s="3" t="s">
        <v>431</v>
      </c>
      <c r="B127" s="57" t="str">
        <f t="shared" si="9"/>
        <v>T3P2S8RL-UCE</v>
      </c>
      <c r="C127" s="52">
        <v>0</v>
      </c>
      <c r="D127" s="52">
        <v>0</v>
      </c>
      <c r="E127" s="52">
        <v>0</v>
      </c>
      <c r="F127" s="52">
        <v>0</v>
      </c>
      <c r="G127" s="52">
        <v>0</v>
      </c>
      <c r="H127" s="52">
        <v>0</v>
      </c>
      <c r="I127" s="52">
        <v>0</v>
      </c>
      <c r="J127" s="52">
        <v>0</v>
      </c>
      <c r="K127" s="52">
        <v>0</v>
      </c>
      <c r="L127" s="52">
        <v>0</v>
      </c>
      <c r="M127" s="52">
        <v>0</v>
      </c>
      <c r="N127" s="52">
        <v>0</v>
      </c>
      <c r="O127" s="52">
        <v>0</v>
      </c>
      <c r="P127" s="52">
        <v>0</v>
      </c>
      <c r="Q127" s="52">
        <v>0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0</v>
      </c>
      <c r="X127" s="52">
        <v>0</v>
      </c>
      <c r="Y127" s="52">
        <v>0</v>
      </c>
      <c r="Z127" s="52">
        <v>0</v>
      </c>
      <c r="AA127" s="52">
        <v>0</v>
      </c>
      <c r="AB127" s="52">
        <v>0</v>
      </c>
      <c r="AC127" s="52">
        <v>0</v>
      </c>
      <c r="AD127" s="52">
        <v>0</v>
      </c>
      <c r="AE127" s="52">
        <v>0</v>
      </c>
      <c r="AF127" s="52">
        <v>0</v>
      </c>
      <c r="AG127" s="52">
        <v>0</v>
      </c>
      <c r="AH127" s="51"/>
      <c r="AI127" s="51"/>
      <c r="AJ127" s="51"/>
      <c r="AK127" s="51"/>
      <c r="AL127" s="51"/>
    </row>
    <row r="128" spans="1:38" s="86" customFormat="1" x14ac:dyDescent="0.25">
      <c r="A128" s="57" t="s">
        <v>432</v>
      </c>
      <c r="B128" s="86" t="str">
        <f>B118</f>
        <v>Ucon7-75-L</v>
      </c>
      <c r="C128" s="90">
        <v>0</v>
      </c>
      <c r="D128" s="90">
        <v>0</v>
      </c>
      <c r="E128" s="90">
        <v>0</v>
      </c>
      <c r="F128" s="90">
        <v>0</v>
      </c>
      <c r="G128" s="90">
        <v>0</v>
      </c>
      <c r="H128" s="90">
        <v>0</v>
      </c>
      <c r="I128" s="90">
        <v>0</v>
      </c>
      <c r="J128" s="90">
        <v>0</v>
      </c>
      <c r="K128" s="90">
        <v>0</v>
      </c>
      <c r="L128" s="90">
        <v>0</v>
      </c>
      <c r="M128" s="90">
        <v>0</v>
      </c>
      <c r="N128" s="90">
        <v>0</v>
      </c>
      <c r="O128" s="90">
        <v>0</v>
      </c>
      <c r="P128" s="90">
        <v>0</v>
      </c>
      <c r="Q128" s="90">
        <v>0</v>
      </c>
      <c r="R128" s="90">
        <v>0</v>
      </c>
      <c r="S128" s="90">
        <v>0</v>
      </c>
      <c r="T128" s="90">
        <v>0</v>
      </c>
      <c r="U128" s="90">
        <v>0</v>
      </c>
      <c r="V128" s="90">
        <v>0</v>
      </c>
      <c r="W128" s="90">
        <v>0</v>
      </c>
      <c r="X128" s="90">
        <v>0</v>
      </c>
      <c r="Y128" s="90">
        <v>0</v>
      </c>
      <c r="Z128" s="90">
        <v>0</v>
      </c>
      <c r="AA128" s="90">
        <v>0</v>
      </c>
      <c r="AB128" s="90">
        <v>0</v>
      </c>
      <c r="AC128" s="90">
        <v>0</v>
      </c>
      <c r="AD128" s="90">
        <v>0</v>
      </c>
      <c r="AE128" s="90">
        <v>0</v>
      </c>
      <c r="AF128" s="90">
        <v>0</v>
      </c>
      <c r="AG128" s="90">
        <v>0</v>
      </c>
      <c r="AH128" s="87"/>
      <c r="AI128" s="87"/>
      <c r="AJ128" s="87"/>
      <c r="AK128" s="87"/>
      <c r="AL128" s="87"/>
    </row>
    <row r="129" spans="1:38" x14ac:dyDescent="0.25">
      <c r="A129" s="57" t="s">
        <v>432</v>
      </c>
      <c r="B129" s="57" t="str">
        <f t="shared" si="9"/>
        <v>Con7-75-L</v>
      </c>
      <c r="C129" s="52">
        <v>0</v>
      </c>
      <c r="D129" s="52">
        <v>0</v>
      </c>
      <c r="E129" s="52">
        <v>0</v>
      </c>
      <c r="F129" s="52">
        <v>0</v>
      </c>
      <c r="G129" s="52">
        <v>0</v>
      </c>
      <c r="H129" s="52">
        <v>0</v>
      </c>
      <c r="I129" s="52">
        <v>0</v>
      </c>
      <c r="J129" s="52">
        <v>0</v>
      </c>
      <c r="K129" s="52">
        <v>0</v>
      </c>
      <c r="L129" s="52">
        <v>0</v>
      </c>
      <c r="M129" s="52">
        <v>0</v>
      </c>
      <c r="N129" s="52">
        <v>0</v>
      </c>
      <c r="O129" s="52">
        <v>0</v>
      </c>
      <c r="P129" s="52">
        <v>0</v>
      </c>
      <c r="Q129" s="52">
        <v>0</v>
      </c>
      <c r="R129" s="52">
        <v>0</v>
      </c>
      <c r="S129" s="52">
        <v>0</v>
      </c>
      <c r="T129" s="52">
        <v>0</v>
      </c>
      <c r="U129" s="52">
        <v>0</v>
      </c>
      <c r="V129" s="52">
        <v>0</v>
      </c>
      <c r="W129" s="52">
        <v>0</v>
      </c>
      <c r="X129" s="52">
        <v>0</v>
      </c>
      <c r="Y129" s="52">
        <v>0</v>
      </c>
      <c r="Z129" s="52">
        <v>0</v>
      </c>
      <c r="AA129" s="52">
        <v>0</v>
      </c>
      <c r="AB129" s="52">
        <v>0</v>
      </c>
      <c r="AC129" s="52">
        <v>0</v>
      </c>
      <c r="AD129" s="52">
        <v>0</v>
      </c>
      <c r="AE129" s="52">
        <v>0</v>
      </c>
      <c r="AF129" s="52">
        <v>0</v>
      </c>
      <c r="AG129" s="52">
        <v>0</v>
      </c>
      <c r="AH129" s="51"/>
      <c r="AI129" s="51"/>
      <c r="AJ129" s="51"/>
      <c r="AK129" s="51"/>
      <c r="AL129" s="51"/>
    </row>
    <row r="130" spans="1:38" x14ac:dyDescent="0.25">
      <c r="A130" s="57" t="s">
        <v>432</v>
      </c>
      <c r="B130" s="57" t="str">
        <f t="shared" si="9"/>
        <v>Ucon_NB-UCE-L</v>
      </c>
      <c r="C130" s="52">
        <v>0</v>
      </c>
      <c r="D130" s="52">
        <v>0</v>
      </c>
      <c r="E130" s="52">
        <v>0</v>
      </c>
      <c r="F130" s="52">
        <v>0</v>
      </c>
      <c r="G130" s="52">
        <v>0</v>
      </c>
      <c r="H130" s="52">
        <v>0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1"/>
      <c r="AI130" s="51"/>
      <c r="AJ130" s="51"/>
      <c r="AK130" s="51"/>
      <c r="AL130" s="51"/>
    </row>
    <row r="131" spans="1:38" x14ac:dyDescent="0.25">
      <c r="A131" s="57" t="s">
        <v>432</v>
      </c>
      <c r="B131" s="57" t="str">
        <f t="shared" si="9"/>
        <v>Con_NB-UCE</v>
      </c>
      <c r="C131" s="52">
        <v>0</v>
      </c>
      <c r="D131" s="52">
        <v>0</v>
      </c>
      <c r="E131" s="52">
        <v>0</v>
      </c>
      <c r="F131" s="52">
        <v>0</v>
      </c>
      <c r="G131" s="52">
        <v>0</v>
      </c>
      <c r="H131" s="52">
        <v>0</v>
      </c>
      <c r="I131" s="52">
        <v>0</v>
      </c>
      <c r="J131" s="52">
        <v>0</v>
      </c>
      <c r="K131" s="52">
        <v>0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2">
        <v>0</v>
      </c>
      <c r="AB131" s="52">
        <v>0</v>
      </c>
      <c r="AC131" s="52">
        <v>0</v>
      </c>
      <c r="AD131" s="52">
        <v>0</v>
      </c>
      <c r="AE131" s="52">
        <v>0</v>
      </c>
      <c r="AF131" s="52">
        <v>0</v>
      </c>
      <c r="AG131" s="52">
        <v>0</v>
      </c>
      <c r="AH131" s="51"/>
      <c r="AI131" s="51"/>
      <c r="AJ131" s="51"/>
      <c r="AK131" s="51"/>
      <c r="AL131" s="51"/>
    </row>
    <row r="132" spans="1:38" x14ac:dyDescent="0.25">
      <c r="A132" s="57" t="s">
        <v>432</v>
      </c>
      <c r="B132" s="57" t="str">
        <f t="shared" si="9"/>
        <v>Ucon_NB9-5</v>
      </c>
      <c r="C132" s="52">
        <v>0</v>
      </c>
      <c r="D132" s="52">
        <v>0</v>
      </c>
      <c r="E132" s="52">
        <v>0</v>
      </c>
      <c r="F132" s="52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1"/>
      <c r="AI132" s="51"/>
      <c r="AJ132" s="51"/>
      <c r="AK132" s="51"/>
      <c r="AL132" s="51"/>
    </row>
    <row r="133" spans="1:38" x14ac:dyDescent="0.25">
      <c r="A133" s="57" t="s">
        <v>432</v>
      </c>
      <c r="B133" s="57" t="str">
        <f t="shared" si="9"/>
        <v>RE_CON-UCE-L</v>
      </c>
      <c r="C133" s="52">
        <v>0</v>
      </c>
      <c r="D133" s="52">
        <v>0</v>
      </c>
      <c r="E133" s="52">
        <v>0</v>
      </c>
      <c r="F133" s="52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1"/>
      <c r="AI133" s="51"/>
      <c r="AJ133" s="51"/>
      <c r="AK133" s="51"/>
      <c r="AL133" s="51"/>
    </row>
    <row r="134" spans="1:38" x14ac:dyDescent="0.25">
      <c r="A134" s="57" t="s">
        <v>432</v>
      </c>
      <c r="B134" s="57" t="str">
        <f t="shared" si="9"/>
        <v>TRAPES-UCE-L</v>
      </c>
      <c r="C134" s="52">
        <v>0</v>
      </c>
      <c r="D134" s="52">
        <v>0</v>
      </c>
      <c r="E134" s="52">
        <v>0</v>
      </c>
      <c r="F134" s="52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0</v>
      </c>
      <c r="AE134" s="52">
        <v>0</v>
      </c>
      <c r="AF134" s="52">
        <v>0</v>
      </c>
      <c r="AG134" s="52">
        <v>0</v>
      </c>
      <c r="AH134" s="51"/>
      <c r="AI134" s="51"/>
      <c r="AJ134" s="51"/>
      <c r="AK134" s="51"/>
      <c r="AL134" s="51"/>
    </row>
    <row r="135" spans="1:38" x14ac:dyDescent="0.25">
      <c r="A135" s="57" t="s">
        <v>432</v>
      </c>
      <c r="B135" s="57" t="str">
        <f t="shared" si="9"/>
        <v>REF2019-UCE-L</v>
      </c>
      <c r="C135" s="52">
        <v>0</v>
      </c>
      <c r="D135" s="52">
        <v>0</v>
      </c>
      <c r="E135" s="52">
        <v>0</v>
      </c>
      <c r="F135" s="52">
        <v>0</v>
      </c>
      <c r="G135" s="52">
        <v>0</v>
      </c>
      <c r="H135" s="52">
        <v>0</v>
      </c>
      <c r="I135" s="52">
        <v>0</v>
      </c>
      <c r="J135" s="52">
        <v>0</v>
      </c>
      <c r="K135" s="52">
        <v>0</v>
      </c>
      <c r="L135" s="52">
        <v>0</v>
      </c>
      <c r="M135" s="52">
        <v>0</v>
      </c>
      <c r="N135" s="52">
        <v>0</v>
      </c>
      <c r="O135" s="52">
        <v>0</v>
      </c>
      <c r="P135" s="52">
        <v>0</v>
      </c>
      <c r="Q135" s="52">
        <v>0</v>
      </c>
      <c r="R135" s="52">
        <v>0</v>
      </c>
      <c r="S135" s="52">
        <v>0</v>
      </c>
      <c r="T135" s="52">
        <v>0</v>
      </c>
      <c r="U135" s="52">
        <v>0</v>
      </c>
      <c r="V135" s="52">
        <v>0</v>
      </c>
      <c r="W135" s="52">
        <v>0</v>
      </c>
      <c r="X135" s="52">
        <v>0</v>
      </c>
      <c r="Y135" s="52">
        <v>0</v>
      </c>
      <c r="Z135" s="52">
        <v>0</v>
      </c>
      <c r="AA135" s="52">
        <v>0</v>
      </c>
      <c r="AB135" s="52">
        <v>0</v>
      </c>
      <c r="AC135" s="52">
        <v>0</v>
      </c>
      <c r="AD135" s="52">
        <v>0</v>
      </c>
      <c r="AE135" s="52">
        <v>0</v>
      </c>
      <c r="AF135" s="52">
        <v>0</v>
      </c>
      <c r="AG135" s="52">
        <v>0</v>
      </c>
      <c r="AH135" s="51"/>
      <c r="AI135" s="51"/>
      <c r="AJ135" s="51"/>
      <c r="AK135" s="51"/>
      <c r="AL135" s="51"/>
    </row>
    <row r="136" spans="1:38" x14ac:dyDescent="0.25">
      <c r="A136" s="57" t="s">
        <v>432</v>
      </c>
      <c r="B136" s="57" t="str">
        <f t="shared" si="9"/>
        <v>REF20195-L</v>
      </c>
      <c r="C136" s="52">
        <v>0</v>
      </c>
      <c r="D136" s="52">
        <v>0</v>
      </c>
      <c r="E136" s="52">
        <v>0</v>
      </c>
      <c r="F136" s="52">
        <v>0</v>
      </c>
      <c r="G136" s="52">
        <v>0</v>
      </c>
      <c r="H136" s="52">
        <v>0</v>
      </c>
      <c r="I136" s="52">
        <v>0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  <c r="AA136" s="52">
        <v>0</v>
      </c>
      <c r="AB136" s="52">
        <v>0</v>
      </c>
      <c r="AC136" s="52">
        <v>0</v>
      </c>
      <c r="AD136" s="52">
        <v>0</v>
      </c>
      <c r="AE136" s="52">
        <v>0</v>
      </c>
      <c r="AF136" s="52">
        <v>0</v>
      </c>
      <c r="AG136" s="52">
        <v>0</v>
      </c>
      <c r="AH136" s="51"/>
      <c r="AI136" s="51"/>
      <c r="AJ136" s="51"/>
      <c r="AK136" s="51"/>
      <c r="AL136" s="51"/>
    </row>
    <row r="137" spans="1:38" x14ac:dyDescent="0.25">
      <c r="A137" s="57" t="s">
        <v>432</v>
      </c>
      <c r="B137" s="57" t="str">
        <f t="shared" si="9"/>
        <v>T3P2S8RL-UCE</v>
      </c>
      <c r="C137" s="52">
        <v>0</v>
      </c>
      <c r="D137" s="52">
        <v>0</v>
      </c>
      <c r="E137" s="52">
        <v>0</v>
      </c>
      <c r="F137" s="52">
        <v>0</v>
      </c>
      <c r="G137" s="52">
        <v>0</v>
      </c>
      <c r="H137" s="52">
        <v>0</v>
      </c>
      <c r="I137" s="52">
        <v>0</v>
      </c>
      <c r="J137" s="52">
        <v>0</v>
      </c>
      <c r="K137" s="52">
        <v>0</v>
      </c>
      <c r="L137" s="52">
        <v>0</v>
      </c>
      <c r="M137" s="52">
        <v>0</v>
      </c>
      <c r="N137" s="52">
        <v>0</v>
      </c>
      <c r="O137" s="52">
        <v>0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2">
        <v>0</v>
      </c>
      <c r="V137" s="52">
        <v>0</v>
      </c>
      <c r="W137" s="52">
        <v>0</v>
      </c>
      <c r="X137" s="52">
        <v>0</v>
      </c>
      <c r="Y137" s="52">
        <v>0</v>
      </c>
      <c r="Z137" s="52">
        <v>0</v>
      </c>
      <c r="AA137" s="52">
        <v>0</v>
      </c>
      <c r="AB137" s="52">
        <v>0</v>
      </c>
      <c r="AC137" s="52">
        <v>0</v>
      </c>
      <c r="AD137" s="52">
        <v>0</v>
      </c>
      <c r="AE137" s="52">
        <v>0</v>
      </c>
      <c r="AF137" s="52">
        <v>0</v>
      </c>
      <c r="AG137" s="52">
        <v>0</v>
      </c>
      <c r="AH137" s="51"/>
      <c r="AI137" s="51"/>
      <c r="AJ137" s="51"/>
      <c r="AK137" s="51"/>
      <c r="AL137" s="51"/>
    </row>
    <row r="138" spans="1:38" s="86" customFormat="1" x14ac:dyDescent="0.25">
      <c r="A138" s="86" t="s">
        <v>433</v>
      </c>
      <c r="B138" s="86" t="str">
        <f>B128</f>
        <v>Ucon7-75-L</v>
      </c>
      <c r="C138" s="90">
        <v>0</v>
      </c>
      <c r="D138" s="90">
        <v>0</v>
      </c>
      <c r="E138" s="90">
        <v>0</v>
      </c>
      <c r="F138" s="90">
        <v>0</v>
      </c>
      <c r="G138" s="90">
        <v>0</v>
      </c>
      <c r="H138" s="90">
        <v>0</v>
      </c>
      <c r="I138" s="90">
        <v>0</v>
      </c>
      <c r="J138" s="90">
        <v>0</v>
      </c>
      <c r="K138" s="90">
        <v>0</v>
      </c>
      <c r="L138" s="90">
        <v>0</v>
      </c>
      <c r="M138" s="90">
        <v>0</v>
      </c>
      <c r="N138" s="90">
        <v>0</v>
      </c>
      <c r="O138" s="90">
        <v>0</v>
      </c>
      <c r="P138" s="90">
        <v>0</v>
      </c>
      <c r="Q138" s="90">
        <v>0</v>
      </c>
      <c r="R138" s="90">
        <v>0</v>
      </c>
      <c r="S138" s="90">
        <v>0</v>
      </c>
      <c r="T138" s="90">
        <v>0</v>
      </c>
      <c r="U138" s="90">
        <v>0</v>
      </c>
      <c r="V138" s="90">
        <v>0</v>
      </c>
      <c r="W138" s="90">
        <v>0</v>
      </c>
      <c r="X138" s="90">
        <v>0</v>
      </c>
      <c r="Y138" s="90">
        <v>0</v>
      </c>
      <c r="Z138" s="90">
        <v>0</v>
      </c>
      <c r="AA138" s="90">
        <v>0</v>
      </c>
      <c r="AB138" s="90">
        <v>0</v>
      </c>
      <c r="AC138" s="90">
        <v>0</v>
      </c>
      <c r="AD138" s="90">
        <v>0</v>
      </c>
      <c r="AE138" s="90">
        <v>0</v>
      </c>
      <c r="AF138" s="90">
        <v>0</v>
      </c>
      <c r="AG138" s="90">
        <v>0</v>
      </c>
      <c r="AH138" s="87"/>
      <c r="AI138" s="87"/>
      <c r="AJ138" s="87"/>
      <c r="AK138" s="87"/>
      <c r="AL138" s="87"/>
    </row>
    <row r="139" spans="1:38" x14ac:dyDescent="0.25">
      <c r="A139" s="57" t="s">
        <v>433</v>
      </c>
      <c r="B139" s="57" t="str">
        <f t="shared" si="9"/>
        <v>Con7-75-L</v>
      </c>
      <c r="C139" s="52">
        <v>0</v>
      </c>
      <c r="D139" s="52">
        <v>0</v>
      </c>
      <c r="E139" s="52">
        <v>0</v>
      </c>
      <c r="F139" s="52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0</v>
      </c>
      <c r="Z139" s="52">
        <v>0</v>
      </c>
      <c r="AA139" s="52">
        <v>0</v>
      </c>
      <c r="AB139" s="52">
        <v>0</v>
      </c>
      <c r="AC139" s="52">
        <v>0</v>
      </c>
      <c r="AD139" s="52">
        <v>0</v>
      </c>
      <c r="AE139" s="52">
        <v>0</v>
      </c>
      <c r="AF139" s="52">
        <v>0</v>
      </c>
      <c r="AG139" s="52">
        <v>0</v>
      </c>
      <c r="AH139" s="51"/>
      <c r="AI139" s="51"/>
      <c r="AJ139" s="51"/>
      <c r="AK139" s="51"/>
      <c r="AL139" s="51"/>
    </row>
    <row r="140" spans="1:38" x14ac:dyDescent="0.25">
      <c r="A140" s="57" t="s">
        <v>433</v>
      </c>
      <c r="B140" s="57" t="str">
        <f t="shared" si="9"/>
        <v>Ucon_NB-UCE-L</v>
      </c>
      <c r="C140" s="52">
        <v>0</v>
      </c>
      <c r="D140" s="52">
        <v>0</v>
      </c>
      <c r="E140" s="52">
        <v>0</v>
      </c>
      <c r="F140" s="52">
        <v>0</v>
      </c>
      <c r="G140" s="52">
        <v>0</v>
      </c>
      <c r="H140" s="52">
        <v>0</v>
      </c>
      <c r="I140" s="52"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0</v>
      </c>
      <c r="Z140" s="52">
        <v>0</v>
      </c>
      <c r="AA140" s="52">
        <v>0</v>
      </c>
      <c r="AB140" s="52">
        <v>0</v>
      </c>
      <c r="AC140" s="52">
        <v>0</v>
      </c>
      <c r="AD140" s="52">
        <v>0</v>
      </c>
      <c r="AE140" s="52">
        <v>0</v>
      </c>
      <c r="AF140" s="52">
        <v>0</v>
      </c>
      <c r="AG140" s="52">
        <v>0</v>
      </c>
      <c r="AH140" s="51"/>
      <c r="AI140" s="51"/>
      <c r="AJ140" s="51"/>
      <c r="AK140" s="51"/>
      <c r="AL140" s="51"/>
    </row>
    <row r="141" spans="1:38" x14ac:dyDescent="0.25">
      <c r="A141" s="57" t="s">
        <v>433</v>
      </c>
      <c r="B141" s="57" t="str">
        <f t="shared" si="9"/>
        <v>Con_NB-UCE</v>
      </c>
      <c r="C141" s="52">
        <v>0</v>
      </c>
      <c r="D141" s="52">
        <v>0</v>
      </c>
      <c r="E141" s="52">
        <v>0</v>
      </c>
      <c r="F141" s="52">
        <v>0</v>
      </c>
      <c r="G141" s="52">
        <v>0</v>
      </c>
      <c r="H141" s="52">
        <v>0</v>
      </c>
      <c r="I141" s="52">
        <v>0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  <c r="AA141" s="52">
        <v>0</v>
      </c>
      <c r="AB141" s="52">
        <v>0</v>
      </c>
      <c r="AC141" s="52">
        <v>0</v>
      </c>
      <c r="AD141" s="52">
        <v>0</v>
      </c>
      <c r="AE141" s="52">
        <v>0</v>
      </c>
      <c r="AF141" s="52">
        <v>0</v>
      </c>
      <c r="AG141" s="52">
        <v>0</v>
      </c>
      <c r="AH141" s="51"/>
      <c r="AI141" s="51"/>
      <c r="AJ141" s="51"/>
      <c r="AK141" s="51"/>
      <c r="AL141" s="51"/>
    </row>
    <row r="142" spans="1:38" x14ac:dyDescent="0.25">
      <c r="A142" s="57" t="s">
        <v>433</v>
      </c>
      <c r="B142" s="57" t="str">
        <f t="shared" si="9"/>
        <v>Ucon_NB9-5</v>
      </c>
      <c r="C142" s="52">
        <v>0</v>
      </c>
      <c r="D142" s="52">
        <v>0</v>
      </c>
      <c r="E142" s="52">
        <v>0</v>
      </c>
      <c r="F142" s="52">
        <v>0</v>
      </c>
      <c r="G142" s="52">
        <v>0</v>
      </c>
      <c r="H142" s="52">
        <v>0</v>
      </c>
      <c r="I142" s="52">
        <v>0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0</v>
      </c>
      <c r="Z142" s="52">
        <v>0</v>
      </c>
      <c r="AA142" s="52">
        <v>0</v>
      </c>
      <c r="AB142" s="52">
        <v>0</v>
      </c>
      <c r="AC142" s="52">
        <v>0</v>
      </c>
      <c r="AD142" s="52">
        <v>0</v>
      </c>
      <c r="AE142" s="52">
        <v>0</v>
      </c>
      <c r="AF142" s="52">
        <v>0</v>
      </c>
      <c r="AG142" s="52">
        <v>0</v>
      </c>
      <c r="AH142" s="51"/>
      <c r="AI142" s="51"/>
      <c r="AJ142" s="51"/>
      <c r="AK142" s="51"/>
      <c r="AL142" s="51"/>
    </row>
    <row r="143" spans="1:38" x14ac:dyDescent="0.25">
      <c r="A143" s="57" t="s">
        <v>433</v>
      </c>
      <c r="B143" s="57" t="str">
        <f t="shared" si="9"/>
        <v>RE_CON-UCE-L</v>
      </c>
      <c r="C143" s="52">
        <v>0</v>
      </c>
      <c r="D143" s="52">
        <v>0</v>
      </c>
      <c r="E143" s="52">
        <v>0</v>
      </c>
      <c r="F143" s="52">
        <v>0</v>
      </c>
      <c r="G143" s="52">
        <v>0</v>
      </c>
      <c r="H143" s="52">
        <v>0</v>
      </c>
      <c r="I143" s="52">
        <v>0</v>
      </c>
      <c r="J143" s="52">
        <v>0</v>
      </c>
      <c r="K143" s="52">
        <v>0</v>
      </c>
      <c r="L143" s="52">
        <v>0</v>
      </c>
      <c r="M143" s="52">
        <v>0</v>
      </c>
      <c r="N143" s="52">
        <v>0</v>
      </c>
      <c r="O143" s="52">
        <v>0</v>
      </c>
      <c r="P143" s="52">
        <v>0</v>
      </c>
      <c r="Q143" s="52">
        <v>0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0</v>
      </c>
      <c r="Y143" s="52">
        <v>0</v>
      </c>
      <c r="Z143" s="52">
        <v>0</v>
      </c>
      <c r="AA143" s="52">
        <v>0</v>
      </c>
      <c r="AB143" s="52">
        <v>0</v>
      </c>
      <c r="AC143" s="52">
        <v>0</v>
      </c>
      <c r="AD143" s="52">
        <v>0</v>
      </c>
      <c r="AE143" s="52">
        <v>0</v>
      </c>
      <c r="AF143" s="52">
        <v>0</v>
      </c>
      <c r="AG143" s="52">
        <v>0</v>
      </c>
      <c r="AH143" s="51"/>
      <c r="AI143" s="51"/>
      <c r="AJ143" s="51"/>
      <c r="AK143" s="51"/>
      <c r="AL143" s="51"/>
    </row>
    <row r="144" spans="1:38" x14ac:dyDescent="0.25">
      <c r="A144" s="57" t="s">
        <v>433</v>
      </c>
      <c r="B144" s="57" t="str">
        <f t="shared" si="9"/>
        <v>TRAPES-UCE-L</v>
      </c>
      <c r="C144" s="52">
        <v>0</v>
      </c>
      <c r="D144" s="52">
        <v>0</v>
      </c>
      <c r="E144" s="52">
        <v>0</v>
      </c>
      <c r="F144" s="52">
        <v>0</v>
      </c>
      <c r="G144" s="52">
        <v>0</v>
      </c>
      <c r="H144" s="52">
        <v>0</v>
      </c>
      <c r="I144" s="52">
        <v>0</v>
      </c>
      <c r="J144" s="52">
        <v>0</v>
      </c>
      <c r="K144" s="52">
        <v>0</v>
      </c>
      <c r="L144" s="52">
        <v>0</v>
      </c>
      <c r="M144" s="52">
        <v>0</v>
      </c>
      <c r="N144" s="52">
        <v>0</v>
      </c>
      <c r="O144" s="52">
        <v>0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0</v>
      </c>
      <c r="Z144" s="52">
        <v>0</v>
      </c>
      <c r="AA144" s="52">
        <v>0</v>
      </c>
      <c r="AB144" s="52">
        <v>0</v>
      </c>
      <c r="AC144" s="52">
        <v>0</v>
      </c>
      <c r="AD144" s="52">
        <v>0</v>
      </c>
      <c r="AE144" s="52">
        <v>0</v>
      </c>
      <c r="AF144" s="52">
        <v>0</v>
      </c>
      <c r="AG144" s="52">
        <v>0</v>
      </c>
      <c r="AH144" s="51"/>
      <c r="AI144" s="51"/>
      <c r="AJ144" s="51"/>
      <c r="AK144" s="51"/>
      <c r="AL144" s="51"/>
    </row>
    <row r="145" spans="1:38" x14ac:dyDescent="0.25">
      <c r="A145" s="57" t="s">
        <v>433</v>
      </c>
      <c r="B145" s="57" t="str">
        <f t="shared" si="9"/>
        <v>REF2019-UCE-L</v>
      </c>
      <c r="C145" s="52">
        <v>0</v>
      </c>
      <c r="D145" s="52">
        <v>0</v>
      </c>
      <c r="E145" s="52">
        <v>0</v>
      </c>
      <c r="F145" s="52">
        <v>0</v>
      </c>
      <c r="G145" s="52">
        <v>0</v>
      </c>
      <c r="H145" s="52">
        <v>0</v>
      </c>
      <c r="I145" s="52">
        <v>0</v>
      </c>
      <c r="J145" s="52">
        <v>0</v>
      </c>
      <c r="K145" s="52">
        <v>0</v>
      </c>
      <c r="L145" s="52">
        <v>0</v>
      </c>
      <c r="M145" s="52">
        <v>0</v>
      </c>
      <c r="N145" s="52">
        <v>0</v>
      </c>
      <c r="O145" s="52">
        <v>0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0</v>
      </c>
      <c r="Y145" s="52">
        <v>0</v>
      </c>
      <c r="Z145" s="52">
        <v>0</v>
      </c>
      <c r="AA145" s="52">
        <v>0</v>
      </c>
      <c r="AB145" s="52">
        <v>0</v>
      </c>
      <c r="AC145" s="52">
        <v>0</v>
      </c>
      <c r="AD145" s="52">
        <v>0</v>
      </c>
      <c r="AE145" s="52">
        <v>0</v>
      </c>
      <c r="AF145" s="52">
        <v>0</v>
      </c>
      <c r="AG145" s="52">
        <v>0</v>
      </c>
      <c r="AH145" s="51"/>
      <c r="AI145" s="51"/>
      <c r="AJ145" s="51"/>
      <c r="AK145" s="51"/>
      <c r="AL145" s="51"/>
    </row>
    <row r="146" spans="1:38" x14ac:dyDescent="0.25">
      <c r="A146" s="57" t="s">
        <v>433</v>
      </c>
      <c r="B146" s="57" t="str">
        <f t="shared" si="9"/>
        <v>REF20195-L</v>
      </c>
      <c r="C146" s="52">
        <v>0</v>
      </c>
      <c r="D146" s="52">
        <v>0</v>
      </c>
      <c r="E146" s="52">
        <v>0</v>
      </c>
      <c r="F146" s="52">
        <v>0</v>
      </c>
      <c r="G146" s="52">
        <v>0</v>
      </c>
      <c r="H146" s="52">
        <v>0</v>
      </c>
      <c r="I146" s="52">
        <v>0</v>
      </c>
      <c r="J146" s="52">
        <v>0</v>
      </c>
      <c r="K146" s="52">
        <v>0</v>
      </c>
      <c r="L146" s="52">
        <v>0</v>
      </c>
      <c r="M146" s="52">
        <v>0</v>
      </c>
      <c r="N146" s="52">
        <v>0</v>
      </c>
      <c r="O146" s="52">
        <v>0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0</v>
      </c>
      <c r="Z146" s="52">
        <v>0</v>
      </c>
      <c r="AA146" s="52">
        <v>0</v>
      </c>
      <c r="AB146" s="52">
        <v>0</v>
      </c>
      <c r="AC146" s="52">
        <v>0</v>
      </c>
      <c r="AD146" s="52">
        <v>0</v>
      </c>
      <c r="AE146" s="52">
        <v>0</v>
      </c>
      <c r="AF146" s="52">
        <v>0</v>
      </c>
      <c r="AG146" s="52">
        <v>0</v>
      </c>
      <c r="AH146" s="51"/>
      <c r="AI146" s="51"/>
      <c r="AJ146" s="51"/>
      <c r="AK146" s="51"/>
      <c r="AL146" s="51"/>
    </row>
    <row r="147" spans="1:38" x14ac:dyDescent="0.25">
      <c r="A147" s="57" t="s">
        <v>433</v>
      </c>
      <c r="B147" s="57" t="str">
        <f t="shared" si="9"/>
        <v>T3P2S8RL-UCE</v>
      </c>
      <c r="C147" s="52">
        <v>0</v>
      </c>
      <c r="D147" s="52">
        <v>0</v>
      </c>
      <c r="E147" s="52">
        <v>0</v>
      </c>
      <c r="F147" s="52">
        <v>0</v>
      </c>
      <c r="G147" s="52">
        <v>0</v>
      </c>
      <c r="H147" s="52">
        <v>0</v>
      </c>
      <c r="I147" s="52">
        <v>0</v>
      </c>
      <c r="J147" s="52">
        <v>0</v>
      </c>
      <c r="K147" s="52">
        <v>0</v>
      </c>
      <c r="L147" s="52">
        <v>0</v>
      </c>
      <c r="M147" s="52">
        <v>0</v>
      </c>
      <c r="N147" s="52">
        <v>0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0</v>
      </c>
      <c r="Y147" s="52">
        <v>0</v>
      </c>
      <c r="Z147" s="52">
        <v>0</v>
      </c>
      <c r="AA147" s="52">
        <v>0</v>
      </c>
      <c r="AB147" s="52">
        <v>0</v>
      </c>
      <c r="AC147" s="52">
        <v>0</v>
      </c>
      <c r="AD147" s="52">
        <v>0</v>
      </c>
      <c r="AE147" s="52">
        <v>0</v>
      </c>
      <c r="AF147" s="52">
        <v>0</v>
      </c>
      <c r="AG147" s="52">
        <v>0</v>
      </c>
      <c r="AH147" s="51"/>
      <c r="AI147" s="51"/>
      <c r="AJ147" s="51"/>
      <c r="AK147" s="51"/>
      <c r="AL147" s="51"/>
    </row>
    <row r="148" spans="1:38" s="86" customFormat="1" x14ac:dyDescent="0.25">
      <c r="A148" s="86" t="s">
        <v>284</v>
      </c>
      <c r="B148" s="86" t="str">
        <f t="shared" ref="B148:B157" si="10">B38</f>
        <v>Ucon7-75-L</v>
      </c>
      <c r="C148" s="90">
        <v>0</v>
      </c>
      <c r="D148" s="90">
        <v>0</v>
      </c>
      <c r="E148" s="90">
        <v>0</v>
      </c>
      <c r="F148" s="90">
        <v>0</v>
      </c>
      <c r="G148" s="90">
        <v>0</v>
      </c>
      <c r="H148" s="90">
        <v>0</v>
      </c>
      <c r="I148" s="90">
        <v>0</v>
      </c>
      <c r="J148" s="90">
        <v>0</v>
      </c>
      <c r="K148" s="90">
        <v>0</v>
      </c>
      <c r="L148" s="90">
        <v>0</v>
      </c>
      <c r="M148" s="90">
        <v>0</v>
      </c>
      <c r="N148" s="90">
        <v>0</v>
      </c>
      <c r="O148" s="90">
        <v>0</v>
      </c>
      <c r="P148" s="90">
        <v>0</v>
      </c>
      <c r="Q148" s="90">
        <v>0</v>
      </c>
      <c r="R148" s="90">
        <v>0</v>
      </c>
      <c r="S148" s="90">
        <v>0</v>
      </c>
      <c r="T148" s="90">
        <v>0</v>
      </c>
      <c r="U148" s="90">
        <v>0</v>
      </c>
      <c r="V148" s="90">
        <v>0</v>
      </c>
      <c r="W148" s="90">
        <v>0</v>
      </c>
      <c r="X148" s="90">
        <v>0</v>
      </c>
      <c r="Y148" s="90">
        <v>0</v>
      </c>
      <c r="Z148" s="90">
        <v>0</v>
      </c>
      <c r="AA148" s="90">
        <v>0</v>
      </c>
      <c r="AB148" s="90">
        <v>0</v>
      </c>
      <c r="AC148" s="90">
        <v>0</v>
      </c>
      <c r="AD148" s="90">
        <v>0</v>
      </c>
      <c r="AE148" s="90">
        <v>0</v>
      </c>
      <c r="AF148" s="90">
        <v>0</v>
      </c>
      <c r="AG148" s="90">
        <v>0</v>
      </c>
      <c r="AH148" s="87"/>
      <c r="AI148" s="87"/>
      <c r="AJ148" s="87"/>
      <c r="AK148" s="87"/>
      <c r="AL148" s="87"/>
    </row>
    <row r="149" spans="1:38" s="32" customFormat="1" x14ac:dyDescent="0.25">
      <c r="A149" s="32" t="s">
        <v>284</v>
      </c>
      <c r="B149" s="32" t="str">
        <f t="shared" si="10"/>
        <v>Con7-75-L</v>
      </c>
      <c r="C149" s="91">
        <v>0</v>
      </c>
      <c r="D149" s="91">
        <v>0</v>
      </c>
      <c r="E149" s="91">
        <v>0</v>
      </c>
      <c r="F149" s="91">
        <v>0</v>
      </c>
      <c r="G149" s="91">
        <v>0</v>
      </c>
      <c r="H149" s="91">
        <v>0</v>
      </c>
      <c r="I149" s="91">
        <v>0</v>
      </c>
      <c r="J149" s="91">
        <v>0</v>
      </c>
      <c r="K149" s="91">
        <v>0</v>
      </c>
      <c r="L149" s="91">
        <v>0</v>
      </c>
      <c r="M149" s="91">
        <v>0</v>
      </c>
      <c r="N149" s="91">
        <v>0</v>
      </c>
      <c r="O149" s="91">
        <v>0</v>
      </c>
      <c r="P149" s="91">
        <v>0</v>
      </c>
      <c r="Q149" s="91">
        <v>0</v>
      </c>
      <c r="R149" s="91">
        <v>0</v>
      </c>
      <c r="S149" s="91">
        <v>0</v>
      </c>
      <c r="T149" s="91">
        <v>0</v>
      </c>
      <c r="U149" s="91">
        <v>0</v>
      </c>
      <c r="V149" s="91">
        <v>0</v>
      </c>
      <c r="W149" s="91">
        <v>0</v>
      </c>
      <c r="X149" s="91">
        <v>0</v>
      </c>
      <c r="Y149" s="91">
        <v>0</v>
      </c>
      <c r="Z149" s="91">
        <v>0</v>
      </c>
      <c r="AA149" s="91">
        <v>0</v>
      </c>
      <c r="AB149" s="91">
        <v>0</v>
      </c>
      <c r="AC149" s="91">
        <v>0</v>
      </c>
      <c r="AD149" s="91">
        <v>0</v>
      </c>
      <c r="AE149" s="91">
        <v>0</v>
      </c>
      <c r="AF149" s="91">
        <v>0</v>
      </c>
      <c r="AG149" s="91">
        <v>0</v>
      </c>
      <c r="AH149" s="88"/>
      <c r="AI149" s="88"/>
      <c r="AJ149" s="88"/>
      <c r="AK149" s="88"/>
      <c r="AL149" s="88"/>
    </row>
    <row r="150" spans="1:38" s="32" customFormat="1" x14ac:dyDescent="0.25">
      <c r="A150" s="32" t="s">
        <v>284</v>
      </c>
      <c r="B150" s="32" t="str">
        <f t="shared" si="10"/>
        <v>Ucon_NB-UCE-L</v>
      </c>
      <c r="C150" s="91">
        <v>0</v>
      </c>
      <c r="D150" s="91">
        <v>0</v>
      </c>
      <c r="E150" s="91">
        <v>0</v>
      </c>
      <c r="F150" s="91">
        <v>0</v>
      </c>
      <c r="G150" s="91">
        <v>0</v>
      </c>
      <c r="H150" s="91">
        <v>0</v>
      </c>
      <c r="I150" s="91">
        <v>0</v>
      </c>
      <c r="J150" s="91">
        <v>0</v>
      </c>
      <c r="K150" s="91">
        <v>0</v>
      </c>
      <c r="L150" s="91">
        <v>0</v>
      </c>
      <c r="M150" s="91">
        <v>0</v>
      </c>
      <c r="N150" s="91">
        <v>0</v>
      </c>
      <c r="O150" s="91">
        <v>0</v>
      </c>
      <c r="P150" s="91">
        <v>0</v>
      </c>
      <c r="Q150" s="91">
        <v>0</v>
      </c>
      <c r="R150" s="91">
        <v>0</v>
      </c>
      <c r="S150" s="91">
        <v>0</v>
      </c>
      <c r="T150" s="91">
        <v>0</v>
      </c>
      <c r="U150" s="91">
        <v>0</v>
      </c>
      <c r="V150" s="91">
        <v>0</v>
      </c>
      <c r="W150" s="91">
        <v>0</v>
      </c>
      <c r="X150" s="91">
        <v>0</v>
      </c>
      <c r="Y150" s="91">
        <v>0</v>
      </c>
      <c r="Z150" s="91">
        <v>0</v>
      </c>
      <c r="AA150" s="91">
        <v>0</v>
      </c>
      <c r="AB150" s="91">
        <v>0</v>
      </c>
      <c r="AC150" s="91">
        <v>0</v>
      </c>
      <c r="AD150" s="91">
        <v>0</v>
      </c>
      <c r="AE150" s="91">
        <v>0</v>
      </c>
      <c r="AF150" s="91">
        <v>0</v>
      </c>
      <c r="AG150" s="91">
        <v>0</v>
      </c>
      <c r="AH150" s="88"/>
      <c r="AI150" s="88"/>
      <c r="AJ150" s="88"/>
      <c r="AK150" s="88"/>
      <c r="AL150" s="88"/>
    </row>
    <row r="151" spans="1:38" s="32" customFormat="1" x14ac:dyDescent="0.25">
      <c r="A151" s="32" t="s">
        <v>284</v>
      </c>
      <c r="B151" s="32" t="str">
        <f t="shared" si="10"/>
        <v>Con_NB-UCE</v>
      </c>
      <c r="C151" s="91">
        <v>0</v>
      </c>
      <c r="D151" s="91">
        <v>0</v>
      </c>
      <c r="E151" s="91">
        <v>0</v>
      </c>
      <c r="F151" s="91">
        <v>0</v>
      </c>
      <c r="G151" s="91">
        <v>0</v>
      </c>
      <c r="H151" s="91">
        <v>0</v>
      </c>
      <c r="I151" s="91">
        <v>0</v>
      </c>
      <c r="J151" s="91">
        <v>0</v>
      </c>
      <c r="K151" s="91">
        <v>0</v>
      </c>
      <c r="L151" s="91">
        <v>0</v>
      </c>
      <c r="M151" s="91">
        <v>0</v>
      </c>
      <c r="N151" s="91">
        <v>0</v>
      </c>
      <c r="O151" s="91">
        <v>0</v>
      </c>
      <c r="P151" s="91">
        <v>0</v>
      </c>
      <c r="Q151" s="91">
        <v>0</v>
      </c>
      <c r="R151" s="91">
        <v>0</v>
      </c>
      <c r="S151" s="91">
        <v>0</v>
      </c>
      <c r="T151" s="91">
        <v>0</v>
      </c>
      <c r="U151" s="91">
        <v>0</v>
      </c>
      <c r="V151" s="91">
        <v>0</v>
      </c>
      <c r="W151" s="91">
        <v>0</v>
      </c>
      <c r="X151" s="91">
        <v>0</v>
      </c>
      <c r="Y151" s="91">
        <v>0</v>
      </c>
      <c r="Z151" s="91">
        <v>0</v>
      </c>
      <c r="AA151" s="91">
        <v>0</v>
      </c>
      <c r="AB151" s="91">
        <v>0</v>
      </c>
      <c r="AC151" s="91">
        <v>0</v>
      </c>
      <c r="AD151" s="91">
        <v>0</v>
      </c>
      <c r="AE151" s="91">
        <v>0</v>
      </c>
      <c r="AF151" s="91">
        <v>0</v>
      </c>
      <c r="AG151" s="91">
        <v>0</v>
      </c>
      <c r="AH151" s="88"/>
      <c r="AI151" s="88"/>
      <c r="AJ151" s="88"/>
      <c r="AK151" s="88"/>
      <c r="AL151" s="88"/>
    </row>
    <row r="152" spans="1:38" s="32" customFormat="1" x14ac:dyDescent="0.25">
      <c r="A152" s="32" t="s">
        <v>284</v>
      </c>
      <c r="B152" s="32" t="str">
        <f t="shared" si="10"/>
        <v>Ucon_NB9-5</v>
      </c>
      <c r="C152" s="91">
        <v>0</v>
      </c>
      <c r="D152" s="91">
        <v>0</v>
      </c>
      <c r="E152" s="91">
        <v>0</v>
      </c>
      <c r="F152" s="91">
        <v>0</v>
      </c>
      <c r="G152" s="91">
        <v>0</v>
      </c>
      <c r="H152" s="91">
        <v>0</v>
      </c>
      <c r="I152" s="91">
        <v>0</v>
      </c>
      <c r="J152" s="91">
        <v>0</v>
      </c>
      <c r="K152" s="91">
        <v>0</v>
      </c>
      <c r="L152" s="91">
        <v>0</v>
      </c>
      <c r="M152" s="91">
        <v>0</v>
      </c>
      <c r="N152" s="91">
        <v>0</v>
      </c>
      <c r="O152" s="91">
        <v>0</v>
      </c>
      <c r="P152" s="91">
        <v>0</v>
      </c>
      <c r="Q152" s="91">
        <v>0</v>
      </c>
      <c r="R152" s="91">
        <v>0</v>
      </c>
      <c r="S152" s="91">
        <v>0</v>
      </c>
      <c r="T152" s="91">
        <v>0</v>
      </c>
      <c r="U152" s="91">
        <v>0</v>
      </c>
      <c r="V152" s="91">
        <v>0</v>
      </c>
      <c r="W152" s="91">
        <v>0</v>
      </c>
      <c r="X152" s="91">
        <v>0</v>
      </c>
      <c r="Y152" s="91">
        <v>0</v>
      </c>
      <c r="Z152" s="91">
        <v>0</v>
      </c>
      <c r="AA152" s="91">
        <v>0</v>
      </c>
      <c r="AB152" s="91">
        <v>0</v>
      </c>
      <c r="AC152" s="91">
        <v>0</v>
      </c>
      <c r="AD152" s="91">
        <v>0</v>
      </c>
      <c r="AE152" s="91">
        <v>0</v>
      </c>
      <c r="AF152" s="91">
        <v>0</v>
      </c>
      <c r="AG152" s="91">
        <v>0</v>
      </c>
      <c r="AH152" s="88"/>
      <c r="AI152" s="88"/>
      <c r="AJ152" s="88"/>
      <c r="AK152" s="88"/>
      <c r="AL152" s="88"/>
    </row>
    <row r="153" spans="1:38" s="32" customFormat="1" x14ac:dyDescent="0.25">
      <c r="A153" s="32" t="s">
        <v>284</v>
      </c>
      <c r="B153" s="32" t="str">
        <f t="shared" si="10"/>
        <v>RE_CON-UCE-L</v>
      </c>
      <c r="C153" s="91">
        <v>0</v>
      </c>
      <c r="D153" s="91">
        <v>0</v>
      </c>
      <c r="E153" s="91">
        <v>0</v>
      </c>
      <c r="F153" s="91">
        <v>0</v>
      </c>
      <c r="G153" s="91">
        <v>0</v>
      </c>
      <c r="H153" s="91">
        <v>0</v>
      </c>
      <c r="I153" s="91">
        <v>0</v>
      </c>
      <c r="J153" s="91">
        <v>0</v>
      </c>
      <c r="K153" s="91">
        <v>0</v>
      </c>
      <c r="L153" s="91">
        <v>0</v>
      </c>
      <c r="M153" s="91">
        <v>0</v>
      </c>
      <c r="N153" s="91">
        <v>0</v>
      </c>
      <c r="O153" s="91">
        <v>0</v>
      </c>
      <c r="P153" s="91">
        <v>0</v>
      </c>
      <c r="Q153" s="91">
        <v>0</v>
      </c>
      <c r="R153" s="91">
        <v>0</v>
      </c>
      <c r="S153" s="91">
        <v>0</v>
      </c>
      <c r="T153" s="91">
        <v>0</v>
      </c>
      <c r="U153" s="91">
        <v>0</v>
      </c>
      <c r="V153" s="91">
        <v>0</v>
      </c>
      <c r="W153" s="91">
        <v>0</v>
      </c>
      <c r="X153" s="91">
        <v>0</v>
      </c>
      <c r="Y153" s="91">
        <v>0</v>
      </c>
      <c r="Z153" s="91">
        <v>0</v>
      </c>
      <c r="AA153" s="91">
        <v>0</v>
      </c>
      <c r="AB153" s="91">
        <v>0</v>
      </c>
      <c r="AC153" s="91">
        <v>0</v>
      </c>
      <c r="AD153" s="91">
        <v>0</v>
      </c>
      <c r="AE153" s="91">
        <v>0</v>
      </c>
      <c r="AF153" s="91">
        <v>0</v>
      </c>
      <c r="AG153" s="91">
        <v>0</v>
      </c>
      <c r="AH153" s="88"/>
      <c r="AI153" s="88"/>
      <c r="AJ153" s="88"/>
      <c r="AK153" s="88"/>
      <c r="AL153" s="88"/>
    </row>
    <row r="154" spans="1:38" s="32" customFormat="1" x14ac:dyDescent="0.25">
      <c r="A154" s="32" t="s">
        <v>284</v>
      </c>
      <c r="B154" s="32" t="str">
        <f t="shared" si="10"/>
        <v>TRAPES-UCE-L</v>
      </c>
      <c r="C154" s="91">
        <v>0</v>
      </c>
      <c r="D154" s="91">
        <v>0</v>
      </c>
      <c r="E154" s="91">
        <v>0</v>
      </c>
      <c r="F154" s="91">
        <v>0</v>
      </c>
      <c r="G154" s="91">
        <v>0</v>
      </c>
      <c r="H154" s="91">
        <v>0</v>
      </c>
      <c r="I154" s="91">
        <v>0</v>
      </c>
      <c r="J154" s="91">
        <v>0</v>
      </c>
      <c r="K154" s="91">
        <v>0</v>
      </c>
      <c r="L154" s="91">
        <v>0</v>
      </c>
      <c r="M154" s="91">
        <v>0</v>
      </c>
      <c r="N154" s="91">
        <v>0</v>
      </c>
      <c r="O154" s="91">
        <v>0</v>
      </c>
      <c r="P154" s="91">
        <v>0</v>
      </c>
      <c r="Q154" s="91">
        <v>0</v>
      </c>
      <c r="R154" s="91">
        <v>0</v>
      </c>
      <c r="S154" s="91">
        <v>0</v>
      </c>
      <c r="T154" s="91">
        <v>0</v>
      </c>
      <c r="U154" s="91">
        <v>0</v>
      </c>
      <c r="V154" s="91">
        <v>0</v>
      </c>
      <c r="W154" s="91">
        <v>0</v>
      </c>
      <c r="X154" s="91">
        <v>0</v>
      </c>
      <c r="Y154" s="91">
        <v>0</v>
      </c>
      <c r="Z154" s="91">
        <v>0</v>
      </c>
      <c r="AA154" s="91">
        <v>0</v>
      </c>
      <c r="AB154" s="91">
        <v>0</v>
      </c>
      <c r="AC154" s="91">
        <v>0</v>
      </c>
      <c r="AD154" s="91">
        <v>0</v>
      </c>
      <c r="AE154" s="91">
        <v>0</v>
      </c>
      <c r="AF154" s="91">
        <v>0</v>
      </c>
      <c r="AG154" s="91">
        <v>0</v>
      </c>
      <c r="AH154" s="88"/>
      <c r="AI154" s="88"/>
      <c r="AJ154" s="88"/>
      <c r="AK154" s="88"/>
      <c r="AL154" s="88"/>
    </row>
    <row r="155" spans="1:38" s="32" customFormat="1" x14ac:dyDescent="0.25">
      <c r="A155" s="32" t="s">
        <v>284</v>
      </c>
      <c r="B155" s="32" t="str">
        <f t="shared" si="10"/>
        <v>REF2019-UCE-L</v>
      </c>
      <c r="C155" s="91">
        <v>0</v>
      </c>
      <c r="D155" s="91">
        <v>0</v>
      </c>
      <c r="E155" s="91">
        <v>0</v>
      </c>
      <c r="F155" s="91">
        <v>0</v>
      </c>
      <c r="G155" s="91">
        <v>0</v>
      </c>
      <c r="H155" s="91">
        <v>0</v>
      </c>
      <c r="I155" s="91">
        <v>0</v>
      </c>
      <c r="J155" s="91">
        <v>0</v>
      </c>
      <c r="K155" s="91">
        <v>0</v>
      </c>
      <c r="L155" s="91">
        <v>0</v>
      </c>
      <c r="M155" s="91">
        <v>0</v>
      </c>
      <c r="N155" s="91">
        <v>0</v>
      </c>
      <c r="O155" s="91">
        <v>0</v>
      </c>
      <c r="P155" s="91">
        <v>0</v>
      </c>
      <c r="Q155" s="91">
        <v>0</v>
      </c>
      <c r="R155" s="91">
        <v>0</v>
      </c>
      <c r="S155" s="91">
        <v>0</v>
      </c>
      <c r="T155" s="91">
        <v>0</v>
      </c>
      <c r="U155" s="91">
        <v>0</v>
      </c>
      <c r="V155" s="91">
        <v>0</v>
      </c>
      <c r="W155" s="91">
        <v>0</v>
      </c>
      <c r="X155" s="91">
        <v>0</v>
      </c>
      <c r="Y155" s="91">
        <v>0</v>
      </c>
      <c r="Z155" s="91">
        <v>0</v>
      </c>
      <c r="AA155" s="91">
        <v>0</v>
      </c>
      <c r="AB155" s="91">
        <v>0</v>
      </c>
      <c r="AC155" s="91">
        <v>0</v>
      </c>
      <c r="AD155" s="91">
        <v>0</v>
      </c>
      <c r="AE155" s="91">
        <v>0</v>
      </c>
      <c r="AF155" s="91">
        <v>0</v>
      </c>
      <c r="AG155" s="91">
        <v>0</v>
      </c>
      <c r="AH155" s="88"/>
      <c r="AI155" s="88"/>
      <c r="AJ155" s="88"/>
      <c r="AK155" s="88"/>
      <c r="AL155" s="88"/>
    </row>
    <row r="156" spans="1:38" s="32" customFormat="1" x14ac:dyDescent="0.25">
      <c r="A156" s="32" t="s">
        <v>284</v>
      </c>
      <c r="B156" s="32" t="str">
        <f t="shared" si="10"/>
        <v>REF20195-L</v>
      </c>
      <c r="C156" s="91">
        <v>0</v>
      </c>
      <c r="D156" s="91">
        <v>0</v>
      </c>
      <c r="E156" s="91">
        <v>0</v>
      </c>
      <c r="F156" s="91">
        <v>0</v>
      </c>
      <c r="G156" s="91">
        <v>0</v>
      </c>
      <c r="H156" s="91">
        <v>0</v>
      </c>
      <c r="I156" s="91">
        <v>0</v>
      </c>
      <c r="J156" s="91">
        <v>0</v>
      </c>
      <c r="K156" s="91">
        <v>0</v>
      </c>
      <c r="L156" s="91">
        <v>0</v>
      </c>
      <c r="M156" s="91">
        <v>0</v>
      </c>
      <c r="N156" s="91">
        <v>0</v>
      </c>
      <c r="O156" s="91">
        <v>0</v>
      </c>
      <c r="P156" s="91">
        <v>0</v>
      </c>
      <c r="Q156" s="91">
        <v>0</v>
      </c>
      <c r="R156" s="91">
        <v>0</v>
      </c>
      <c r="S156" s="91">
        <v>0</v>
      </c>
      <c r="T156" s="91">
        <v>0</v>
      </c>
      <c r="U156" s="91">
        <v>0</v>
      </c>
      <c r="V156" s="91">
        <v>0</v>
      </c>
      <c r="W156" s="91">
        <v>0</v>
      </c>
      <c r="X156" s="91">
        <v>0</v>
      </c>
      <c r="Y156" s="91">
        <v>0</v>
      </c>
      <c r="Z156" s="91">
        <v>0</v>
      </c>
      <c r="AA156" s="91">
        <v>0</v>
      </c>
      <c r="AB156" s="91">
        <v>0</v>
      </c>
      <c r="AC156" s="91">
        <v>0</v>
      </c>
      <c r="AD156" s="91">
        <v>0</v>
      </c>
      <c r="AE156" s="91">
        <v>0</v>
      </c>
      <c r="AF156" s="91">
        <v>0</v>
      </c>
      <c r="AG156" s="91">
        <v>0</v>
      </c>
      <c r="AH156" s="88"/>
      <c r="AI156" s="88"/>
      <c r="AJ156" s="88"/>
      <c r="AK156" s="88"/>
      <c r="AL156" s="88"/>
    </row>
    <row r="157" spans="1:38" s="3" customFormat="1" x14ac:dyDescent="0.25">
      <c r="A157" s="3" t="s">
        <v>284</v>
      </c>
      <c r="B157" s="3" t="str">
        <f t="shared" si="10"/>
        <v>T3P2S8RL-UCE</v>
      </c>
      <c r="C157" s="92">
        <v>0</v>
      </c>
      <c r="D157" s="92">
        <v>0</v>
      </c>
      <c r="E157" s="92">
        <v>0</v>
      </c>
      <c r="F157" s="92">
        <v>0</v>
      </c>
      <c r="G157" s="92">
        <v>0</v>
      </c>
      <c r="H157" s="92">
        <v>0</v>
      </c>
      <c r="I157" s="92">
        <v>0</v>
      </c>
      <c r="J157" s="92">
        <v>0</v>
      </c>
      <c r="K157" s="92">
        <v>0</v>
      </c>
      <c r="L157" s="92">
        <v>0</v>
      </c>
      <c r="M157" s="92">
        <v>0</v>
      </c>
      <c r="N157" s="92">
        <v>0</v>
      </c>
      <c r="O157" s="92">
        <v>0</v>
      </c>
      <c r="P157" s="92">
        <v>0</v>
      </c>
      <c r="Q157" s="92">
        <v>0</v>
      </c>
      <c r="R157" s="92">
        <v>0</v>
      </c>
      <c r="S157" s="92">
        <v>0</v>
      </c>
      <c r="T157" s="92">
        <v>0</v>
      </c>
      <c r="U157" s="92">
        <v>0</v>
      </c>
      <c r="V157" s="92">
        <v>0</v>
      </c>
      <c r="W157" s="92">
        <v>0</v>
      </c>
      <c r="X157" s="92">
        <v>0</v>
      </c>
      <c r="Y157" s="92">
        <v>0</v>
      </c>
      <c r="Z157" s="92">
        <v>0</v>
      </c>
      <c r="AA157" s="92">
        <v>0</v>
      </c>
      <c r="AB157" s="92">
        <v>0</v>
      </c>
      <c r="AC157" s="92">
        <v>0</v>
      </c>
      <c r="AD157" s="92">
        <v>0</v>
      </c>
      <c r="AE157" s="92">
        <v>0</v>
      </c>
      <c r="AF157" s="92">
        <v>0</v>
      </c>
      <c r="AG157" s="92">
        <v>0</v>
      </c>
      <c r="AH157" s="89"/>
      <c r="AI157" s="89"/>
      <c r="AJ157" s="89"/>
      <c r="AK157" s="89"/>
      <c r="AL157" s="89"/>
    </row>
    <row r="158" spans="1:38" x14ac:dyDescent="0.25">
      <c r="A158" s="57" t="s">
        <v>434</v>
      </c>
      <c r="B158" s="57" t="str">
        <f t="shared" ref="B158:B221" si="11">B148</f>
        <v>Ucon7-75-L</v>
      </c>
      <c r="C158" s="52">
        <v>0</v>
      </c>
      <c r="D158" s="52">
        <v>0</v>
      </c>
      <c r="E158" s="52">
        <v>0</v>
      </c>
      <c r="F158" s="52">
        <v>0</v>
      </c>
      <c r="G158" s="52">
        <v>0</v>
      </c>
      <c r="H158" s="52">
        <v>0</v>
      </c>
      <c r="I158" s="52">
        <v>0</v>
      </c>
      <c r="J158" s="52">
        <v>0</v>
      </c>
      <c r="K158" s="52">
        <v>0</v>
      </c>
      <c r="L158" s="52">
        <v>0</v>
      </c>
      <c r="M158" s="52">
        <v>0</v>
      </c>
      <c r="N158" s="52">
        <v>0</v>
      </c>
      <c r="O158" s="52">
        <v>0</v>
      </c>
      <c r="P158" s="52">
        <v>0</v>
      </c>
      <c r="Q158" s="52">
        <v>0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0</v>
      </c>
      <c r="X158" s="52">
        <v>0</v>
      </c>
      <c r="Y158" s="52">
        <v>0</v>
      </c>
      <c r="Z158" s="52">
        <v>0</v>
      </c>
      <c r="AA158" s="52">
        <v>0</v>
      </c>
      <c r="AB158" s="52">
        <v>0</v>
      </c>
      <c r="AC158" s="52">
        <v>0</v>
      </c>
      <c r="AD158" s="52">
        <v>0</v>
      </c>
      <c r="AE158" s="52">
        <v>0</v>
      </c>
      <c r="AF158" s="52">
        <v>0</v>
      </c>
      <c r="AG158" s="52">
        <v>0</v>
      </c>
      <c r="AH158" s="51"/>
      <c r="AI158" s="51"/>
      <c r="AJ158" s="51"/>
      <c r="AK158" s="51"/>
      <c r="AL158" s="51"/>
    </row>
    <row r="159" spans="1:38" x14ac:dyDescent="0.25">
      <c r="A159" s="57" t="s">
        <v>434</v>
      </c>
      <c r="B159" s="57" t="str">
        <f t="shared" si="11"/>
        <v>Con7-75-L</v>
      </c>
      <c r="C159" s="52">
        <v>0</v>
      </c>
      <c r="D159" s="52">
        <v>0</v>
      </c>
      <c r="E159" s="52">
        <v>0</v>
      </c>
      <c r="F159" s="52">
        <v>0</v>
      </c>
      <c r="G159" s="52">
        <v>0</v>
      </c>
      <c r="H159" s="52">
        <v>0</v>
      </c>
      <c r="I159" s="52">
        <v>0</v>
      </c>
      <c r="J159" s="52">
        <v>0</v>
      </c>
      <c r="K159" s="52">
        <v>0</v>
      </c>
      <c r="L159" s="52">
        <v>0</v>
      </c>
      <c r="M159" s="52">
        <v>0</v>
      </c>
      <c r="N159" s="52">
        <v>0</v>
      </c>
      <c r="O159" s="52">
        <v>0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0</v>
      </c>
      <c r="X159" s="52">
        <v>0</v>
      </c>
      <c r="Y159" s="52">
        <v>0</v>
      </c>
      <c r="Z159" s="52">
        <v>0</v>
      </c>
      <c r="AA159" s="52">
        <v>0</v>
      </c>
      <c r="AB159" s="52">
        <v>0</v>
      </c>
      <c r="AC159" s="52">
        <v>0</v>
      </c>
      <c r="AD159" s="52">
        <v>0</v>
      </c>
      <c r="AE159" s="52">
        <v>0</v>
      </c>
      <c r="AF159" s="52">
        <v>0</v>
      </c>
      <c r="AG159" s="52">
        <v>0</v>
      </c>
      <c r="AH159" s="51"/>
      <c r="AI159" s="51"/>
      <c r="AJ159" s="51"/>
      <c r="AK159" s="51"/>
      <c r="AL159" s="51"/>
    </row>
    <row r="160" spans="1:38" x14ac:dyDescent="0.25">
      <c r="A160" s="57" t="s">
        <v>434</v>
      </c>
      <c r="B160" s="57" t="str">
        <f t="shared" si="11"/>
        <v>Ucon_NB-UCE-L</v>
      </c>
      <c r="C160" s="52">
        <v>0</v>
      </c>
      <c r="D160" s="52">
        <v>0</v>
      </c>
      <c r="E160" s="52">
        <v>0</v>
      </c>
      <c r="F160" s="52">
        <v>0</v>
      </c>
      <c r="G160" s="52">
        <v>0</v>
      </c>
      <c r="H160" s="52">
        <v>0</v>
      </c>
      <c r="I160" s="52">
        <v>0</v>
      </c>
      <c r="J160" s="52">
        <v>0</v>
      </c>
      <c r="K160" s="52">
        <v>0</v>
      </c>
      <c r="L160" s="52">
        <v>0</v>
      </c>
      <c r="M160" s="52">
        <v>0</v>
      </c>
      <c r="N160" s="52">
        <v>0</v>
      </c>
      <c r="O160" s="52">
        <v>0</v>
      </c>
      <c r="P160" s="52">
        <v>0</v>
      </c>
      <c r="Q160" s="52">
        <v>0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0</v>
      </c>
      <c r="Y160" s="52">
        <v>0</v>
      </c>
      <c r="Z160" s="52">
        <v>0</v>
      </c>
      <c r="AA160" s="52">
        <v>0</v>
      </c>
      <c r="AB160" s="52">
        <v>0</v>
      </c>
      <c r="AC160" s="52">
        <v>0</v>
      </c>
      <c r="AD160" s="52">
        <v>0</v>
      </c>
      <c r="AE160" s="52">
        <v>0</v>
      </c>
      <c r="AF160" s="52">
        <v>0</v>
      </c>
      <c r="AG160" s="52">
        <v>0</v>
      </c>
      <c r="AH160" s="51"/>
      <c r="AI160" s="51"/>
      <c r="AJ160" s="51"/>
      <c r="AK160" s="51"/>
      <c r="AL160" s="51"/>
    </row>
    <row r="161" spans="1:38" x14ac:dyDescent="0.25">
      <c r="A161" s="57" t="s">
        <v>434</v>
      </c>
      <c r="B161" s="57" t="str">
        <f t="shared" si="11"/>
        <v>Con_NB-UCE</v>
      </c>
      <c r="C161" s="52">
        <v>0</v>
      </c>
      <c r="D161" s="52">
        <v>0</v>
      </c>
      <c r="E161" s="52">
        <v>0</v>
      </c>
      <c r="F161" s="52">
        <v>0</v>
      </c>
      <c r="G161" s="52">
        <v>0</v>
      </c>
      <c r="H161" s="52">
        <v>0</v>
      </c>
      <c r="I161" s="52"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0</v>
      </c>
      <c r="X161" s="52">
        <v>0</v>
      </c>
      <c r="Y161" s="52">
        <v>0</v>
      </c>
      <c r="Z161" s="52">
        <v>0</v>
      </c>
      <c r="AA161" s="52">
        <v>0</v>
      </c>
      <c r="AB161" s="52">
        <v>0</v>
      </c>
      <c r="AC161" s="52">
        <v>0</v>
      </c>
      <c r="AD161" s="52">
        <v>0</v>
      </c>
      <c r="AE161" s="52">
        <v>0</v>
      </c>
      <c r="AF161" s="52">
        <v>0</v>
      </c>
      <c r="AG161" s="52">
        <v>0</v>
      </c>
      <c r="AH161" s="51"/>
      <c r="AI161" s="51"/>
      <c r="AJ161" s="51"/>
      <c r="AK161" s="51"/>
      <c r="AL161" s="51"/>
    </row>
    <row r="162" spans="1:38" x14ac:dyDescent="0.25">
      <c r="A162" s="57" t="s">
        <v>434</v>
      </c>
      <c r="B162" s="57" t="str">
        <f t="shared" si="11"/>
        <v>Ucon_NB9-5</v>
      </c>
      <c r="C162" s="52">
        <v>0</v>
      </c>
      <c r="D162" s="52">
        <v>0</v>
      </c>
      <c r="E162" s="52">
        <v>0</v>
      </c>
      <c r="F162" s="52">
        <v>0</v>
      </c>
      <c r="G162" s="52">
        <v>0</v>
      </c>
      <c r="H162" s="52">
        <v>0</v>
      </c>
      <c r="I162" s="52">
        <v>0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0</v>
      </c>
      <c r="X162" s="52">
        <v>0</v>
      </c>
      <c r="Y162" s="52">
        <v>0</v>
      </c>
      <c r="Z162" s="52">
        <v>0</v>
      </c>
      <c r="AA162" s="52">
        <v>0</v>
      </c>
      <c r="AB162" s="52">
        <v>0</v>
      </c>
      <c r="AC162" s="52">
        <v>0</v>
      </c>
      <c r="AD162" s="52">
        <v>0</v>
      </c>
      <c r="AE162" s="52">
        <v>0</v>
      </c>
      <c r="AF162" s="52">
        <v>0</v>
      </c>
      <c r="AG162" s="52">
        <v>0</v>
      </c>
      <c r="AH162" s="51"/>
      <c r="AI162" s="51"/>
      <c r="AJ162" s="51"/>
      <c r="AK162" s="51"/>
      <c r="AL162" s="51"/>
    </row>
    <row r="163" spans="1:38" x14ac:dyDescent="0.25">
      <c r="A163" s="57" t="s">
        <v>434</v>
      </c>
      <c r="B163" s="57" t="str">
        <f t="shared" si="11"/>
        <v>RE_CON-UCE-L</v>
      </c>
      <c r="C163" s="52">
        <v>0</v>
      </c>
      <c r="D163" s="52">
        <v>0</v>
      </c>
      <c r="E163" s="52">
        <v>0</v>
      </c>
      <c r="F163" s="52">
        <v>0</v>
      </c>
      <c r="G163" s="52">
        <v>0</v>
      </c>
      <c r="H163" s="52">
        <v>0</v>
      </c>
      <c r="I163" s="52">
        <v>0</v>
      </c>
      <c r="J163" s="52">
        <v>0</v>
      </c>
      <c r="K163" s="52">
        <v>0</v>
      </c>
      <c r="L163" s="52">
        <v>0</v>
      </c>
      <c r="M163" s="52">
        <v>0</v>
      </c>
      <c r="N163" s="52">
        <v>0</v>
      </c>
      <c r="O163" s="52">
        <v>0</v>
      </c>
      <c r="P163" s="52">
        <v>0</v>
      </c>
      <c r="Q163" s="52">
        <v>0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0</v>
      </c>
      <c r="Y163" s="52">
        <v>0</v>
      </c>
      <c r="Z163" s="52">
        <v>0</v>
      </c>
      <c r="AA163" s="52">
        <v>0</v>
      </c>
      <c r="AB163" s="52">
        <v>0</v>
      </c>
      <c r="AC163" s="52">
        <v>0</v>
      </c>
      <c r="AD163" s="52">
        <v>0</v>
      </c>
      <c r="AE163" s="52">
        <v>0</v>
      </c>
      <c r="AF163" s="52">
        <v>0</v>
      </c>
      <c r="AG163" s="52">
        <v>0</v>
      </c>
      <c r="AH163" s="51"/>
      <c r="AI163" s="51"/>
      <c r="AJ163" s="51"/>
      <c r="AK163" s="51"/>
      <c r="AL163" s="51"/>
    </row>
    <row r="164" spans="1:38" x14ac:dyDescent="0.25">
      <c r="A164" s="57" t="s">
        <v>434</v>
      </c>
      <c r="B164" s="57" t="str">
        <f t="shared" si="11"/>
        <v>TRAPES-UCE-L</v>
      </c>
      <c r="C164" s="52">
        <v>0</v>
      </c>
      <c r="D164" s="52">
        <v>0</v>
      </c>
      <c r="E164" s="52">
        <v>0</v>
      </c>
      <c r="F164" s="52">
        <v>0</v>
      </c>
      <c r="G164" s="52">
        <v>0</v>
      </c>
      <c r="H164" s="52">
        <v>0</v>
      </c>
      <c r="I164" s="52">
        <v>0</v>
      </c>
      <c r="J164" s="52">
        <v>0</v>
      </c>
      <c r="K164" s="52">
        <v>0</v>
      </c>
      <c r="L164" s="52">
        <v>0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0</v>
      </c>
      <c r="X164" s="52">
        <v>0</v>
      </c>
      <c r="Y164" s="52">
        <v>0</v>
      </c>
      <c r="Z164" s="52">
        <v>0</v>
      </c>
      <c r="AA164" s="52">
        <v>0</v>
      </c>
      <c r="AB164" s="52">
        <v>0</v>
      </c>
      <c r="AC164" s="52">
        <v>0</v>
      </c>
      <c r="AD164" s="52">
        <v>0</v>
      </c>
      <c r="AE164" s="52">
        <v>0</v>
      </c>
      <c r="AF164" s="52">
        <v>0</v>
      </c>
      <c r="AG164" s="52">
        <v>0</v>
      </c>
      <c r="AH164" s="51"/>
      <c r="AI164" s="51"/>
      <c r="AJ164" s="51"/>
      <c r="AK164" s="51"/>
      <c r="AL164" s="51"/>
    </row>
    <row r="165" spans="1:38" x14ac:dyDescent="0.25">
      <c r="A165" s="57" t="s">
        <v>434</v>
      </c>
      <c r="B165" s="57" t="str">
        <f t="shared" si="11"/>
        <v>REF2019-UCE-L</v>
      </c>
      <c r="C165" s="52">
        <v>0</v>
      </c>
      <c r="D165" s="52">
        <v>0</v>
      </c>
      <c r="E165" s="52">
        <v>0</v>
      </c>
      <c r="F165" s="52">
        <v>0</v>
      </c>
      <c r="G165" s="52">
        <v>0</v>
      </c>
      <c r="H165" s="52">
        <v>0</v>
      </c>
      <c r="I165" s="52">
        <v>0</v>
      </c>
      <c r="J165" s="52">
        <v>0</v>
      </c>
      <c r="K165" s="52">
        <v>0</v>
      </c>
      <c r="L165" s="52">
        <v>0</v>
      </c>
      <c r="M165" s="52">
        <v>0</v>
      </c>
      <c r="N165" s="52">
        <v>0</v>
      </c>
      <c r="O165" s="52">
        <v>0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0</v>
      </c>
      <c r="X165" s="52">
        <v>0</v>
      </c>
      <c r="Y165" s="52">
        <v>0</v>
      </c>
      <c r="Z165" s="52">
        <v>0</v>
      </c>
      <c r="AA165" s="52">
        <v>0</v>
      </c>
      <c r="AB165" s="52">
        <v>0</v>
      </c>
      <c r="AC165" s="52">
        <v>0</v>
      </c>
      <c r="AD165" s="52">
        <v>0</v>
      </c>
      <c r="AE165" s="52">
        <v>0</v>
      </c>
      <c r="AF165" s="52">
        <v>0</v>
      </c>
      <c r="AG165" s="52">
        <v>0</v>
      </c>
      <c r="AH165" s="51"/>
      <c r="AI165" s="51"/>
      <c r="AJ165" s="51"/>
      <c r="AK165" s="51"/>
      <c r="AL165" s="51"/>
    </row>
    <row r="166" spans="1:38" x14ac:dyDescent="0.25">
      <c r="A166" s="57" t="s">
        <v>434</v>
      </c>
      <c r="B166" s="57" t="str">
        <f t="shared" si="11"/>
        <v>REF20195-L</v>
      </c>
      <c r="C166" s="52">
        <v>0</v>
      </c>
      <c r="D166" s="52">
        <v>0</v>
      </c>
      <c r="E166" s="52">
        <v>0</v>
      </c>
      <c r="F166" s="52">
        <v>0</v>
      </c>
      <c r="G166" s="52">
        <v>0</v>
      </c>
      <c r="H166" s="52">
        <v>0</v>
      </c>
      <c r="I166" s="52">
        <v>0</v>
      </c>
      <c r="J166" s="52">
        <v>0</v>
      </c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2">
        <v>0</v>
      </c>
      <c r="Y166" s="52">
        <v>0</v>
      </c>
      <c r="Z166" s="52">
        <v>0</v>
      </c>
      <c r="AA166" s="52">
        <v>0</v>
      </c>
      <c r="AB166" s="52">
        <v>0</v>
      </c>
      <c r="AC166" s="52">
        <v>0</v>
      </c>
      <c r="AD166" s="52">
        <v>0</v>
      </c>
      <c r="AE166" s="52">
        <v>0</v>
      </c>
      <c r="AF166" s="52">
        <v>0</v>
      </c>
      <c r="AG166" s="52">
        <v>0</v>
      </c>
      <c r="AH166" s="51"/>
      <c r="AI166" s="51"/>
      <c r="AJ166" s="51"/>
      <c r="AK166" s="51"/>
      <c r="AL166" s="51"/>
    </row>
    <row r="167" spans="1:38" x14ac:dyDescent="0.25">
      <c r="A167" s="57" t="s">
        <v>434</v>
      </c>
      <c r="B167" s="57" t="str">
        <f t="shared" si="11"/>
        <v>T3P2S8RL-UCE</v>
      </c>
      <c r="C167" s="52">
        <v>0</v>
      </c>
      <c r="D167" s="52">
        <v>0</v>
      </c>
      <c r="E167" s="52">
        <v>0</v>
      </c>
      <c r="F167" s="52">
        <v>0</v>
      </c>
      <c r="G167" s="52">
        <v>0</v>
      </c>
      <c r="H167" s="52">
        <v>0</v>
      </c>
      <c r="I167" s="52">
        <v>0</v>
      </c>
      <c r="J167" s="52">
        <v>0</v>
      </c>
      <c r="K167" s="52">
        <v>0</v>
      </c>
      <c r="L167" s="52">
        <v>0</v>
      </c>
      <c r="M167" s="52">
        <v>0</v>
      </c>
      <c r="N167" s="52">
        <v>0</v>
      </c>
      <c r="O167" s="52">
        <v>0</v>
      </c>
      <c r="P167" s="52">
        <v>0</v>
      </c>
      <c r="Q167" s="52">
        <v>0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0</v>
      </c>
      <c r="Z167" s="52">
        <v>0</v>
      </c>
      <c r="AA167" s="52">
        <v>0</v>
      </c>
      <c r="AB167" s="52">
        <v>0</v>
      </c>
      <c r="AC167" s="52">
        <v>0</v>
      </c>
      <c r="AD167" s="52">
        <v>0</v>
      </c>
      <c r="AE167" s="52">
        <v>0</v>
      </c>
      <c r="AF167" s="52">
        <v>0</v>
      </c>
      <c r="AG167" s="52">
        <v>0</v>
      </c>
      <c r="AH167" s="51"/>
      <c r="AI167" s="51"/>
      <c r="AJ167" s="51"/>
      <c r="AK167" s="51"/>
      <c r="AL167" s="51"/>
    </row>
    <row r="168" spans="1:38" s="86" customFormat="1" x14ac:dyDescent="0.25">
      <c r="A168" s="86" t="s">
        <v>435</v>
      </c>
      <c r="B168" s="86" t="str">
        <f t="shared" si="11"/>
        <v>Ucon7-75-L</v>
      </c>
      <c r="C168" s="90">
        <v>0</v>
      </c>
      <c r="D168" s="90">
        <v>0</v>
      </c>
      <c r="E168" s="90">
        <v>0</v>
      </c>
      <c r="F168" s="90">
        <v>0</v>
      </c>
      <c r="G168" s="90">
        <v>0</v>
      </c>
      <c r="H168" s="90">
        <v>0</v>
      </c>
      <c r="I168" s="90">
        <v>0</v>
      </c>
      <c r="J168" s="90">
        <v>0</v>
      </c>
      <c r="K168" s="90">
        <v>0</v>
      </c>
      <c r="L168" s="90">
        <v>0</v>
      </c>
      <c r="M168" s="90">
        <v>0</v>
      </c>
      <c r="N168" s="90">
        <v>0</v>
      </c>
      <c r="O168" s="90">
        <v>0</v>
      </c>
      <c r="P168" s="90">
        <v>0</v>
      </c>
      <c r="Q168" s="90">
        <v>0</v>
      </c>
      <c r="R168" s="90">
        <v>0</v>
      </c>
      <c r="S168" s="90">
        <v>0</v>
      </c>
      <c r="T168" s="90">
        <v>0</v>
      </c>
      <c r="U168" s="90">
        <v>0</v>
      </c>
      <c r="V168" s="90">
        <v>0</v>
      </c>
      <c r="W168" s="90">
        <v>0</v>
      </c>
      <c r="X168" s="90">
        <v>0</v>
      </c>
      <c r="Y168" s="90">
        <v>0</v>
      </c>
      <c r="Z168" s="90">
        <v>0</v>
      </c>
      <c r="AA168" s="90">
        <v>0</v>
      </c>
      <c r="AB168" s="90">
        <v>0</v>
      </c>
      <c r="AC168" s="90">
        <v>0</v>
      </c>
      <c r="AD168" s="90">
        <v>0</v>
      </c>
      <c r="AE168" s="90">
        <v>0</v>
      </c>
      <c r="AF168" s="90">
        <v>0</v>
      </c>
      <c r="AG168" s="90">
        <v>0</v>
      </c>
      <c r="AH168" s="87"/>
      <c r="AI168" s="87"/>
      <c r="AJ168" s="87"/>
      <c r="AK168" s="87"/>
      <c r="AL168" s="87"/>
    </row>
    <row r="169" spans="1:38" x14ac:dyDescent="0.25">
      <c r="A169" s="57" t="s">
        <v>435</v>
      </c>
      <c r="B169" s="57" t="str">
        <f t="shared" si="11"/>
        <v>Con7-75-L</v>
      </c>
      <c r="C169" s="52">
        <v>0</v>
      </c>
      <c r="D169" s="52">
        <v>0</v>
      </c>
      <c r="E169" s="52">
        <v>0</v>
      </c>
      <c r="F169" s="52">
        <v>0</v>
      </c>
      <c r="G169" s="52">
        <v>0</v>
      </c>
      <c r="H169" s="52">
        <v>0</v>
      </c>
      <c r="I169" s="52">
        <v>0</v>
      </c>
      <c r="J169" s="52">
        <v>0</v>
      </c>
      <c r="K169" s="52">
        <v>0</v>
      </c>
      <c r="L169" s="52">
        <v>0</v>
      </c>
      <c r="M169" s="52">
        <v>0</v>
      </c>
      <c r="N169" s="52">
        <v>0</v>
      </c>
      <c r="O169" s="52">
        <v>0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0</v>
      </c>
      <c r="Z169" s="52">
        <v>0</v>
      </c>
      <c r="AA169" s="52">
        <v>0</v>
      </c>
      <c r="AB169" s="52">
        <v>0</v>
      </c>
      <c r="AC169" s="52">
        <v>0</v>
      </c>
      <c r="AD169" s="52">
        <v>0</v>
      </c>
      <c r="AE169" s="52">
        <v>0</v>
      </c>
      <c r="AF169" s="52">
        <v>0</v>
      </c>
      <c r="AG169" s="52">
        <v>0</v>
      </c>
      <c r="AH169" s="51"/>
      <c r="AI169" s="51"/>
      <c r="AJ169" s="51"/>
      <c r="AK169" s="51"/>
      <c r="AL169" s="51"/>
    </row>
    <row r="170" spans="1:38" x14ac:dyDescent="0.25">
      <c r="A170" s="57" t="s">
        <v>435</v>
      </c>
      <c r="B170" s="57" t="str">
        <f t="shared" si="11"/>
        <v>Ucon_NB-UCE-L</v>
      </c>
      <c r="C170" s="52">
        <v>0</v>
      </c>
      <c r="D170" s="52">
        <v>0</v>
      </c>
      <c r="E170" s="52">
        <v>0</v>
      </c>
      <c r="F170" s="52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0</v>
      </c>
      <c r="Z170" s="52">
        <v>0</v>
      </c>
      <c r="AA170" s="52">
        <v>0</v>
      </c>
      <c r="AB170" s="52">
        <v>0</v>
      </c>
      <c r="AC170" s="52">
        <v>0</v>
      </c>
      <c r="AD170" s="52">
        <v>0</v>
      </c>
      <c r="AE170" s="52">
        <v>0</v>
      </c>
      <c r="AF170" s="52">
        <v>0</v>
      </c>
      <c r="AG170" s="52">
        <v>0</v>
      </c>
      <c r="AH170" s="51"/>
      <c r="AI170" s="51"/>
      <c r="AJ170" s="51"/>
      <c r="AK170" s="51"/>
      <c r="AL170" s="51"/>
    </row>
    <row r="171" spans="1:38" x14ac:dyDescent="0.25">
      <c r="A171" s="57" t="s">
        <v>435</v>
      </c>
      <c r="B171" s="57" t="str">
        <f t="shared" si="11"/>
        <v>Con_NB-UCE</v>
      </c>
      <c r="C171" s="52">
        <v>0</v>
      </c>
      <c r="D171" s="52">
        <v>0</v>
      </c>
      <c r="E171" s="52">
        <v>0</v>
      </c>
      <c r="F171" s="52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2">
        <v>0</v>
      </c>
      <c r="AA171" s="52">
        <v>0</v>
      </c>
      <c r="AB171" s="52">
        <v>0</v>
      </c>
      <c r="AC171" s="52">
        <v>0</v>
      </c>
      <c r="AD171" s="52">
        <v>0</v>
      </c>
      <c r="AE171" s="52">
        <v>0</v>
      </c>
      <c r="AF171" s="52">
        <v>0</v>
      </c>
      <c r="AG171" s="52">
        <v>0</v>
      </c>
      <c r="AH171" s="51"/>
      <c r="AI171" s="51"/>
      <c r="AJ171" s="51"/>
      <c r="AK171" s="51"/>
      <c r="AL171" s="51"/>
    </row>
    <row r="172" spans="1:38" x14ac:dyDescent="0.25">
      <c r="A172" s="57" t="s">
        <v>435</v>
      </c>
      <c r="B172" s="57" t="str">
        <f t="shared" si="11"/>
        <v>Ucon_NB9-5</v>
      </c>
      <c r="C172" s="52">
        <v>0</v>
      </c>
      <c r="D172" s="52">
        <v>0</v>
      </c>
      <c r="E172" s="52">
        <v>0</v>
      </c>
      <c r="F172" s="52">
        <v>0</v>
      </c>
      <c r="G172" s="52">
        <v>0</v>
      </c>
      <c r="H172" s="52">
        <v>0</v>
      </c>
      <c r="I172" s="52">
        <v>0</v>
      </c>
      <c r="J172" s="52">
        <v>0</v>
      </c>
      <c r="K172" s="52">
        <v>0</v>
      </c>
      <c r="L172" s="52">
        <v>0</v>
      </c>
      <c r="M172" s="52">
        <v>0</v>
      </c>
      <c r="N172" s="52">
        <v>0</v>
      </c>
      <c r="O172" s="52">
        <v>0</v>
      </c>
      <c r="P172" s="52">
        <v>0</v>
      </c>
      <c r="Q172" s="52">
        <v>0</v>
      </c>
      <c r="R172" s="52">
        <v>0</v>
      </c>
      <c r="S172" s="52">
        <v>0</v>
      </c>
      <c r="T172" s="52">
        <v>0</v>
      </c>
      <c r="U172" s="52">
        <v>0</v>
      </c>
      <c r="V172" s="52">
        <v>0</v>
      </c>
      <c r="W172" s="52">
        <v>0</v>
      </c>
      <c r="X172" s="52">
        <v>0</v>
      </c>
      <c r="Y172" s="52">
        <v>0</v>
      </c>
      <c r="Z172" s="52">
        <v>0</v>
      </c>
      <c r="AA172" s="52">
        <v>0</v>
      </c>
      <c r="AB172" s="52">
        <v>0</v>
      </c>
      <c r="AC172" s="52">
        <v>0</v>
      </c>
      <c r="AD172" s="52">
        <v>0</v>
      </c>
      <c r="AE172" s="52">
        <v>0</v>
      </c>
      <c r="AF172" s="52">
        <v>0</v>
      </c>
      <c r="AG172" s="52">
        <v>0</v>
      </c>
      <c r="AH172" s="51"/>
      <c r="AI172" s="51"/>
      <c r="AJ172" s="51"/>
      <c r="AK172" s="51"/>
      <c r="AL172" s="51"/>
    </row>
    <row r="173" spans="1:38" x14ac:dyDescent="0.25">
      <c r="A173" s="57" t="s">
        <v>435</v>
      </c>
      <c r="B173" s="57" t="str">
        <f t="shared" si="11"/>
        <v>RE_CON-UCE-L</v>
      </c>
      <c r="C173" s="52">
        <v>0</v>
      </c>
      <c r="D173" s="52">
        <v>0</v>
      </c>
      <c r="E173" s="52">
        <v>0</v>
      </c>
      <c r="F173" s="52">
        <v>0</v>
      </c>
      <c r="G173" s="52">
        <v>0</v>
      </c>
      <c r="H173" s="52">
        <v>0</v>
      </c>
      <c r="I173" s="52">
        <v>0</v>
      </c>
      <c r="J173" s="52">
        <v>0</v>
      </c>
      <c r="K173" s="52">
        <v>0</v>
      </c>
      <c r="L173" s="52">
        <v>0</v>
      </c>
      <c r="M173" s="52">
        <v>0</v>
      </c>
      <c r="N173" s="52">
        <v>0</v>
      </c>
      <c r="O173" s="52">
        <v>0</v>
      </c>
      <c r="P173" s="52">
        <v>0</v>
      </c>
      <c r="Q173" s="52">
        <v>0</v>
      </c>
      <c r="R173" s="52">
        <v>0</v>
      </c>
      <c r="S173" s="52">
        <v>0</v>
      </c>
      <c r="T173" s="52">
        <v>0</v>
      </c>
      <c r="U173" s="52">
        <v>0</v>
      </c>
      <c r="V173" s="52">
        <v>0</v>
      </c>
      <c r="W173" s="52">
        <v>0</v>
      </c>
      <c r="X173" s="52">
        <v>0</v>
      </c>
      <c r="Y173" s="52">
        <v>0</v>
      </c>
      <c r="Z173" s="52">
        <v>0</v>
      </c>
      <c r="AA173" s="52">
        <v>0</v>
      </c>
      <c r="AB173" s="52">
        <v>0</v>
      </c>
      <c r="AC173" s="52">
        <v>0</v>
      </c>
      <c r="AD173" s="52">
        <v>0</v>
      </c>
      <c r="AE173" s="52">
        <v>0</v>
      </c>
      <c r="AF173" s="52">
        <v>0</v>
      </c>
      <c r="AG173" s="52">
        <v>0</v>
      </c>
      <c r="AH173" s="51"/>
      <c r="AI173" s="51"/>
      <c r="AJ173" s="51"/>
      <c r="AK173" s="51"/>
      <c r="AL173" s="51"/>
    </row>
    <row r="174" spans="1:38" x14ac:dyDescent="0.25">
      <c r="A174" s="57" t="s">
        <v>435</v>
      </c>
      <c r="B174" s="57" t="str">
        <f t="shared" si="11"/>
        <v>TRAPES-UCE-L</v>
      </c>
      <c r="C174" s="52">
        <v>0</v>
      </c>
      <c r="D174" s="52">
        <v>0</v>
      </c>
      <c r="E174" s="52">
        <v>0</v>
      </c>
      <c r="F174" s="52">
        <v>0</v>
      </c>
      <c r="G174" s="52">
        <v>0</v>
      </c>
      <c r="H174" s="52">
        <v>0</v>
      </c>
      <c r="I174" s="52">
        <v>0</v>
      </c>
      <c r="J174" s="52">
        <v>0</v>
      </c>
      <c r="K174" s="52">
        <v>0</v>
      </c>
      <c r="L174" s="52">
        <v>0</v>
      </c>
      <c r="M174" s="52">
        <v>0</v>
      </c>
      <c r="N174" s="52">
        <v>0</v>
      </c>
      <c r="O174" s="52">
        <v>0</v>
      </c>
      <c r="P174" s="52">
        <v>0</v>
      </c>
      <c r="Q174" s="52">
        <v>0</v>
      </c>
      <c r="R174" s="52">
        <v>0</v>
      </c>
      <c r="S174" s="52">
        <v>0</v>
      </c>
      <c r="T174" s="52">
        <v>0</v>
      </c>
      <c r="U174" s="52">
        <v>0</v>
      </c>
      <c r="V174" s="52">
        <v>0</v>
      </c>
      <c r="W174" s="52">
        <v>0</v>
      </c>
      <c r="X174" s="52">
        <v>0</v>
      </c>
      <c r="Y174" s="52">
        <v>0</v>
      </c>
      <c r="Z174" s="52">
        <v>0</v>
      </c>
      <c r="AA174" s="52">
        <v>0</v>
      </c>
      <c r="AB174" s="52">
        <v>0</v>
      </c>
      <c r="AC174" s="52">
        <v>0</v>
      </c>
      <c r="AD174" s="52">
        <v>0</v>
      </c>
      <c r="AE174" s="52">
        <v>0</v>
      </c>
      <c r="AF174" s="52">
        <v>0</v>
      </c>
      <c r="AG174" s="52">
        <v>0</v>
      </c>
      <c r="AH174" s="51"/>
      <c r="AI174" s="51"/>
      <c r="AJ174" s="51"/>
      <c r="AK174" s="51"/>
      <c r="AL174" s="51"/>
    </row>
    <row r="175" spans="1:38" x14ac:dyDescent="0.25">
      <c r="A175" s="57" t="s">
        <v>435</v>
      </c>
      <c r="B175" s="57" t="str">
        <f t="shared" si="11"/>
        <v>REF2019-UCE-L</v>
      </c>
      <c r="C175" s="52">
        <v>0</v>
      </c>
      <c r="D175" s="52">
        <v>0</v>
      </c>
      <c r="E175" s="52">
        <v>0</v>
      </c>
      <c r="F175" s="52">
        <v>0</v>
      </c>
      <c r="G175" s="52">
        <v>0</v>
      </c>
      <c r="H175" s="52">
        <v>0</v>
      </c>
      <c r="I175" s="52">
        <v>0</v>
      </c>
      <c r="J175" s="52">
        <v>0</v>
      </c>
      <c r="K175" s="52">
        <v>0</v>
      </c>
      <c r="L175" s="52">
        <v>0</v>
      </c>
      <c r="M175" s="52">
        <v>0</v>
      </c>
      <c r="N175" s="52">
        <v>0</v>
      </c>
      <c r="O175" s="52">
        <v>0</v>
      </c>
      <c r="P175" s="52">
        <v>0</v>
      </c>
      <c r="Q175" s="52">
        <v>0</v>
      </c>
      <c r="R175" s="52">
        <v>0</v>
      </c>
      <c r="S175" s="52">
        <v>0</v>
      </c>
      <c r="T175" s="52">
        <v>0</v>
      </c>
      <c r="U175" s="52">
        <v>0</v>
      </c>
      <c r="V175" s="52">
        <v>0</v>
      </c>
      <c r="W175" s="52">
        <v>0</v>
      </c>
      <c r="X175" s="52">
        <v>0</v>
      </c>
      <c r="Y175" s="52">
        <v>0</v>
      </c>
      <c r="Z175" s="52">
        <v>0</v>
      </c>
      <c r="AA175" s="52">
        <v>0</v>
      </c>
      <c r="AB175" s="52">
        <v>0</v>
      </c>
      <c r="AC175" s="52">
        <v>0</v>
      </c>
      <c r="AD175" s="52">
        <v>0</v>
      </c>
      <c r="AE175" s="52">
        <v>0</v>
      </c>
      <c r="AF175" s="52">
        <v>0</v>
      </c>
      <c r="AG175" s="52">
        <v>0</v>
      </c>
      <c r="AH175" s="51"/>
      <c r="AI175" s="51"/>
      <c r="AJ175" s="51"/>
      <c r="AK175" s="51"/>
      <c r="AL175" s="51"/>
    </row>
    <row r="176" spans="1:38" x14ac:dyDescent="0.25">
      <c r="A176" s="57" t="s">
        <v>435</v>
      </c>
      <c r="B176" s="57" t="str">
        <f t="shared" si="11"/>
        <v>REF20195-L</v>
      </c>
      <c r="C176" s="52">
        <v>0</v>
      </c>
      <c r="D176" s="52">
        <v>0</v>
      </c>
      <c r="E176" s="52">
        <v>0</v>
      </c>
      <c r="F176" s="52">
        <v>0</v>
      </c>
      <c r="G176" s="52">
        <v>0</v>
      </c>
      <c r="H176" s="52">
        <v>0</v>
      </c>
      <c r="I176" s="52">
        <v>0</v>
      </c>
      <c r="J176" s="52">
        <v>0</v>
      </c>
      <c r="K176" s="52">
        <v>0</v>
      </c>
      <c r="L176" s="52">
        <v>0</v>
      </c>
      <c r="M176" s="52">
        <v>0</v>
      </c>
      <c r="N176" s="52">
        <v>0</v>
      </c>
      <c r="O176" s="52">
        <v>0</v>
      </c>
      <c r="P176" s="52">
        <v>0</v>
      </c>
      <c r="Q176" s="52">
        <v>0</v>
      </c>
      <c r="R176" s="52">
        <v>0</v>
      </c>
      <c r="S176" s="52">
        <v>0</v>
      </c>
      <c r="T176" s="52">
        <v>0</v>
      </c>
      <c r="U176" s="52">
        <v>0</v>
      </c>
      <c r="V176" s="52">
        <v>0</v>
      </c>
      <c r="W176" s="52">
        <v>0</v>
      </c>
      <c r="X176" s="52">
        <v>0</v>
      </c>
      <c r="Y176" s="52">
        <v>0</v>
      </c>
      <c r="Z176" s="52">
        <v>0</v>
      </c>
      <c r="AA176" s="52">
        <v>0</v>
      </c>
      <c r="AB176" s="52">
        <v>0</v>
      </c>
      <c r="AC176" s="52">
        <v>0</v>
      </c>
      <c r="AD176" s="52">
        <v>0</v>
      </c>
      <c r="AE176" s="52">
        <v>0</v>
      </c>
      <c r="AF176" s="52">
        <v>0</v>
      </c>
      <c r="AG176" s="52">
        <v>0</v>
      </c>
      <c r="AH176" s="51"/>
      <c r="AI176" s="51"/>
      <c r="AJ176" s="51"/>
      <c r="AK176" s="51"/>
      <c r="AL176" s="51"/>
    </row>
    <row r="177" spans="1:38" x14ac:dyDescent="0.25">
      <c r="A177" s="57" t="s">
        <v>435</v>
      </c>
      <c r="B177" s="57" t="str">
        <f t="shared" si="11"/>
        <v>T3P2S8RL-UCE</v>
      </c>
      <c r="C177" s="52">
        <v>0</v>
      </c>
      <c r="D177" s="52">
        <v>0</v>
      </c>
      <c r="E177" s="52">
        <v>0</v>
      </c>
      <c r="F177" s="52">
        <v>0</v>
      </c>
      <c r="G177" s="52">
        <v>0</v>
      </c>
      <c r="H177" s="52">
        <v>0</v>
      </c>
      <c r="I177" s="52">
        <v>0</v>
      </c>
      <c r="J177" s="52">
        <v>0</v>
      </c>
      <c r="K177" s="52">
        <v>0</v>
      </c>
      <c r="L177" s="52">
        <v>0</v>
      </c>
      <c r="M177" s="52">
        <v>0</v>
      </c>
      <c r="N177" s="52">
        <v>0</v>
      </c>
      <c r="O177" s="52">
        <v>0</v>
      </c>
      <c r="P177" s="52">
        <v>0</v>
      </c>
      <c r="Q177" s="52">
        <v>0</v>
      </c>
      <c r="R177" s="52">
        <v>0</v>
      </c>
      <c r="S177" s="52">
        <v>0</v>
      </c>
      <c r="T177" s="52">
        <v>0</v>
      </c>
      <c r="U177" s="52">
        <v>0</v>
      </c>
      <c r="V177" s="52">
        <v>0</v>
      </c>
      <c r="W177" s="52">
        <v>0</v>
      </c>
      <c r="X177" s="52">
        <v>0</v>
      </c>
      <c r="Y177" s="52">
        <v>0</v>
      </c>
      <c r="Z177" s="52">
        <v>0</v>
      </c>
      <c r="AA177" s="52">
        <v>0</v>
      </c>
      <c r="AB177" s="52">
        <v>0</v>
      </c>
      <c r="AC177" s="52">
        <v>0</v>
      </c>
      <c r="AD177" s="52">
        <v>0</v>
      </c>
      <c r="AE177" s="52">
        <v>0</v>
      </c>
      <c r="AF177" s="52">
        <v>0</v>
      </c>
      <c r="AG177" s="52">
        <v>0</v>
      </c>
      <c r="AH177" s="51"/>
      <c r="AI177" s="51"/>
      <c r="AJ177" s="51"/>
      <c r="AK177" s="51"/>
      <c r="AL177" s="51"/>
    </row>
    <row r="178" spans="1:38" s="86" customFormat="1" x14ac:dyDescent="0.25">
      <c r="A178" s="86" t="s">
        <v>436</v>
      </c>
      <c r="B178" s="86" t="str">
        <f t="shared" si="11"/>
        <v>Ucon7-75-L</v>
      </c>
      <c r="C178" s="90">
        <v>0</v>
      </c>
      <c r="D178" s="90">
        <v>0</v>
      </c>
      <c r="E178" s="90">
        <v>0</v>
      </c>
      <c r="F178" s="90">
        <v>0</v>
      </c>
      <c r="G178" s="90">
        <v>0</v>
      </c>
      <c r="H178" s="90">
        <v>0</v>
      </c>
      <c r="I178" s="90">
        <v>0</v>
      </c>
      <c r="J178" s="90">
        <v>0</v>
      </c>
      <c r="K178" s="90">
        <v>0</v>
      </c>
      <c r="L178" s="90">
        <v>0</v>
      </c>
      <c r="M178" s="90">
        <v>0</v>
      </c>
      <c r="N178" s="90">
        <v>0</v>
      </c>
      <c r="O178" s="90">
        <v>0</v>
      </c>
      <c r="P178" s="90">
        <v>0</v>
      </c>
      <c r="Q178" s="90">
        <v>0</v>
      </c>
      <c r="R178" s="90">
        <v>0</v>
      </c>
      <c r="S178" s="90">
        <v>0</v>
      </c>
      <c r="T178" s="90">
        <v>0</v>
      </c>
      <c r="U178" s="90">
        <v>0</v>
      </c>
      <c r="V178" s="90">
        <v>0</v>
      </c>
      <c r="W178" s="90">
        <v>0</v>
      </c>
      <c r="X178" s="90">
        <v>0</v>
      </c>
      <c r="Y178" s="90">
        <v>0</v>
      </c>
      <c r="Z178" s="90">
        <v>0</v>
      </c>
      <c r="AA178" s="90">
        <v>0</v>
      </c>
      <c r="AB178" s="90">
        <v>0</v>
      </c>
      <c r="AC178" s="90">
        <v>0</v>
      </c>
      <c r="AD178" s="90">
        <v>0</v>
      </c>
      <c r="AE178" s="90">
        <v>0</v>
      </c>
      <c r="AF178" s="90">
        <v>0</v>
      </c>
      <c r="AG178" s="90">
        <v>0</v>
      </c>
      <c r="AH178" s="87"/>
      <c r="AI178" s="87"/>
      <c r="AJ178" s="87"/>
      <c r="AK178" s="87"/>
      <c r="AL178" s="87"/>
    </row>
    <row r="179" spans="1:38" x14ac:dyDescent="0.25">
      <c r="A179" s="57" t="s">
        <v>436</v>
      </c>
      <c r="B179" s="57" t="str">
        <f t="shared" si="11"/>
        <v>Con7-75-L</v>
      </c>
      <c r="C179" s="52">
        <v>0</v>
      </c>
      <c r="D179" s="52">
        <v>0</v>
      </c>
      <c r="E179" s="52">
        <v>0</v>
      </c>
      <c r="F179" s="52">
        <v>0</v>
      </c>
      <c r="G179" s="52">
        <v>0</v>
      </c>
      <c r="H179" s="52">
        <v>0</v>
      </c>
      <c r="I179" s="52">
        <v>0</v>
      </c>
      <c r="J179" s="52">
        <v>0</v>
      </c>
      <c r="K179" s="52">
        <v>0</v>
      </c>
      <c r="L179" s="52">
        <v>0</v>
      </c>
      <c r="M179" s="52">
        <v>0</v>
      </c>
      <c r="N179" s="52">
        <v>0</v>
      </c>
      <c r="O179" s="52">
        <v>0</v>
      </c>
      <c r="P179" s="52">
        <v>0</v>
      </c>
      <c r="Q179" s="52">
        <v>0</v>
      </c>
      <c r="R179" s="52">
        <v>0</v>
      </c>
      <c r="S179" s="52">
        <v>0</v>
      </c>
      <c r="T179" s="52">
        <v>0</v>
      </c>
      <c r="U179" s="52">
        <v>0</v>
      </c>
      <c r="V179" s="52">
        <v>0</v>
      </c>
      <c r="W179" s="52">
        <v>0</v>
      </c>
      <c r="X179" s="52">
        <v>0</v>
      </c>
      <c r="Y179" s="52">
        <v>0</v>
      </c>
      <c r="Z179" s="52">
        <v>0</v>
      </c>
      <c r="AA179" s="52">
        <v>0</v>
      </c>
      <c r="AB179" s="52">
        <v>0</v>
      </c>
      <c r="AC179" s="52">
        <v>0</v>
      </c>
      <c r="AD179" s="52">
        <v>0</v>
      </c>
      <c r="AE179" s="52">
        <v>0</v>
      </c>
      <c r="AF179" s="52">
        <v>0</v>
      </c>
      <c r="AG179" s="52">
        <v>0</v>
      </c>
      <c r="AH179" s="51"/>
      <c r="AI179" s="51"/>
      <c r="AJ179" s="51"/>
      <c r="AK179" s="51"/>
      <c r="AL179" s="51"/>
    </row>
    <row r="180" spans="1:38" x14ac:dyDescent="0.25">
      <c r="A180" s="57" t="s">
        <v>436</v>
      </c>
      <c r="B180" s="57" t="str">
        <f t="shared" si="11"/>
        <v>Ucon_NB-UCE-L</v>
      </c>
      <c r="C180" s="52">
        <v>0</v>
      </c>
      <c r="D180" s="52">
        <v>0</v>
      </c>
      <c r="E180" s="52">
        <v>0</v>
      </c>
      <c r="F180" s="52">
        <v>0</v>
      </c>
      <c r="G180" s="52">
        <v>0</v>
      </c>
      <c r="H180" s="52">
        <v>0</v>
      </c>
      <c r="I180" s="52">
        <v>0</v>
      </c>
      <c r="J180" s="52">
        <v>0</v>
      </c>
      <c r="K180" s="52">
        <v>0</v>
      </c>
      <c r="L180" s="52">
        <v>0</v>
      </c>
      <c r="M180" s="52">
        <v>0</v>
      </c>
      <c r="N180" s="52">
        <v>0</v>
      </c>
      <c r="O180" s="52">
        <v>0</v>
      </c>
      <c r="P180" s="52">
        <v>0</v>
      </c>
      <c r="Q180" s="52">
        <v>0</v>
      </c>
      <c r="R180" s="52">
        <v>0</v>
      </c>
      <c r="S180" s="52">
        <v>0</v>
      </c>
      <c r="T180" s="52">
        <v>0</v>
      </c>
      <c r="U180" s="52">
        <v>0</v>
      </c>
      <c r="V180" s="52">
        <v>0</v>
      </c>
      <c r="W180" s="52">
        <v>0</v>
      </c>
      <c r="X180" s="52">
        <v>0</v>
      </c>
      <c r="Y180" s="52">
        <v>0</v>
      </c>
      <c r="Z180" s="52">
        <v>0</v>
      </c>
      <c r="AA180" s="52">
        <v>0</v>
      </c>
      <c r="AB180" s="52">
        <v>0</v>
      </c>
      <c r="AC180" s="52">
        <v>0</v>
      </c>
      <c r="AD180" s="52">
        <v>0</v>
      </c>
      <c r="AE180" s="52">
        <v>0</v>
      </c>
      <c r="AF180" s="52">
        <v>0</v>
      </c>
      <c r="AG180" s="52">
        <v>0</v>
      </c>
      <c r="AH180" s="51"/>
      <c r="AI180" s="51"/>
      <c r="AJ180" s="51"/>
      <c r="AK180" s="51"/>
      <c r="AL180" s="51"/>
    </row>
    <row r="181" spans="1:38" x14ac:dyDescent="0.25">
      <c r="A181" s="57" t="s">
        <v>436</v>
      </c>
      <c r="B181" s="57" t="str">
        <f t="shared" si="11"/>
        <v>Con_NB-UCE</v>
      </c>
      <c r="C181" s="52">
        <v>0</v>
      </c>
      <c r="D181" s="52">
        <v>0</v>
      </c>
      <c r="E181" s="52">
        <v>0</v>
      </c>
      <c r="F181" s="52">
        <v>0</v>
      </c>
      <c r="G181" s="52">
        <v>0</v>
      </c>
      <c r="H181" s="52">
        <v>0</v>
      </c>
      <c r="I181" s="52">
        <v>0</v>
      </c>
      <c r="J181" s="52">
        <v>0</v>
      </c>
      <c r="K181" s="52">
        <v>0</v>
      </c>
      <c r="L181" s="52">
        <v>0</v>
      </c>
      <c r="M181" s="52">
        <v>0</v>
      </c>
      <c r="N181" s="52">
        <v>0</v>
      </c>
      <c r="O181" s="52">
        <v>0</v>
      </c>
      <c r="P181" s="52">
        <v>0</v>
      </c>
      <c r="Q181" s="52">
        <v>0</v>
      </c>
      <c r="R181" s="52">
        <v>0</v>
      </c>
      <c r="S181" s="52">
        <v>0</v>
      </c>
      <c r="T181" s="52">
        <v>0</v>
      </c>
      <c r="U181" s="52">
        <v>0</v>
      </c>
      <c r="V181" s="52">
        <v>0</v>
      </c>
      <c r="W181" s="52">
        <v>0</v>
      </c>
      <c r="X181" s="52">
        <v>0</v>
      </c>
      <c r="Y181" s="52">
        <v>0</v>
      </c>
      <c r="Z181" s="52">
        <v>0</v>
      </c>
      <c r="AA181" s="52">
        <v>0</v>
      </c>
      <c r="AB181" s="52">
        <v>0</v>
      </c>
      <c r="AC181" s="52">
        <v>0</v>
      </c>
      <c r="AD181" s="52">
        <v>0</v>
      </c>
      <c r="AE181" s="52">
        <v>0</v>
      </c>
      <c r="AF181" s="52">
        <v>0</v>
      </c>
      <c r="AG181" s="52">
        <v>0</v>
      </c>
      <c r="AH181" s="51"/>
      <c r="AI181" s="51"/>
      <c r="AJ181" s="51"/>
      <c r="AK181" s="51"/>
      <c r="AL181" s="51"/>
    </row>
    <row r="182" spans="1:38" x14ac:dyDescent="0.25">
      <c r="A182" s="57" t="s">
        <v>436</v>
      </c>
      <c r="B182" s="57" t="str">
        <f t="shared" si="11"/>
        <v>Ucon_NB9-5</v>
      </c>
      <c r="C182" s="52">
        <v>0</v>
      </c>
      <c r="D182" s="52">
        <v>0</v>
      </c>
      <c r="E182" s="52">
        <v>0</v>
      </c>
      <c r="F182" s="52">
        <v>0</v>
      </c>
      <c r="G182" s="52">
        <v>0</v>
      </c>
      <c r="H182" s="52">
        <v>0</v>
      </c>
      <c r="I182" s="52">
        <v>0</v>
      </c>
      <c r="J182" s="52">
        <v>0</v>
      </c>
      <c r="K182" s="52">
        <v>0</v>
      </c>
      <c r="L182" s="52">
        <v>0</v>
      </c>
      <c r="M182" s="52">
        <v>0</v>
      </c>
      <c r="N182" s="52">
        <v>0</v>
      </c>
      <c r="O182" s="52">
        <v>0</v>
      </c>
      <c r="P182" s="52">
        <v>0</v>
      </c>
      <c r="Q182" s="52">
        <v>0</v>
      </c>
      <c r="R182" s="52">
        <v>0</v>
      </c>
      <c r="S182" s="52">
        <v>0</v>
      </c>
      <c r="T182" s="52">
        <v>0</v>
      </c>
      <c r="U182" s="52">
        <v>0</v>
      </c>
      <c r="V182" s="52">
        <v>0</v>
      </c>
      <c r="W182" s="52">
        <v>0</v>
      </c>
      <c r="X182" s="52">
        <v>0</v>
      </c>
      <c r="Y182" s="52">
        <v>0</v>
      </c>
      <c r="Z182" s="52">
        <v>0</v>
      </c>
      <c r="AA182" s="52">
        <v>0</v>
      </c>
      <c r="AB182" s="52">
        <v>0</v>
      </c>
      <c r="AC182" s="52">
        <v>0</v>
      </c>
      <c r="AD182" s="52">
        <v>0</v>
      </c>
      <c r="AE182" s="52">
        <v>0</v>
      </c>
      <c r="AF182" s="52">
        <v>0</v>
      </c>
      <c r="AG182" s="52">
        <v>0</v>
      </c>
      <c r="AH182" s="51"/>
      <c r="AI182" s="51"/>
      <c r="AJ182" s="51"/>
      <c r="AK182" s="51"/>
      <c r="AL182" s="51"/>
    </row>
    <row r="183" spans="1:38" x14ac:dyDescent="0.25">
      <c r="A183" s="57" t="s">
        <v>436</v>
      </c>
      <c r="B183" s="57" t="str">
        <f t="shared" si="11"/>
        <v>RE_CON-UCE-L</v>
      </c>
      <c r="C183" s="52">
        <v>0</v>
      </c>
      <c r="D183" s="52">
        <v>0</v>
      </c>
      <c r="E183" s="52">
        <v>0</v>
      </c>
      <c r="F183" s="52">
        <v>0</v>
      </c>
      <c r="G183" s="52">
        <v>0</v>
      </c>
      <c r="H183" s="52">
        <v>0</v>
      </c>
      <c r="I183" s="52">
        <v>0</v>
      </c>
      <c r="J183" s="52">
        <v>0</v>
      </c>
      <c r="K183" s="52">
        <v>0</v>
      </c>
      <c r="L183" s="52">
        <v>0</v>
      </c>
      <c r="M183" s="52">
        <v>0</v>
      </c>
      <c r="N183" s="52">
        <v>0</v>
      </c>
      <c r="O183" s="52">
        <v>0</v>
      </c>
      <c r="P183" s="52">
        <v>0</v>
      </c>
      <c r="Q183" s="52">
        <v>0</v>
      </c>
      <c r="R183" s="52">
        <v>0</v>
      </c>
      <c r="S183" s="52">
        <v>0</v>
      </c>
      <c r="T183" s="52">
        <v>0</v>
      </c>
      <c r="U183" s="52">
        <v>0</v>
      </c>
      <c r="V183" s="52">
        <v>0</v>
      </c>
      <c r="W183" s="52">
        <v>0</v>
      </c>
      <c r="X183" s="52">
        <v>0</v>
      </c>
      <c r="Y183" s="52">
        <v>0</v>
      </c>
      <c r="Z183" s="52">
        <v>0</v>
      </c>
      <c r="AA183" s="52">
        <v>0</v>
      </c>
      <c r="AB183" s="52">
        <v>0</v>
      </c>
      <c r="AC183" s="52">
        <v>0</v>
      </c>
      <c r="AD183" s="52">
        <v>0</v>
      </c>
      <c r="AE183" s="52">
        <v>0</v>
      </c>
      <c r="AF183" s="52">
        <v>0</v>
      </c>
      <c r="AG183" s="52">
        <v>0</v>
      </c>
      <c r="AH183" s="51"/>
      <c r="AI183" s="51"/>
      <c r="AJ183" s="51"/>
      <c r="AK183" s="51"/>
      <c r="AL183" s="51"/>
    </row>
    <row r="184" spans="1:38" x14ac:dyDescent="0.25">
      <c r="A184" s="57" t="s">
        <v>436</v>
      </c>
      <c r="B184" s="57" t="str">
        <f t="shared" si="11"/>
        <v>TRAPES-UCE-L</v>
      </c>
      <c r="C184" s="52">
        <v>0</v>
      </c>
      <c r="D184" s="52">
        <v>0</v>
      </c>
      <c r="E184" s="52">
        <v>0</v>
      </c>
      <c r="F184" s="52">
        <v>0</v>
      </c>
      <c r="G184" s="52">
        <v>0</v>
      </c>
      <c r="H184" s="52">
        <v>0</v>
      </c>
      <c r="I184" s="52">
        <v>0</v>
      </c>
      <c r="J184" s="52">
        <v>0</v>
      </c>
      <c r="K184" s="52">
        <v>0</v>
      </c>
      <c r="L184" s="52">
        <v>0</v>
      </c>
      <c r="M184" s="52">
        <v>0</v>
      </c>
      <c r="N184" s="52">
        <v>0</v>
      </c>
      <c r="O184" s="52">
        <v>0</v>
      </c>
      <c r="P184" s="52">
        <v>0</v>
      </c>
      <c r="Q184" s="52">
        <v>0</v>
      </c>
      <c r="R184" s="52">
        <v>0</v>
      </c>
      <c r="S184" s="52">
        <v>0</v>
      </c>
      <c r="T184" s="52">
        <v>0</v>
      </c>
      <c r="U184" s="52">
        <v>0</v>
      </c>
      <c r="V184" s="52">
        <v>0</v>
      </c>
      <c r="W184" s="52">
        <v>0</v>
      </c>
      <c r="X184" s="52">
        <v>0</v>
      </c>
      <c r="Y184" s="52">
        <v>0</v>
      </c>
      <c r="Z184" s="52">
        <v>0</v>
      </c>
      <c r="AA184" s="52">
        <v>0</v>
      </c>
      <c r="AB184" s="52">
        <v>0</v>
      </c>
      <c r="AC184" s="52">
        <v>0</v>
      </c>
      <c r="AD184" s="52">
        <v>0</v>
      </c>
      <c r="AE184" s="52">
        <v>0</v>
      </c>
      <c r="AF184" s="52">
        <v>0</v>
      </c>
      <c r="AG184" s="52">
        <v>0</v>
      </c>
      <c r="AH184" s="51"/>
      <c r="AI184" s="51"/>
      <c r="AJ184" s="51"/>
      <c r="AK184" s="51"/>
      <c r="AL184" s="51"/>
    </row>
    <row r="185" spans="1:38" x14ac:dyDescent="0.25">
      <c r="A185" s="57" t="s">
        <v>436</v>
      </c>
      <c r="B185" s="57" t="str">
        <f t="shared" si="11"/>
        <v>REF2019-UCE-L</v>
      </c>
      <c r="C185" s="52">
        <v>0</v>
      </c>
      <c r="D185" s="52">
        <v>0</v>
      </c>
      <c r="E185" s="52">
        <v>0</v>
      </c>
      <c r="F185" s="52">
        <v>0</v>
      </c>
      <c r="G185" s="52">
        <v>0</v>
      </c>
      <c r="H185" s="52">
        <v>0</v>
      </c>
      <c r="I185" s="52">
        <v>0</v>
      </c>
      <c r="J185" s="52">
        <v>0</v>
      </c>
      <c r="K185" s="52">
        <v>0</v>
      </c>
      <c r="L185" s="52">
        <v>0</v>
      </c>
      <c r="M185" s="52">
        <v>0</v>
      </c>
      <c r="N185" s="52">
        <v>0</v>
      </c>
      <c r="O185" s="52">
        <v>0</v>
      </c>
      <c r="P185" s="52">
        <v>0</v>
      </c>
      <c r="Q185" s="52">
        <v>0</v>
      </c>
      <c r="R185" s="52">
        <v>0</v>
      </c>
      <c r="S185" s="52">
        <v>0</v>
      </c>
      <c r="T185" s="52">
        <v>0</v>
      </c>
      <c r="U185" s="52">
        <v>0</v>
      </c>
      <c r="V185" s="52">
        <v>0</v>
      </c>
      <c r="W185" s="52">
        <v>0</v>
      </c>
      <c r="X185" s="52">
        <v>0</v>
      </c>
      <c r="Y185" s="52">
        <v>0</v>
      </c>
      <c r="Z185" s="52">
        <v>0</v>
      </c>
      <c r="AA185" s="52">
        <v>0</v>
      </c>
      <c r="AB185" s="52">
        <v>0</v>
      </c>
      <c r="AC185" s="52">
        <v>0</v>
      </c>
      <c r="AD185" s="52">
        <v>0</v>
      </c>
      <c r="AE185" s="52">
        <v>0</v>
      </c>
      <c r="AF185" s="52">
        <v>0</v>
      </c>
      <c r="AG185" s="52">
        <v>0</v>
      </c>
      <c r="AH185" s="51"/>
      <c r="AI185" s="51"/>
      <c r="AJ185" s="51"/>
      <c r="AK185" s="51"/>
      <c r="AL185" s="51"/>
    </row>
    <row r="186" spans="1:38" x14ac:dyDescent="0.25">
      <c r="A186" s="57" t="s">
        <v>436</v>
      </c>
      <c r="B186" s="57" t="str">
        <f t="shared" si="11"/>
        <v>REF20195-L</v>
      </c>
      <c r="C186" s="52">
        <v>0</v>
      </c>
      <c r="D186" s="52">
        <v>0</v>
      </c>
      <c r="E186" s="52">
        <v>0</v>
      </c>
      <c r="F186" s="52">
        <v>0</v>
      </c>
      <c r="G186" s="52">
        <v>0</v>
      </c>
      <c r="H186" s="52">
        <v>0</v>
      </c>
      <c r="I186" s="52">
        <v>0</v>
      </c>
      <c r="J186" s="52">
        <v>0</v>
      </c>
      <c r="K186" s="52">
        <v>0</v>
      </c>
      <c r="L186" s="52">
        <v>0</v>
      </c>
      <c r="M186" s="52">
        <v>0</v>
      </c>
      <c r="N186" s="52">
        <v>0</v>
      </c>
      <c r="O186" s="52">
        <v>0</v>
      </c>
      <c r="P186" s="52">
        <v>0</v>
      </c>
      <c r="Q186" s="52">
        <v>0</v>
      </c>
      <c r="R186" s="52">
        <v>0</v>
      </c>
      <c r="S186" s="52">
        <v>0</v>
      </c>
      <c r="T186" s="52">
        <v>0</v>
      </c>
      <c r="U186" s="52">
        <v>0</v>
      </c>
      <c r="V186" s="52">
        <v>0</v>
      </c>
      <c r="W186" s="52">
        <v>0</v>
      </c>
      <c r="X186" s="52">
        <v>0</v>
      </c>
      <c r="Y186" s="52">
        <v>0</v>
      </c>
      <c r="Z186" s="52">
        <v>0</v>
      </c>
      <c r="AA186" s="52">
        <v>0</v>
      </c>
      <c r="AB186" s="52">
        <v>0</v>
      </c>
      <c r="AC186" s="52">
        <v>0</v>
      </c>
      <c r="AD186" s="52">
        <v>0</v>
      </c>
      <c r="AE186" s="52">
        <v>0</v>
      </c>
      <c r="AF186" s="52">
        <v>0</v>
      </c>
      <c r="AG186" s="52">
        <v>0</v>
      </c>
      <c r="AH186" s="51"/>
      <c r="AI186" s="51"/>
      <c r="AJ186" s="51"/>
      <c r="AK186" s="51"/>
      <c r="AL186" s="51"/>
    </row>
    <row r="187" spans="1:38" x14ac:dyDescent="0.25">
      <c r="A187" s="57" t="s">
        <v>436</v>
      </c>
      <c r="B187" s="57" t="str">
        <f t="shared" si="11"/>
        <v>T3P2S8RL-UCE</v>
      </c>
      <c r="C187" s="52">
        <v>0</v>
      </c>
      <c r="D187" s="52">
        <v>0</v>
      </c>
      <c r="E187" s="52">
        <v>0</v>
      </c>
      <c r="F187" s="52">
        <v>0</v>
      </c>
      <c r="G187" s="52">
        <v>0</v>
      </c>
      <c r="H187" s="52">
        <v>0</v>
      </c>
      <c r="I187" s="52">
        <v>0</v>
      </c>
      <c r="J187" s="52">
        <v>0</v>
      </c>
      <c r="K187" s="52">
        <v>0</v>
      </c>
      <c r="L187" s="52">
        <v>0</v>
      </c>
      <c r="M187" s="52">
        <v>0</v>
      </c>
      <c r="N187" s="52">
        <v>0</v>
      </c>
      <c r="O187" s="52">
        <v>0</v>
      </c>
      <c r="P187" s="52">
        <v>0</v>
      </c>
      <c r="Q187" s="52">
        <v>0</v>
      </c>
      <c r="R187" s="52">
        <v>0</v>
      </c>
      <c r="S187" s="52">
        <v>0</v>
      </c>
      <c r="T187" s="52">
        <v>0</v>
      </c>
      <c r="U187" s="52">
        <v>0</v>
      </c>
      <c r="V187" s="52">
        <v>0</v>
      </c>
      <c r="W187" s="52">
        <v>0</v>
      </c>
      <c r="X187" s="52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0</v>
      </c>
      <c r="AD187" s="52">
        <v>0</v>
      </c>
      <c r="AE187" s="52">
        <v>0</v>
      </c>
      <c r="AF187" s="52">
        <v>0</v>
      </c>
      <c r="AG187" s="52">
        <v>0</v>
      </c>
      <c r="AH187" s="51"/>
      <c r="AI187" s="51"/>
      <c r="AJ187" s="51"/>
      <c r="AK187" s="51"/>
      <c r="AL187" s="51"/>
    </row>
    <row r="188" spans="1:38" s="86" customFormat="1" x14ac:dyDescent="0.25">
      <c r="A188" s="86" t="s">
        <v>437</v>
      </c>
      <c r="B188" s="86" t="str">
        <f t="shared" si="11"/>
        <v>Ucon7-75-L</v>
      </c>
      <c r="C188" s="90">
        <v>0</v>
      </c>
      <c r="D188" s="90">
        <v>0</v>
      </c>
      <c r="E188" s="90">
        <v>0</v>
      </c>
      <c r="F188" s="90">
        <v>0</v>
      </c>
      <c r="G188" s="90">
        <v>0</v>
      </c>
      <c r="H188" s="90">
        <v>0</v>
      </c>
      <c r="I188" s="90">
        <v>0</v>
      </c>
      <c r="J188" s="90">
        <v>0</v>
      </c>
      <c r="K188" s="90">
        <v>0</v>
      </c>
      <c r="L188" s="90">
        <v>0</v>
      </c>
      <c r="M188" s="90">
        <v>0</v>
      </c>
      <c r="N188" s="90">
        <v>0</v>
      </c>
      <c r="O188" s="90">
        <v>0</v>
      </c>
      <c r="P188" s="90">
        <v>0</v>
      </c>
      <c r="Q188" s="90">
        <v>0</v>
      </c>
      <c r="R188" s="90">
        <v>0</v>
      </c>
      <c r="S188" s="90">
        <v>0</v>
      </c>
      <c r="T188" s="90">
        <v>0</v>
      </c>
      <c r="U188" s="90">
        <v>0</v>
      </c>
      <c r="V188" s="90">
        <v>0</v>
      </c>
      <c r="W188" s="90">
        <v>0</v>
      </c>
      <c r="X188" s="90">
        <v>0</v>
      </c>
      <c r="Y188" s="90">
        <v>0</v>
      </c>
      <c r="Z188" s="90">
        <v>0</v>
      </c>
      <c r="AA188" s="90">
        <v>0</v>
      </c>
      <c r="AB188" s="90">
        <v>0</v>
      </c>
      <c r="AC188" s="90">
        <v>0</v>
      </c>
      <c r="AD188" s="90">
        <v>0</v>
      </c>
      <c r="AE188" s="90">
        <v>0</v>
      </c>
      <c r="AF188" s="90">
        <v>0</v>
      </c>
      <c r="AG188" s="90">
        <v>0</v>
      </c>
      <c r="AH188" s="87"/>
      <c r="AI188" s="87"/>
      <c r="AJ188" s="87"/>
      <c r="AK188" s="87"/>
      <c r="AL188" s="87"/>
    </row>
    <row r="189" spans="1:38" x14ac:dyDescent="0.25">
      <c r="A189" s="57" t="s">
        <v>437</v>
      </c>
      <c r="B189" s="57" t="str">
        <f t="shared" si="11"/>
        <v>Con7-75-L</v>
      </c>
      <c r="C189" s="52">
        <v>0</v>
      </c>
      <c r="D189" s="52">
        <v>0</v>
      </c>
      <c r="E189" s="52">
        <v>0</v>
      </c>
      <c r="F189" s="52">
        <v>0</v>
      </c>
      <c r="G189" s="52">
        <v>0</v>
      </c>
      <c r="H189" s="52">
        <v>0</v>
      </c>
      <c r="I189" s="52">
        <v>0</v>
      </c>
      <c r="J189" s="52">
        <v>0</v>
      </c>
      <c r="K189" s="52">
        <v>0</v>
      </c>
      <c r="L189" s="52">
        <v>0</v>
      </c>
      <c r="M189" s="52">
        <v>0</v>
      </c>
      <c r="N189" s="52">
        <v>0</v>
      </c>
      <c r="O189" s="52">
        <v>0</v>
      </c>
      <c r="P189" s="52">
        <v>0</v>
      </c>
      <c r="Q189" s="52">
        <v>0</v>
      </c>
      <c r="R189" s="52">
        <v>0</v>
      </c>
      <c r="S189" s="52">
        <v>0</v>
      </c>
      <c r="T189" s="52">
        <v>0</v>
      </c>
      <c r="U189" s="52">
        <v>0</v>
      </c>
      <c r="V189" s="52">
        <v>0</v>
      </c>
      <c r="W189" s="52">
        <v>0</v>
      </c>
      <c r="X189" s="52">
        <v>0</v>
      </c>
      <c r="Y189" s="52">
        <v>0</v>
      </c>
      <c r="Z189" s="52">
        <v>0</v>
      </c>
      <c r="AA189" s="52">
        <v>0</v>
      </c>
      <c r="AB189" s="52">
        <v>0</v>
      </c>
      <c r="AC189" s="52">
        <v>0</v>
      </c>
      <c r="AD189" s="52">
        <v>0</v>
      </c>
      <c r="AE189" s="52">
        <v>0</v>
      </c>
      <c r="AF189" s="52">
        <v>0</v>
      </c>
      <c r="AG189" s="52">
        <v>0</v>
      </c>
      <c r="AH189" s="51"/>
      <c r="AI189" s="51"/>
      <c r="AJ189" s="51"/>
      <c r="AK189" s="51"/>
      <c r="AL189" s="51"/>
    </row>
    <row r="190" spans="1:38" x14ac:dyDescent="0.25">
      <c r="A190" s="57" t="s">
        <v>437</v>
      </c>
      <c r="B190" s="57" t="str">
        <f t="shared" si="11"/>
        <v>Ucon_NB-UCE-L</v>
      </c>
      <c r="C190" s="52">
        <v>0</v>
      </c>
      <c r="D190" s="52">
        <v>0</v>
      </c>
      <c r="E190" s="52">
        <v>0</v>
      </c>
      <c r="F190" s="52">
        <v>0</v>
      </c>
      <c r="G190" s="52">
        <v>0</v>
      </c>
      <c r="H190" s="52">
        <v>0</v>
      </c>
      <c r="I190" s="52">
        <v>0</v>
      </c>
      <c r="J190" s="52">
        <v>0</v>
      </c>
      <c r="K190" s="52">
        <v>0</v>
      </c>
      <c r="L190" s="52">
        <v>0</v>
      </c>
      <c r="M190" s="52">
        <v>0</v>
      </c>
      <c r="N190" s="52">
        <v>0</v>
      </c>
      <c r="O190" s="52">
        <v>0</v>
      </c>
      <c r="P190" s="52">
        <v>0</v>
      </c>
      <c r="Q190" s="52">
        <v>0</v>
      </c>
      <c r="R190" s="52">
        <v>0</v>
      </c>
      <c r="S190" s="52">
        <v>0</v>
      </c>
      <c r="T190" s="52">
        <v>0</v>
      </c>
      <c r="U190" s="52">
        <v>0</v>
      </c>
      <c r="V190" s="52">
        <v>0</v>
      </c>
      <c r="W190" s="52">
        <v>0</v>
      </c>
      <c r="X190" s="52">
        <v>0</v>
      </c>
      <c r="Y190" s="52">
        <v>0</v>
      </c>
      <c r="Z190" s="52">
        <v>0</v>
      </c>
      <c r="AA190" s="52">
        <v>0</v>
      </c>
      <c r="AB190" s="52">
        <v>0</v>
      </c>
      <c r="AC190" s="52">
        <v>0</v>
      </c>
      <c r="AD190" s="52">
        <v>0</v>
      </c>
      <c r="AE190" s="52">
        <v>0</v>
      </c>
      <c r="AF190" s="52">
        <v>0</v>
      </c>
      <c r="AG190" s="52">
        <v>0</v>
      </c>
      <c r="AH190" s="51"/>
      <c r="AI190" s="51"/>
      <c r="AJ190" s="51"/>
      <c r="AK190" s="51"/>
      <c r="AL190" s="51"/>
    </row>
    <row r="191" spans="1:38" x14ac:dyDescent="0.25">
      <c r="A191" s="57" t="s">
        <v>437</v>
      </c>
      <c r="B191" s="57" t="str">
        <f t="shared" si="11"/>
        <v>Con_NB-UCE</v>
      </c>
      <c r="C191" s="52">
        <v>0</v>
      </c>
      <c r="D191" s="52">
        <v>0</v>
      </c>
      <c r="E191" s="52">
        <v>0</v>
      </c>
      <c r="F191" s="52">
        <v>0</v>
      </c>
      <c r="G191" s="52">
        <v>0</v>
      </c>
      <c r="H191" s="52">
        <v>0</v>
      </c>
      <c r="I191" s="52">
        <v>0</v>
      </c>
      <c r="J191" s="52">
        <v>0</v>
      </c>
      <c r="K191" s="52">
        <v>0</v>
      </c>
      <c r="L191" s="52">
        <v>0</v>
      </c>
      <c r="M191" s="52">
        <v>0</v>
      </c>
      <c r="N191" s="52">
        <v>0</v>
      </c>
      <c r="O191" s="52">
        <v>0</v>
      </c>
      <c r="P191" s="52">
        <v>0</v>
      </c>
      <c r="Q191" s="52">
        <v>0</v>
      </c>
      <c r="R191" s="52">
        <v>0</v>
      </c>
      <c r="S191" s="52">
        <v>0</v>
      </c>
      <c r="T191" s="52">
        <v>0</v>
      </c>
      <c r="U191" s="52">
        <v>0</v>
      </c>
      <c r="V191" s="52">
        <v>0</v>
      </c>
      <c r="W191" s="52">
        <v>0</v>
      </c>
      <c r="X191" s="52">
        <v>0</v>
      </c>
      <c r="Y191" s="52">
        <v>0</v>
      </c>
      <c r="Z191" s="52">
        <v>0</v>
      </c>
      <c r="AA191" s="52">
        <v>0</v>
      </c>
      <c r="AB191" s="52">
        <v>0</v>
      </c>
      <c r="AC191" s="52">
        <v>0</v>
      </c>
      <c r="AD191" s="52">
        <v>0</v>
      </c>
      <c r="AE191" s="52">
        <v>0</v>
      </c>
      <c r="AF191" s="52">
        <v>0</v>
      </c>
      <c r="AG191" s="52">
        <v>0</v>
      </c>
      <c r="AH191" s="51"/>
      <c r="AI191" s="51"/>
      <c r="AJ191" s="51"/>
      <c r="AK191" s="51"/>
      <c r="AL191" s="51"/>
    </row>
    <row r="192" spans="1:38" x14ac:dyDescent="0.25">
      <c r="A192" s="57" t="s">
        <v>437</v>
      </c>
      <c r="B192" s="57" t="str">
        <f t="shared" si="11"/>
        <v>Ucon_NB9-5</v>
      </c>
      <c r="C192" s="52">
        <v>0</v>
      </c>
      <c r="D192" s="52">
        <v>0</v>
      </c>
      <c r="E192" s="52">
        <v>0</v>
      </c>
      <c r="F192" s="52">
        <v>0</v>
      </c>
      <c r="G192" s="52">
        <v>0</v>
      </c>
      <c r="H192" s="52">
        <v>0</v>
      </c>
      <c r="I192" s="52">
        <v>0</v>
      </c>
      <c r="J192" s="52">
        <v>0</v>
      </c>
      <c r="K192" s="52">
        <v>0</v>
      </c>
      <c r="L192" s="52">
        <v>0</v>
      </c>
      <c r="M192" s="52">
        <v>0</v>
      </c>
      <c r="N192" s="52">
        <v>0</v>
      </c>
      <c r="O192" s="52">
        <v>0</v>
      </c>
      <c r="P192" s="52">
        <v>0</v>
      </c>
      <c r="Q192" s="52">
        <v>0</v>
      </c>
      <c r="R192" s="52">
        <v>0</v>
      </c>
      <c r="S192" s="52">
        <v>0</v>
      </c>
      <c r="T192" s="52">
        <v>0</v>
      </c>
      <c r="U192" s="52">
        <v>0</v>
      </c>
      <c r="V192" s="52">
        <v>0</v>
      </c>
      <c r="W192" s="52">
        <v>0</v>
      </c>
      <c r="X192" s="52">
        <v>0</v>
      </c>
      <c r="Y192" s="52">
        <v>0</v>
      </c>
      <c r="Z192" s="52">
        <v>0</v>
      </c>
      <c r="AA192" s="52">
        <v>0</v>
      </c>
      <c r="AB192" s="52">
        <v>0</v>
      </c>
      <c r="AC192" s="52">
        <v>0</v>
      </c>
      <c r="AD192" s="52">
        <v>0</v>
      </c>
      <c r="AE192" s="52">
        <v>0</v>
      </c>
      <c r="AF192" s="52">
        <v>0</v>
      </c>
      <c r="AG192" s="52">
        <v>0</v>
      </c>
      <c r="AH192" s="51"/>
      <c r="AI192" s="51"/>
      <c r="AJ192" s="51"/>
      <c r="AK192" s="51"/>
      <c r="AL192" s="51"/>
    </row>
    <row r="193" spans="1:38" x14ac:dyDescent="0.25">
      <c r="A193" s="57" t="s">
        <v>437</v>
      </c>
      <c r="B193" s="57" t="str">
        <f t="shared" si="11"/>
        <v>RE_CON-UCE-L</v>
      </c>
      <c r="C193" s="52">
        <v>0</v>
      </c>
      <c r="D193" s="52">
        <v>0</v>
      </c>
      <c r="E193" s="52">
        <v>0</v>
      </c>
      <c r="F193" s="52">
        <v>0</v>
      </c>
      <c r="G193" s="52">
        <v>0</v>
      </c>
      <c r="H193" s="52">
        <v>0</v>
      </c>
      <c r="I193" s="52">
        <v>0</v>
      </c>
      <c r="J193" s="52">
        <v>0</v>
      </c>
      <c r="K193" s="52">
        <v>0</v>
      </c>
      <c r="L193" s="52">
        <v>0</v>
      </c>
      <c r="M193" s="52">
        <v>0</v>
      </c>
      <c r="N193" s="52">
        <v>0</v>
      </c>
      <c r="O193" s="52">
        <v>0</v>
      </c>
      <c r="P193" s="52">
        <v>0</v>
      </c>
      <c r="Q193" s="52">
        <v>0</v>
      </c>
      <c r="R193" s="52">
        <v>0</v>
      </c>
      <c r="S193" s="52">
        <v>0</v>
      </c>
      <c r="T193" s="52">
        <v>0</v>
      </c>
      <c r="U193" s="52">
        <v>0</v>
      </c>
      <c r="V193" s="52">
        <v>0</v>
      </c>
      <c r="W193" s="52">
        <v>0</v>
      </c>
      <c r="X193" s="52">
        <v>0</v>
      </c>
      <c r="Y193" s="52">
        <v>0</v>
      </c>
      <c r="Z193" s="52">
        <v>0</v>
      </c>
      <c r="AA193" s="52">
        <v>0</v>
      </c>
      <c r="AB193" s="52">
        <v>0</v>
      </c>
      <c r="AC193" s="52">
        <v>0</v>
      </c>
      <c r="AD193" s="52">
        <v>0</v>
      </c>
      <c r="AE193" s="52">
        <v>0</v>
      </c>
      <c r="AF193" s="52">
        <v>0</v>
      </c>
      <c r="AG193" s="52">
        <v>0</v>
      </c>
      <c r="AH193" s="51"/>
      <c r="AI193" s="51"/>
      <c r="AJ193" s="51"/>
      <c r="AK193" s="51"/>
      <c r="AL193" s="51"/>
    </row>
    <row r="194" spans="1:38" x14ac:dyDescent="0.25">
      <c r="A194" s="57" t="s">
        <v>437</v>
      </c>
      <c r="B194" s="57" t="str">
        <f t="shared" si="11"/>
        <v>TRAPES-UCE-L</v>
      </c>
      <c r="C194" s="52">
        <v>0</v>
      </c>
      <c r="D194" s="52">
        <v>0</v>
      </c>
      <c r="E194" s="52">
        <v>0</v>
      </c>
      <c r="F194" s="52">
        <v>0</v>
      </c>
      <c r="G194" s="52">
        <v>0</v>
      </c>
      <c r="H194" s="52">
        <v>0</v>
      </c>
      <c r="I194" s="52">
        <v>0</v>
      </c>
      <c r="J194" s="52">
        <v>0</v>
      </c>
      <c r="K194" s="52">
        <v>0</v>
      </c>
      <c r="L194" s="52">
        <v>0</v>
      </c>
      <c r="M194" s="52">
        <v>0</v>
      </c>
      <c r="N194" s="52">
        <v>0</v>
      </c>
      <c r="O194" s="52">
        <v>0</v>
      </c>
      <c r="P194" s="52">
        <v>0</v>
      </c>
      <c r="Q194" s="52">
        <v>0</v>
      </c>
      <c r="R194" s="52">
        <v>0</v>
      </c>
      <c r="S194" s="52">
        <v>0</v>
      </c>
      <c r="T194" s="52">
        <v>0</v>
      </c>
      <c r="U194" s="52">
        <v>0</v>
      </c>
      <c r="V194" s="52">
        <v>0</v>
      </c>
      <c r="W194" s="52">
        <v>0</v>
      </c>
      <c r="X194" s="52">
        <v>0</v>
      </c>
      <c r="Y194" s="52">
        <v>0</v>
      </c>
      <c r="Z194" s="52">
        <v>0</v>
      </c>
      <c r="AA194" s="52">
        <v>0</v>
      </c>
      <c r="AB194" s="52">
        <v>0</v>
      </c>
      <c r="AC194" s="52">
        <v>0</v>
      </c>
      <c r="AD194" s="52">
        <v>0</v>
      </c>
      <c r="AE194" s="52">
        <v>0</v>
      </c>
      <c r="AF194" s="52">
        <v>0</v>
      </c>
      <c r="AG194" s="52">
        <v>0</v>
      </c>
      <c r="AH194" s="51"/>
      <c r="AI194" s="51"/>
      <c r="AJ194" s="51"/>
      <c r="AK194" s="51"/>
      <c r="AL194" s="51"/>
    </row>
    <row r="195" spans="1:38" x14ac:dyDescent="0.25">
      <c r="A195" s="57" t="s">
        <v>437</v>
      </c>
      <c r="B195" s="57" t="str">
        <f t="shared" si="11"/>
        <v>REF2019-UCE-L</v>
      </c>
      <c r="C195" s="52">
        <v>0</v>
      </c>
      <c r="D195" s="52">
        <v>0</v>
      </c>
      <c r="E195" s="52">
        <v>0</v>
      </c>
      <c r="F195" s="52">
        <v>0</v>
      </c>
      <c r="G195" s="52">
        <v>0</v>
      </c>
      <c r="H195" s="52">
        <v>0</v>
      </c>
      <c r="I195" s="52">
        <v>0</v>
      </c>
      <c r="J195" s="52">
        <v>0</v>
      </c>
      <c r="K195" s="52">
        <v>0</v>
      </c>
      <c r="L195" s="52">
        <v>0</v>
      </c>
      <c r="M195" s="52">
        <v>0</v>
      </c>
      <c r="N195" s="52">
        <v>0</v>
      </c>
      <c r="O195" s="52">
        <v>0</v>
      </c>
      <c r="P195" s="52">
        <v>0</v>
      </c>
      <c r="Q195" s="52">
        <v>0</v>
      </c>
      <c r="R195" s="52">
        <v>0</v>
      </c>
      <c r="S195" s="52">
        <v>0</v>
      </c>
      <c r="T195" s="52">
        <v>0</v>
      </c>
      <c r="U195" s="52">
        <v>0</v>
      </c>
      <c r="V195" s="52">
        <v>0</v>
      </c>
      <c r="W195" s="52">
        <v>0</v>
      </c>
      <c r="X195" s="52">
        <v>0</v>
      </c>
      <c r="Y195" s="52">
        <v>0</v>
      </c>
      <c r="Z195" s="52">
        <v>0</v>
      </c>
      <c r="AA195" s="52">
        <v>0</v>
      </c>
      <c r="AB195" s="52">
        <v>0</v>
      </c>
      <c r="AC195" s="52">
        <v>0</v>
      </c>
      <c r="AD195" s="52">
        <v>0</v>
      </c>
      <c r="AE195" s="52">
        <v>0</v>
      </c>
      <c r="AF195" s="52">
        <v>0</v>
      </c>
      <c r="AG195" s="52">
        <v>0</v>
      </c>
      <c r="AH195" s="51"/>
      <c r="AI195" s="51"/>
      <c r="AJ195" s="51"/>
      <c r="AK195" s="51"/>
      <c r="AL195" s="51"/>
    </row>
    <row r="196" spans="1:38" x14ac:dyDescent="0.25">
      <c r="A196" s="57" t="s">
        <v>437</v>
      </c>
      <c r="B196" s="57" t="str">
        <f t="shared" si="11"/>
        <v>REF20195-L</v>
      </c>
      <c r="C196" s="52">
        <v>0</v>
      </c>
      <c r="D196" s="52">
        <v>0</v>
      </c>
      <c r="E196" s="52">
        <v>0</v>
      </c>
      <c r="F196" s="52">
        <v>0</v>
      </c>
      <c r="G196" s="52">
        <v>0</v>
      </c>
      <c r="H196" s="52">
        <v>0</v>
      </c>
      <c r="I196" s="52">
        <v>0</v>
      </c>
      <c r="J196" s="52">
        <v>0</v>
      </c>
      <c r="K196" s="52">
        <v>0</v>
      </c>
      <c r="L196" s="52">
        <v>0</v>
      </c>
      <c r="M196" s="52">
        <v>0</v>
      </c>
      <c r="N196" s="52">
        <v>0</v>
      </c>
      <c r="O196" s="52">
        <v>0</v>
      </c>
      <c r="P196" s="52">
        <v>0</v>
      </c>
      <c r="Q196" s="52">
        <v>0</v>
      </c>
      <c r="R196" s="52">
        <v>0</v>
      </c>
      <c r="S196" s="52">
        <v>0</v>
      </c>
      <c r="T196" s="52">
        <v>0</v>
      </c>
      <c r="U196" s="52">
        <v>0</v>
      </c>
      <c r="V196" s="52">
        <v>0</v>
      </c>
      <c r="W196" s="52">
        <v>0</v>
      </c>
      <c r="X196" s="52">
        <v>0</v>
      </c>
      <c r="Y196" s="52">
        <v>0</v>
      </c>
      <c r="Z196" s="52">
        <v>0</v>
      </c>
      <c r="AA196" s="52">
        <v>0</v>
      </c>
      <c r="AB196" s="52">
        <v>0</v>
      </c>
      <c r="AC196" s="52">
        <v>0</v>
      </c>
      <c r="AD196" s="52">
        <v>0</v>
      </c>
      <c r="AE196" s="52">
        <v>0</v>
      </c>
      <c r="AF196" s="52">
        <v>0</v>
      </c>
      <c r="AG196" s="52">
        <v>0</v>
      </c>
      <c r="AH196" s="51"/>
      <c r="AI196" s="51"/>
      <c r="AJ196" s="51"/>
      <c r="AK196" s="51"/>
      <c r="AL196" s="51"/>
    </row>
    <row r="197" spans="1:38" x14ac:dyDescent="0.25">
      <c r="A197" s="57" t="s">
        <v>437</v>
      </c>
      <c r="B197" s="57" t="str">
        <f t="shared" si="11"/>
        <v>T3P2S8RL-UCE</v>
      </c>
      <c r="C197" s="52">
        <v>0</v>
      </c>
      <c r="D197" s="52">
        <v>0</v>
      </c>
      <c r="E197" s="52">
        <v>0</v>
      </c>
      <c r="F197" s="52">
        <v>0</v>
      </c>
      <c r="G197" s="52">
        <v>0</v>
      </c>
      <c r="H197" s="52">
        <v>0</v>
      </c>
      <c r="I197" s="52">
        <v>0</v>
      </c>
      <c r="J197" s="52">
        <v>0</v>
      </c>
      <c r="K197" s="52">
        <v>0</v>
      </c>
      <c r="L197" s="52">
        <v>0</v>
      </c>
      <c r="M197" s="52">
        <v>0</v>
      </c>
      <c r="N197" s="52">
        <v>0</v>
      </c>
      <c r="O197" s="52">
        <v>0</v>
      </c>
      <c r="P197" s="52">
        <v>0</v>
      </c>
      <c r="Q197" s="52">
        <v>0</v>
      </c>
      <c r="R197" s="52">
        <v>0</v>
      </c>
      <c r="S197" s="52">
        <v>0</v>
      </c>
      <c r="T197" s="52">
        <v>0</v>
      </c>
      <c r="U197" s="52">
        <v>0</v>
      </c>
      <c r="V197" s="52">
        <v>0</v>
      </c>
      <c r="W197" s="52">
        <v>0</v>
      </c>
      <c r="X197" s="52">
        <v>0</v>
      </c>
      <c r="Y197" s="52">
        <v>0</v>
      </c>
      <c r="Z197" s="52">
        <v>0</v>
      </c>
      <c r="AA197" s="52">
        <v>0</v>
      </c>
      <c r="AB197" s="52">
        <v>0</v>
      </c>
      <c r="AC197" s="52">
        <v>0</v>
      </c>
      <c r="AD197" s="52">
        <v>0</v>
      </c>
      <c r="AE197" s="52">
        <v>0</v>
      </c>
      <c r="AF197" s="52">
        <v>0</v>
      </c>
      <c r="AG197" s="52">
        <v>0</v>
      </c>
      <c r="AH197" s="51"/>
      <c r="AI197" s="51"/>
      <c r="AJ197" s="51"/>
      <c r="AK197" s="51"/>
      <c r="AL197" s="51"/>
    </row>
    <row r="198" spans="1:38" s="86" customFormat="1" x14ac:dyDescent="0.25">
      <c r="A198" s="86" t="s">
        <v>438</v>
      </c>
      <c r="B198" s="86" t="str">
        <f t="shared" si="11"/>
        <v>Ucon7-75-L</v>
      </c>
      <c r="C198" s="90">
        <v>0</v>
      </c>
      <c r="D198" s="90">
        <v>0</v>
      </c>
      <c r="E198" s="90">
        <v>0</v>
      </c>
      <c r="F198" s="90">
        <v>0</v>
      </c>
      <c r="G198" s="90">
        <v>0</v>
      </c>
      <c r="H198" s="90">
        <v>0</v>
      </c>
      <c r="I198" s="90">
        <v>0</v>
      </c>
      <c r="J198" s="90">
        <v>0</v>
      </c>
      <c r="K198" s="90">
        <v>0</v>
      </c>
      <c r="L198" s="90">
        <v>0</v>
      </c>
      <c r="M198" s="90">
        <v>0</v>
      </c>
      <c r="N198" s="90">
        <v>0</v>
      </c>
      <c r="O198" s="90">
        <v>0</v>
      </c>
      <c r="P198" s="90">
        <v>0</v>
      </c>
      <c r="Q198" s="90">
        <v>0</v>
      </c>
      <c r="R198" s="90">
        <v>0</v>
      </c>
      <c r="S198" s="90">
        <v>0</v>
      </c>
      <c r="T198" s="90">
        <v>0</v>
      </c>
      <c r="U198" s="90">
        <v>0</v>
      </c>
      <c r="V198" s="90">
        <v>0</v>
      </c>
      <c r="W198" s="90">
        <v>0</v>
      </c>
      <c r="X198" s="90">
        <v>0</v>
      </c>
      <c r="Y198" s="90">
        <v>0</v>
      </c>
      <c r="Z198" s="90">
        <v>0</v>
      </c>
      <c r="AA198" s="90">
        <v>0</v>
      </c>
      <c r="AB198" s="90">
        <v>0</v>
      </c>
      <c r="AC198" s="90">
        <v>0</v>
      </c>
      <c r="AD198" s="90">
        <v>0</v>
      </c>
      <c r="AE198" s="90">
        <v>0</v>
      </c>
      <c r="AF198" s="90">
        <v>0</v>
      </c>
      <c r="AG198" s="90">
        <v>0</v>
      </c>
      <c r="AH198" s="87"/>
      <c r="AI198" s="87"/>
      <c r="AJ198" s="87"/>
      <c r="AK198" s="87"/>
      <c r="AL198" s="87"/>
    </row>
    <row r="199" spans="1:38" x14ac:dyDescent="0.25">
      <c r="A199" s="57" t="s">
        <v>438</v>
      </c>
      <c r="B199" s="57" t="str">
        <f t="shared" si="11"/>
        <v>Con7-75-L</v>
      </c>
      <c r="C199" s="52">
        <v>0</v>
      </c>
      <c r="D199" s="52">
        <v>0</v>
      </c>
      <c r="E199" s="52">
        <v>0</v>
      </c>
      <c r="F199" s="52">
        <v>0</v>
      </c>
      <c r="G199" s="52">
        <v>0</v>
      </c>
      <c r="H199" s="52">
        <v>0</v>
      </c>
      <c r="I199" s="52">
        <v>0</v>
      </c>
      <c r="J199" s="52">
        <v>0</v>
      </c>
      <c r="K199" s="52">
        <v>0</v>
      </c>
      <c r="L199" s="52">
        <v>0</v>
      </c>
      <c r="M199" s="52">
        <v>0</v>
      </c>
      <c r="N199" s="52">
        <v>0</v>
      </c>
      <c r="O199" s="52">
        <v>0</v>
      </c>
      <c r="P199" s="52">
        <v>0</v>
      </c>
      <c r="Q199" s="52">
        <v>0</v>
      </c>
      <c r="R199" s="52">
        <v>0</v>
      </c>
      <c r="S199" s="52">
        <v>0</v>
      </c>
      <c r="T199" s="52">
        <v>0</v>
      </c>
      <c r="U199" s="52">
        <v>0</v>
      </c>
      <c r="V199" s="52">
        <v>0</v>
      </c>
      <c r="W199" s="52">
        <v>0</v>
      </c>
      <c r="X199" s="52">
        <v>0</v>
      </c>
      <c r="Y199" s="52">
        <v>0</v>
      </c>
      <c r="Z199" s="52">
        <v>0</v>
      </c>
      <c r="AA199" s="52">
        <v>0</v>
      </c>
      <c r="AB199" s="52">
        <v>0</v>
      </c>
      <c r="AC199" s="52">
        <v>0</v>
      </c>
      <c r="AD199" s="52">
        <v>0</v>
      </c>
      <c r="AE199" s="52">
        <v>0</v>
      </c>
      <c r="AF199" s="52">
        <v>0</v>
      </c>
      <c r="AG199" s="52">
        <v>0</v>
      </c>
      <c r="AH199" s="51"/>
      <c r="AI199" s="51"/>
      <c r="AJ199" s="51"/>
      <c r="AK199" s="51"/>
      <c r="AL199" s="51"/>
    </row>
    <row r="200" spans="1:38" x14ac:dyDescent="0.25">
      <c r="A200" s="57" t="s">
        <v>438</v>
      </c>
      <c r="B200" s="57" t="str">
        <f t="shared" si="11"/>
        <v>Ucon_NB-UCE-L</v>
      </c>
      <c r="C200" s="52">
        <v>0</v>
      </c>
      <c r="D200" s="52">
        <v>0</v>
      </c>
      <c r="E200" s="52">
        <v>0</v>
      </c>
      <c r="F200" s="52">
        <v>0</v>
      </c>
      <c r="G200" s="52">
        <v>0</v>
      </c>
      <c r="H200" s="52">
        <v>0</v>
      </c>
      <c r="I200" s="52">
        <v>0</v>
      </c>
      <c r="J200" s="52">
        <v>0</v>
      </c>
      <c r="K200" s="52">
        <v>0</v>
      </c>
      <c r="L200" s="52">
        <v>0</v>
      </c>
      <c r="M200" s="52">
        <v>0</v>
      </c>
      <c r="N200" s="52">
        <v>0</v>
      </c>
      <c r="O200" s="52">
        <v>0</v>
      </c>
      <c r="P200" s="52">
        <v>0</v>
      </c>
      <c r="Q200" s="52">
        <v>0</v>
      </c>
      <c r="R200" s="52">
        <v>0</v>
      </c>
      <c r="S200" s="52">
        <v>0</v>
      </c>
      <c r="T200" s="52">
        <v>0</v>
      </c>
      <c r="U200" s="52">
        <v>0</v>
      </c>
      <c r="V200" s="52">
        <v>0</v>
      </c>
      <c r="W200" s="52">
        <v>0</v>
      </c>
      <c r="X200" s="52">
        <v>0</v>
      </c>
      <c r="Y200" s="52">
        <v>0</v>
      </c>
      <c r="Z200" s="52">
        <v>0</v>
      </c>
      <c r="AA200" s="52">
        <v>0</v>
      </c>
      <c r="AB200" s="52">
        <v>0</v>
      </c>
      <c r="AC200" s="52">
        <v>0</v>
      </c>
      <c r="AD200" s="52">
        <v>0</v>
      </c>
      <c r="AE200" s="52">
        <v>0</v>
      </c>
      <c r="AF200" s="52">
        <v>0</v>
      </c>
      <c r="AG200" s="52">
        <v>0</v>
      </c>
      <c r="AH200" s="51"/>
      <c r="AI200" s="51"/>
      <c r="AJ200" s="51"/>
      <c r="AK200" s="51"/>
      <c r="AL200" s="51"/>
    </row>
    <row r="201" spans="1:38" x14ac:dyDescent="0.25">
      <c r="A201" s="57" t="s">
        <v>438</v>
      </c>
      <c r="B201" s="57" t="str">
        <f t="shared" si="11"/>
        <v>Con_NB-UCE</v>
      </c>
      <c r="C201" s="52">
        <v>0</v>
      </c>
      <c r="D201" s="52">
        <v>0</v>
      </c>
      <c r="E201" s="52">
        <v>0</v>
      </c>
      <c r="F201" s="52">
        <v>0</v>
      </c>
      <c r="G201" s="52">
        <v>0</v>
      </c>
      <c r="H201" s="52">
        <v>0</v>
      </c>
      <c r="I201" s="52">
        <v>0</v>
      </c>
      <c r="J201" s="52">
        <v>0</v>
      </c>
      <c r="K201" s="52">
        <v>0</v>
      </c>
      <c r="L201" s="52">
        <v>0</v>
      </c>
      <c r="M201" s="52">
        <v>0</v>
      </c>
      <c r="N201" s="52">
        <v>0</v>
      </c>
      <c r="O201" s="52">
        <v>0</v>
      </c>
      <c r="P201" s="52">
        <v>0</v>
      </c>
      <c r="Q201" s="52">
        <v>0</v>
      </c>
      <c r="R201" s="52">
        <v>0</v>
      </c>
      <c r="S201" s="52">
        <v>0</v>
      </c>
      <c r="T201" s="52">
        <v>0</v>
      </c>
      <c r="U201" s="52">
        <v>0</v>
      </c>
      <c r="V201" s="52">
        <v>0</v>
      </c>
      <c r="W201" s="52">
        <v>0</v>
      </c>
      <c r="X201" s="52">
        <v>0</v>
      </c>
      <c r="Y201" s="52">
        <v>0</v>
      </c>
      <c r="Z201" s="52">
        <v>0</v>
      </c>
      <c r="AA201" s="52">
        <v>0</v>
      </c>
      <c r="AB201" s="52">
        <v>0</v>
      </c>
      <c r="AC201" s="52">
        <v>0</v>
      </c>
      <c r="AD201" s="52">
        <v>0</v>
      </c>
      <c r="AE201" s="52">
        <v>0</v>
      </c>
      <c r="AF201" s="52">
        <v>0</v>
      </c>
      <c r="AG201" s="52">
        <v>0</v>
      </c>
      <c r="AH201" s="51"/>
      <c r="AI201" s="51"/>
      <c r="AJ201" s="51"/>
      <c r="AK201" s="51"/>
      <c r="AL201" s="51"/>
    </row>
    <row r="202" spans="1:38" x14ac:dyDescent="0.25">
      <c r="A202" s="57" t="s">
        <v>438</v>
      </c>
      <c r="B202" s="57" t="str">
        <f t="shared" si="11"/>
        <v>Ucon_NB9-5</v>
      </c>
      <c r="C202" s="52">
        <v>0</v>
      </c>
      <c r="D202" s="52">
        <v>0</v>
      </c>
      <c r="E202" s="52">
        <v>0</v>
      </c>
      <c r="F202" s="52">
        <v>0</v>
      </c>
      <c r="G202" s="52">
        <v>0</v>
      </c>
      <c r="H202" s="52">
        <v>0</v>
      </c>
      <c r="I202" s="52">
        <v>0</v>
      </c>
      <c r="J202" s="52">
        <v>0</v>
      </c>
      <c r="K202" s="52">
        <v>0</v>
      </c>
      <c r="L202" s="52">
        <v>0</v>
      </c>
      <c r="M202" s="52">
        <v>0</v>
      </c>
      <c r="N202" s="52">
        <v>0</v>
      </c>
      <c r="O202" s="52">
        <v>0</v>
      </c>
      <c r="P202" s="52">
        <v>0</v>
      </c>
      <c r="Q202" s="52">
        <v>0</v>
      </c>
      <c r="R202" s="52">
        <v>0</v>
      </c>
      <c r="S202" s="52">
        <v>0</v>
      </c>
      <c r="T202" s="52">
        <v>0</v>
      </c>
      <c r="U202" s="52">
        <v>0</v>
      </c>
      <c r="V202" s="52">
        <v>0</v>
      </c>
      <c r="W202" s="52">
        <v>0</v>
      </c>
      <c r="X202" s="52">
        <v>0</v>
      </c>
      <c r="Y202" s="52">
        <v>0</v>
      </c>
      <c r="Z202" s="52">
        <v>0</v>
      </c>
      <c r="AA202" s="52">
        <v>0</v>
      </c>
      <c r="AB202" s="52">
        <v>0</v>
      </c>
      <c r="AC202" s="52">
        <v>0</v>
      </c>
      <c r="AD202" s="52">
        <v>0</v>
      </c>
      <c r="AE202" s="52">
        <v>0</v>
      </c>
      <c r="AF202" s="52">
        <v>0</v>
      </c>
      <c r="AG202" s="52">
        <v>0</v>
      </c>
      <c r="AH202" s="51"/>
      <c r="AI202" s="51"/>
      <c r="AJ202" s="51"/>
      <c r="AK202" s="51"/>
      <c r="AL202" s="51"/>
    </row>
    <row r="203" spans="1:38" x14ac:dyDescent="0.25">
      <c r="A203" s="57" t="s">
        <v>438</v>
      </c>
      <c r="B203" s="57" t="str">
        <f t="shared" si="11"/>
        <v>RE_CON-UCE-L</v>
      </c>
      <c r="C203" s="52">
        <v>0</v>
      </c>
      <c r="D203" s="52">
        <v>0</v>
      </c>
      <c r="E203" s="52">
        <v>0</v>
      </c>
      <c r="F203" s="52">
        <v>0</v>
      </c>
      <c r="G203" s="52">
        <v>0</v>
      </c>
      <c r="H203" s="52">
        <v>0</v>
      </c>
      <c r="I203" s="52">
        <v>0</v>
      </c>
      <c r="J203" s="52">
        <v>0</v>
      </c>
      <c r="K203" s="52">
        <v>0</v>
      </c>
      <c r="L203" s="52">
        <v>0</v>
      </c>
      <c r="M203" s="52">
        <v>0</v>
      </c>
      <c r="N203" s="52">
        <v>0</v>
      </c>
      <c r="O203" s="52">
        <v>0</v>
      </c>
      <c r="P203" s="52">
        <v>0</v>
      </c>
      <c r="Q203" s="52">
        <v>0</v>
      </c>
      <c r="R203" s="52">
        <v>0</v>
      </c>
      <c r="S203" s="52">
        <v>0</v>
      </c>
      <c r="T203" s="52">
        <v>0</v>
      </c>
      <c r="U203" s="52">
        <v>0</v>
      </c>
      <c r="V203" s="52">
        <v>0</v>
      </c>
      <c r="W203" s="52">
        <v>0</v>
      </c>
      <c r="X203" s="52">
        <v>0</v>
      </c>
      <c r="Y203" s="52">
        <v>0</v>
      </c>
      <c r="Z203" s="52">
        <v>0</v>
      </c>
      <c r="AA203" s="52">
        <v>0</v>
      </c>
      <c r="AB203" s="52">
        <v>0</v>
      </c>
      <c r="AC203" s="52">
        <v>0</v>
      </c>
      <c r="AD203" s="52">
        <v>0</v>
      </c>
      <c r="AE203" s="52">
        <v>0</v>
      </c>
      <c r="AF203" s="52">
        <v>0</v>
      </c>
      <c r="AG203" s="52">
        <v>0</v>
      </c>
      <c r="AH203" s="51"/>
      <c r="AI203" s="51"/>
      <c r="AJ203" s="51"/>
      <c r="AK203" s="51"/>
      <c r="AL203" s="51"/>
    </row>
    <row r="204" spans="1:38" x14ac:dyDescent="0.25">
      <c r="A204" s="57" t="s">
        <v>438</v>
      </c>
      <c r="B204" s="57" t="str">
        <f t="shared" si="11"/>
        <v>TRAPES-UCE-L</v>
      </c>
      <c r="C204" s="52">
        <v>0</v>
      </c>
      <c r="D204" s="52">
        <v>0</v>
      </c>
      <c r="E204" s="52">
        <v>0</v>
      </c>
      <c r="F204" s="52">
        <v>0</v>
      </c>
      <c r="G204" s="52">
        <v>0</v>
      </c>
      <c r="H204" s="52">
        <v>0</v>
      </c>
      <c r="I204" s="52">
        <v>0</v>
      </c>
      <c r="J204" s="52">
        <v>0</v>
      </c>
      <c r="K204" s="52">
        <v>0</v>
      </c>
      <c r="L204" s="52">
        <v>0</v>
      </c>
      <c r="M204" s="52">
        <v>0</v>
      </c>
      <c r="N204" s="52">
        <v>0</v>
      </c>
      <c r="O204" s="52">
        <v>0</v>
      </c>
      <c r="P204" s="52">
        <v>0</v>
      </c>
      <c r="Q204" s="52">
        <v>0</v>
      </c>
      <c r="R204" s="52">
        <v>0</v>
      </c>
      <c r="S204" s="52">
        <v>0</v>
      </c>
      <c r="T204" s="52">
        <v>0</v>
      </c>
      <c r="U204" s="52">
        <v>0</v>
      </c>
      <c r="V204" s="52">
        <v>0</v>
      </c>
      <c r="W204" s="52">
        <v>0</v>
      </c>
      <c r="X204" s="52">
        <v>0</v>
      </c>
      <c r="Y204" s="52">
        <v>0</v>
      </c>
      <c r="Z204" s="52">
        <v>0</v>
      </c>
      <c r="AA204" s="52">
        <v>0</v>
      </c>
      <c r="AB204" s="52">
        <v>0</v>
      </c>
      <c r="AC204" s="52">
        <v>0</v>
      </c>
      <c r="AD204" s="52">
        <v>0</v>
      </c>
      <c r="AE204" s="52">
        <v>0</v>
      </c>
      <c r="AF204" s="52">
        <v>0</v>
      </c>
      <c r="AG204" s="52">
        <v>0</v>
      </c>
      <c r="AH204" s="51"/>
      <c r="AI204" s="51"/>
      <c r="AJ204" s="51"/>
      <c r="AK204" s="51"/>
      <c r="AL204" s="51"/>
    </row>
    <row r="205" spans="1:38" x14ac:dyDescent="0.25">
      <c r="A205" s="57" t="s">
        <v>438</v>
      </c>
      <c r="B205" s="57" t="str">
        <f t="shared" si="11"/>
        <v>REF2019-UCE-L</v>
      </c>
      <c r="C205" s="52">
        <v>0</v>
      </c>
      <c r="D205" s="52">
        <v>0</v>
      </c>
      <c r="E205" s="52">
        <v>0</v>
      </c>
      <c r="F205" s="52">
        <v>0</v>
      </c>
      <c r="G205" s="52">
        <v>0</v>
      </c>
      <c r="H205" s="52">
        <v>0</v>
      </c>
      <c r="I205" s="52">
        <v>0</v>
      </c>
      <c r="J205" s="52">
        <v>0</v>
      </c>
      <c r="K205" s="52">
        <v>0</v>
      </c>
      <c r="L205" s="52">
        <v>0</v>
      </c>
      <c r="M205" s="52">
        <v>0</v>
      </c>
      <c r="N205" s="52">
        <v>0</v>
      </c>
      <c r="O205" s="52">
        <v>0</v>
      </c>
      <c r="P205" s="52">
        <v>0</v>
      </c>
      <c r="Q205" s="52">
        <v>0</v>
      </c>
      <c r="R205" s="52">
        <v>0</v>
      </c>
      <c r="S205" s="52">
        <v>0</v>
      </c>
      <c r="T205" s="52">
        <v>0</v>
      </c>
      <c r="U205" s="52">
        <v>0</v>
      </c>
      <c r="V205" s="52">
        <v>0</v>
      </c>
      <c r="W205" s="52">
        <v>0</v>
      </c>
      <c r="X205" s="52">
        <v>0</v>
      </c>
      <c r="Y205" s="52">
        <v>0</v>
      </c>
      <c r="Z205" s="52">
        <v>0</v>
      </c>
      <c r="AA205" s="52">
        <v>0</v>
      </c>
      <c r="AB205" s="52">
        <v>0</v>
      </c>
      <c r="AC205" s="52">
        <v>0</v>
      </c>
      <c r="AD205" s="52">
        <v>0</v>
      </c>
      <c r="AE205" s="52">
        <v>0</v>
      </c>
      <c r="AF205" s="52">
        <v>0</v>
      </c>
      <c r="AG205" s="52">
        <v>0</v>
      </c>
      <c r="AH205" s="51"/>
      <c r="AI205" s="51"/>
      <c r="AJ205" s="51"/>
      <c r="AK205" s="51"/>
      <c r="AL205" s="51"/>
    </row>
    <row r="206" spans="1:38" x14ac:dyDescent="0.25">
      <c r="A206" s="57" t="s">
        <v>438</v>
      </c>
      <c r="B206" s="57" t="str">
        <f t="shared" si="11"/>
        <v>REF20195-L</v>
      </c>
      <c r="C206" s="52">
        <v>0</v>
      </c>
      <c r="D206" s="52">
        <v>0</v>
      </c>
      <c r="E206" s="52">
        <v>0</v>
      </c>
      <c r="F206" s="52">
        <v>0</v>
      </c>
      <c r="G206" s="52">
        <v>0</v>
      </c>
      <c r="H206" s="52">
        <v>0</v>
      </c>
      <c r="I206" s="52">
        <v>0</v>
      </c>
      <c r="J206" s="52">
        <v>0</v>
      </c>
      <c r="K206" s="52">
        <v>0</v>
      </c>
      <c r="L206" s="52">
        <v>0</v>
      </c>
      <c r="M206" s="52">
        <v>0</v>
      </c>
      <c r="N206" s="52">
        <v>0</v>
      </c>
      <c r="O206" s="52">
        <v>0</v>
      </c>
      <c r="P206" s="52">
        <v>0</v>
      </c>
      <c r="Q206" s="52">
        <v>0</v>
      </c>
      <c r="R206" s="52">
        <v>0</v>
      </c>
      <c r="S206" s="52">
        <v>0</v>
      </c>
      <c r="T206" s="52">
        <v>0</v>
      </c>
      <c r="U206" s="52">
        <v>0</v>
      </c>
      <c r="V206" s="52">
        <v>0</v>
      </c>
      <c r="W206" s="52">
        <v>0</v>
      </c>
      <c r="X206" s="52">
        <v>0</v>
      </c>
      <c r="Y206" s="52">
        <v>0</v>
      </c>
      <c r="Z206" s="52">
        <v>0</v>
      </c>
      <c r="AA206" s="52">
        <v>0</v>
      </c>
      <c r="AB206" s="52">
        <v>0</v>
      </c>
      <c r="AC206" s="52">
        <v>0</v>
      </c>
      <c r="AD206" s="52">
        <v>0</v>
      </c>
      <c r="AE206" s="52">
        <v>0</v>
      </c>
      <c r="AF206" s="52">
        <v>0</v>
      </c>
      <c r="AG206" s="52">
        <v>0</v>
      </c>
      <c r="AH206" s="51"/>
      <c r="AI206" s="51"/>
      <c r="AJ206" s="51"/>
      <c r="AK206" s="51"/>
      <c r="AL206" s="51"/>
    </row>
    <row r="207" spans="1:38" x14ac:dyDescent="0.25">
      <c r="A207" s="57" t="s">
        <v>438</v>
      </c>
      <c r="B207" s="57" t="str">
        <f t="shared" si="11"/>
        <v>T3P2S8RL-UCE</v>
      </c>
      <c r="C207" s="52">
        <v>0</v>
      </c>
      <c r="D207" s="52">
        <v>0</v>
      </c>
      <c r="E207" s="52">
        <v>0</v>
      </c>
      <c r="F207" s="52">
        <v>0</v>
      </c>
      <c r="G207" s="52">
        <v>0</v>
      </c>
      <c r="H207" s="52">
        <v>0</v>
      </c>
      <c r="I207" s="52">
        <v>0</v>
      </c>
      <c r="J207" s="52">
        <v>0</v>
      </c>
      <c r="K207" s="52">
        <v>0</v>
      </c>
      <c r="L207" s="52">
        <v>0</v>
      </c>
      <c r="M207" s="52">
        <v>0</v>
      </c>
      <c r="N207" s="52">
        <v>0</v>
      </c>
      <c r="O207" s="52">
        <v>0</v>
      </c>
      <c r="P207" s="52">
        <v>0</v>
      </c>
      <c r="Q207" s="52">
        <v>0</v>
      </c>
      <c r="R207" s="52">
        <v>0</v>
      </c>
      <c r="S207" s="52">
        <v>0</v>
      </c>
      <c r="T207" s="52">
        <v>0</v>
      </c>
      <c r="U207" s="52">
        <v>0</v>
      </c>
      <c r="V207" s="52">
        <v>0</v>
      </c>
      <c r="W207" s="52">
        <v>0</v>
      </c>
      <c r="X207" s="52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0</v>
      </c>
      <c r="AE207" s="52">
        <v>0</v>
      </c>
      <c r="AF207" s="52">
        <v>0</v>
      </c>
      <c r="AG207" s="52">
        <v>0</v>
      </c>
      <c r="AH207" s="51"/>
      <c r="AI207" s="51"/>
      <c r="AJ207" s="51"/>
      <c r="AK207" s="51"/>
      <c r="AL207" s="51"/>
    </row>
    <row r="208" spans="1:38" s="86" customFormat="1" x14ac:dyDescent="0.25">
      <c r="A208" s="86" t="s">
        <v>439</v>
      </c>
      <c r="B208" s="86" t="str">
        <f t="shared" si="11"/>
        <v>Ucon7-75-L</v>
      </c>
      <c r="C208" s="90">
        <v>0</v>
      </c>
      <c r="D208" s="90">
        <v>0</v>
      </c>
      <c r="E208" s="90">
        <v>0</v>
      </c>
      <c r="F208" s="90">
        <v>0</v>
      </c>
      <c r="G208" s="90">
        <v>0</v>
      </c>
      <c r="H208" s="90">
        <v>0</v>
      </c>
      <c r="I208" s="90">
        <v>0</v>
      </c>
      <c r="J208" s="90">
        <v>0</v>
      </c>
      <c r="K208" s="90">
        <v>0</v>
      </c>
      <c r="L208" s="90">
        <v>0</v>
      </c>
      <c r="M208" s="90">
        <v>0</v>
      </c>
      <c r="N208" s="90">
        <v>0</v>
      </c>
      <c r="O208" s="90">
        <v>0</v>
      </c>
      <c r="P208" s="90">
        <v>0</v>
      </c>
      <c r="Q208" s="90">
        <v>0</v>
      </c>
      <c r="R208" s="90">
        <v>0</v>
      </c>
      <c r="S208" s="90">
        <v>0</v>
      </c>
      <c r="T208" s="90">
        <v>0</v>
      </c>
      <c r="U208" s="90">
        <v>0</v>
      </c>
      <c r="V208" s="90">
        <v>0</v>
      </c>
      <c r="W208" s="90">
        <v>0</v>
      </c>
      <c r="X208" s="90">
        <v>0</v>
      </c>
      <c r="Y208" s="90">
        <v>0</v>
      </c>
      <c r="Z208" s="90">
        <v>0</v>
      </c>
      <c r="AA208" s="90">
        <v>0</v>
      </c>
      <c r="AB208" s="90">
        <v>0</v>
      </c>
      <c r="AC208" s="90">
        <v>0</v>
      </c>
      <c r="AD208" s="90">
        <v>0</v>
      </c>
      <c r="AE208" s="90">
        <v>0</v>
      </c>
      <c r="AF208" s="90">
        <v>0</v>
      </c>
      <c r="AG208" s="90">
        <v>0</v>
      </c>
      <c r="AH208" s="87"/>
      <c r="AI208" s="87"/>
      <c r="AJ208" s="87"/>
      <c r="AK208" s="87"/>
      <c r="AL208" s="87"/>
    </row>
    <row r="209" spans="1:38" x14ac:dyDescent="0.25">
      <c r="A209" s="57" t="s">
        <v>439</v>
      </c>
      <c r="B209" s="57" t="str">
        <f t="shared" si="11"/>
        <v>Con7-75-L</v>
      </c>
      <c r="C209" s="52">
        <v>0</v>
      </c>
      <c r="D209" s="52">
        <v>0</v>
      </c>
      <c r="E209" s="52">
        <v>0</v>
      </c>
      <c r="F209" s="52">
        <v>0</v>
      </c>
      <c r="G209" s="52">
        <v>0</v>
      </c>
      <c r="H209" s="52">
        <v>0</v>
      </c>
      <c r="I209" s="52">
        <v>0</v>
      </c>
      <c r="J209" s="52">
        <v>0</v>
      </c>
      <c r="K209" s="52">
        <v>0</v>
      </c>
      <c r="L209" s="52">
        <v>0</v>
      </c>
      <c r="M209" s="52">
        <v>0</v>
      </c>
      <c r="N209" s="52">
        <v>0</v>
      </c>
      <c r="O209" s="52">
        <v>0</v>
      </c>
      <c r="P209" s="52">
        <v>0</v>
      </c>
      <c r="Q209" s="52">
        <v>0</v>
      </c>
      <c r="R209" s="52">
        <v>0</v>
      </c>
      <c r="S209" s="52">
        <v>0</v>
      </c>
      <c r="T209" s="52">
        <v>0</v>
      </c>
      <c r="U209" s="52">
        <v>0</v>
      </c>
      <c r="V209" s="52">
        <v>0</v>
      </c>
      <c r="W209" s="52">
        <v>0</v>
      </c>
      <c r="X209" s="52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0</v>
      </c>
      <c r="AD209" s="52">
        <v>0</v>
      </c>
      <c r="AE209" s="52">
        <v>0</v>
      </c>
      <c r="AF209" s="52">
        <v>0</v>
      </c>
      <c r="AG209" s="52">
        <v>0</v>
      </c>
      <c r="AH209" s="51"/>
      <c r="AI209" s="51"/>
      <c r="AJ209" s="51"/>
      <c r="AK209" s="51"/>
      <c r="AL209" s="51"/>
    </row>
    <row r="210" spans="1:38" x14ac:dyDescent="0.25">
      <c r="A210" s="57" t="s">
        <v>439</v>
      </c>
      <c r="B210" s="57" t="str">
        <f t="shared" si="11"/>
        <v>Ucon_NB-UCE-L</v>
      </c>
      <c r="C210" s="52">
        <v>0</v>
      </c>
      <c r="D210" s="52">
        <v>0</v>
      </c>
      <c r="E210" s="52">
        <v>0</v>
      </c>
      <c r="F210" s="52">
        <v>0</v>
      </c>
      <c r="G210" s="52">
        <v>0</v>
      </c>
      <c r="H210" s="52">
        <v>0</v>
      </c>
      <c r="I210" s="52">
        <v>0</v>
      </c>
      <c r="J210" s="52">
        <v>0</v>
      </c>
      <c r="K210" s="52">
        <v>0</v>
      </c>
      <c r="L210" s="52">
        <v>0</v>
      </c>
      <c r="M210" s="52">
        <v>0</v>
      </c>
      <c r="N210" s="52">
        <v>0</v>
      </c>
      <c r="O210" s="52">
        <v>0</v>
      </c>
      <c r="P210" s="52">
        <v>0</v>
      </c>
      <c r="Q210" s="52">
        <v>0</v>
      </c>
      <c r="R210" s="52">
        <v>0</v>
      </c>
      <c r="S210" s="52">
        <v>0</v>
      </c>
      <c r="T210" s="52">
        <v>0</v>
      </c>
      <c r="U210" s="52">
        <v>0</v>
      </c>
      <c r="V210" s="52">
        <v>0</v>
      </c>
      <c r="W210" s="52">
        <v>0</v>
      </c>
      <c r="X210" s="52">
        <v>0</v>
      </c>
      <c r="Y210" s="52">
        <v>0</v>
      </c>
      <c r="Z210" s="52">
        <v>0</v>
      </c>
      <c r="AA210" s="52">
        <v>0</v>
      </c>
      <c r="AB210" s="52">
        <v>0</v>
      </c>
      <c r="AC210" s="52">
        <v>0</v>
      </c>
      <c r="AD210" s="52">
        <v>0</v>
      </c>
      <c r="AE210" s="52">
        <v>0</v>
      </c>
      <c r="AF210" s="52">
        <v>0</v>
      </c>
      <c r="AG210" s="52">
        <v>0</v>
      </c>
      <c r="AH210" s="51"/>
      <c r="AI210" s="51"/>
      <c r="AJ210" s="51"/>
      <c r="AK210" s="51"/>
      <c r="AL210" s="51"/>
    </row>
    <row r="211" spans="1:38" x14ac:dyDescent="0.25">
      <c r="A211" s="57" t="s">
        <v>439</v>
      </c>
      <c r="B211" s="57" t="str">
        <f t="shared" si="11"/>
        <v>Con_NB-UCE</v>
      </c>
      <c r="C211" s="52">
        <v>0</v>
      </c>
      <c r="D211" s="52">
        <v>0</v>
      </c>
      <c r="E211" s="52">
        <v>0</v>
      </c>
      <c r="F211" s="52">
        <v>0</v>
      </c>
      <c r="G211" s="52">
        <v>0</v>
      </c>
      <c r="H211" s="52">
        <v>0</v>
      </c>
      <c r="I211" s="52">
        <v>0</v>
      </c>
      <c r="J211" s="52">
        <v>0</v>
      </c>
      <c r="K211" s="52">
        <v>0</v>
      </c>
      <c r="L211" s="52">
        <v>0</v>
      </c>
      <c r="M211" s="52">
        <v>0</v>
      </c>
      <c r="N211" s="52">
        <v>0</v>
      </c>
      <c r="O211" s="52">
        <v>0</v>
      </c>
      <c r="P211" s="52">
        <v>0</v>
      </c>
      <c r="Q211" s="52">
        <v>0</v>
      </c>
      <c r="R211" s="52">
        <v>0</v>
      </c>
      <c r="S211" s="52">
        <v>0</v>
      </c>
      <c r="T211" s="52">
        <v>0</v>
      </c>
      <c r="U211" s="52">
        <v>0</v>
      </c>
      <c r="V211" s="52">
        <v>0</v>
      </c>
      <c r="W211" s="52">
        <v>0</v>
      </c>
      <c r="X211" s="52">
        <v>0</v>
      </c>
      <c r="Y211" s="52">
        <v>0</v>
      </c>
      <c r="Z211" s="52">
        <v>0</v>
      </c>
      <c r="AA211" s="52">
        <v>0</v>
      </c>
      <c r="AB211" s="52">
        <v>0</v>
      </c>
      <c r="AC211" s="52">
        <v>0</v>
      </c>
      <c r="AD211" s="52">
        <v>0</v>
      </c>
      <c r="AE211" s="52">
        <v>0</v>
      </c>
      <c r="AF211" s="52">
        <v>0</v>
      </c>
      <c r="AG211" s="52">
        <v>0</v>
      </c>
      <c r="AH211" s="51"/>
      <c r="AI211" s="51"/>
      <c r="AJ211" s="51"/>
      <c r="AK211" s="51"/>
      <c r="AL211" s="51"/>
    </row>
    <row r="212" spans="1:38" x14ac:dyDescent="0.25">
      <c r="A212" s="57" t="s">
        <v>439</v>
      </c>
      <c r="B212" s="57" t="str">
        <f t="shared" si="11"/>
        <v>Ucon_NB9-5</v>
      </c>
      <c r="C212" s="52">
        <v>0</v>
      </c>
      <c r="D212" s="52">
        <v>0</v>
      </c>
      <c r="E212" s="52">
        <v>0</v>
      </c>
      <c r="F212" s="52">
        <v>0</v>
      </c>
      <c r="G212" s="52">
        <v>0</v>
      </c>
      <c r="H212" s="52">
        <v>0</v>
      </c>
      <c r="I212" s="52">
        <v>0</v>
      </c>
      <c r="J212" s="52">
        <v>0</v>
      </c>
      <c r="K212" s="52">
        <v>0</v>
      </c>
      <c r="L212" s="52">
        <v>0</v>
      </c>
      <c r="M212" s="52">
        <v>0</v>
      </c>
      <c r="N212" s="52">
        <v>0</v>
      </c>
      <c r="O212" s="52">
        <v>0</v>
      </c>
      <c r="P212" s="52">
        <v>0</v>
      </c>
      <c r="Q212" s="52">
        <v>0</v>
      </c>
      <c r="R212" s="52">
        <v>0</v>
      </c>
      <c r="S212" s="52">
        <v>0</v>
      </c>
      <c r="T212" s="52">
        <v>0</v>
      </c>
      <c r="U212" s="52">
        <v>0</v>
      </c>
      <c r="V212" s="52">
        <v>0</v>
      </c>
      <c r="W212" s="52">
        <v>0</v>
      </c>
      <c r="X212" s="52">
        <v>0</v>
      </c>
      <c r="Y212" s="52">
        <v>0</v>
      </c>
      <c r="Z212" s="52">
        <v>0</v>
      </c>
      <c r="AA212" s="52">
        <v>0</v>
      </c>
      <c r="AB212" s="52">
        <v>0</v>
      </c>
      <c r="AC212" s="52">
        <v>0</v>
      </c>
      <c r="AD212" s="52">
        <v>0</v>
      </c>
      <c r="AE212" s="52">
        <v>0</v>
      </c>
      <c r="AF212" s="52">
        <v>0</v>
      </c>
      <c r="AG212" s="52">
        <v>0</v>
      </c>
      <c r="AH212" s="51"/>
      <c r="AI212" s="51"/>
      <c r="AJ212" s="51"/>
      <c r="AK212" s="51"/>
      <c r="AL212" s="51"/>
    </row>
    <row r="213" spans="1:38" x14ac:dyDescent="0.25">
      <c r="A213" s="57" t="s">
        <v>439</v>
      </c>
      <c r="B213" s="57" t="str">
        <f t="shared" si="11"/>
        <v>RE_CON-UCE-L</v>
      </c>
      <c r="C213" s="52">
        <v>0</v>
      </c>
      <c r="D213" s="52">
        <v>0</v>
      </c>
      <c r="E213" s="52">
        <v>0</v>
      </c>
      <c r="F213" s="52">
        <v>0</v>
      </c>
      <c r="G213" s="52">
        <v>0</v>
      </c>
      <c r="H213" s="52">
        <v>0</v>
      </c>
      <c r="I213" s="52">
        <v>0</v>
      </c>
      <c r="J213" s="52">
        <v>0</v>
      </c>
      <c r="K213" s="52">
        <v>0</v>
      </c>
      <c r="L213" s="52">
        <v>0</v>
      </c>
      <c r="M213" s="52">
        <v>0</v>
      </c>
      <c r="N213" s="52">
        <v>0</v>
      </c>
      <c r="O213" s="52">
        <v>0</v>
      </c>
      <c r="P213" s="52">
        <v>0</v>
      </c>
      <c r="Q213" s="52">
        <v>0</v>
      </c>
      <c r="R213" s="52">
        <v>0</v>
      </c>
      <c r="S213" s="52">
        <v>0</v>
      </c>
      <c r="T213" s="52">
        <v>0</v>
      </c>
      <c r="U213" s="52">
        <v>0</v>
      </c>
      <c r="V213" s="52">
        <v>0</v>
      </c>
      <c r="W213" s="52">
        <v>0</v>
      </c>
      <c r="X213" s="52">
        <v>0</v>
      </c>
      <c r="Y213" s="52">
        <v>0</v>
      </c>
      <c r="Z213" s="52">
        <v>0</v>
      </c>
      <c r="AA213" s="52">
        <v>0</v>
      </c>
      <c r="AB213" s="52">
        <v>0</v>
      </c>
      <c r="AC213" s="52">
        <v>0</v>
      </c>
      <c r="AD213" s="52">
        <v>0</v>
      </c>
      <c r="AE213" s="52">
        <v>0</v>
      </c>
      <c r="AF213" s="52">
        <v>0</v>
      </c>
      <c r="AG213" s="52">
        <v>0</v>
      </c>
      <c r="AH213" s="51"/>
      <c r="AI213" s="51"/>
      <c r="AJ213" s="51"/>
      <c r="AK213" s="51"/>
      <c r="AL213" s="51"/>
    </row>
    <row r="214" spans="1:38" x14ac:dyDescent="0.25">
      <c r="A214" s="57" t="s">
        <v>439</v>
      </c>
      <c r="B214" s="57" t="str">
        <f t="shared" si="11"/>
        <v>TRAPES-UCE-L</v>
      </c>
      <c r="C214" s="52">
        <v>0</v>
      </c>
      <c r="D214" s="52">
        <v>0</v>
      </c>
      <c r="E214" s="52">
        <v>0</v>
      </c>
      <c r="F214" s="52">
        <v>0</v>
      </c>
      <c r="G214" s="52">
        <v>0</v>
      </c>
      <c r="H214" s="52">
        <v>0</v>
      </c>
      <c r="I214" s="52">
        <v>0</v>
      </c>
      <c r="J214" s="52">
        <v>0</v>
      </c>
      <c r="K214" s="52">
        <v>0</v>
      </c>
      <c r="L214" s="52">
        <v>0</v>
      </c>
      <c r="M214" s="52">
        <v>0</v>
      </c>
      <c r="N214" s="52">
        <v>0</v>
      </c>
      <c r="O214" s="52">
        <v>0</v>
      </c>
      <c r="P214" s="52">
        <v>0</v>
      </c>
      <c r="Q214" s="52">
        <v>0</v>
      </c>
      <c r="R214" s="52">
        <v>0</v>
      </c>
      <c r="S214" s="52">
        <v>0</v>
      </c>
      <c r="T214" s="52">
        <v>0</v>
      </c>
      <c r="U214" s="52">
        <v>0</v>
      </c>
      <c r="V214" s="52">
        <v>0</v>
      </c>
      <c r="W214" s="52">
        <v>0</v>
      </c>
      <c r="X214" s="52">
        <v>0</v>
      </c>
      <c r="Y214" s="52">
        <v>0</v>
      </c>
      <c r="Z214" s="52">
        <v>0</v>
      </c>
      <c r="AA214" s="52">
        <v>0</v>
      </c>
      <c r="AB214" s="52">
        <v>0</v>
      </c>
      <c r="AC214" s="52">
        <v>0</v>
      </c>
      <c r="AD214" s="52">
        <v>0</v>
      </c>
      <c r="AE214" s="52">
        <v>0</v>
      </c>
      <c r="AF214" s="52">
        <v>0</v>
      </c>
      <c r="AG214" s="52">
        <v>0</v>
      </c>
      <c r="AH214" s="51"/>
      <c r="AI214" s="51"/>
      <c r="AJ214" s="51"/>
      <c r="AK214" s="51"/>
      <c r="AL214" s="51"/>
    </row>
    <row r="215" spans="1:38" x14ac:dyDescent="0.25">
      <c r="A215" s="57" t="s">
        <v>439</v>
      </c>
      <c r="B215" s="57" t="str">
        <f t="shared" si="11"/>
        <v>REF2019-UCE-L</v>
      </c>
      <c r="C215" s="52">
        <v>0</v>
      </c>
      <c r="D215" s="52">
        <v>0</v>
      </c>
      <c r="E215" s="52">
        <v>0</v>
      </c>
      <c r="F215" s="52">
        <v>0</v>
      </c>
      <c r="G215" s="52">
        <v>0</v>
      </c>
      <c r="H215" s="52">
        <v>0</v>
      </c>
      <c r="I215" s="52">
        <v>0</v>
      </c>
      <c r="J215" s="52">
        <v>0</v>
      </c>
      <c r="K215" s="52">
        <v>0</v>
      </c>
      <c r="L215" s="52">
        <v>0</v>
      </c>
      <c r="M215" s="52">
        <v>0</v>
      </c>
      <c r="N215" s="52">
        <v>0</v>
      </c>
      <c r="O215" s="52">
        <v>0</v>
      </c>
      <c r="P215" s="52">
        <v>0</v>
      </c>
      <c r="Q215" s="52">
        <v>0</v>
      </c>
      <c r="R215" s="52">
        <v>0</v>
      </c>
      <c r="S215" s="52">
        <v>0</v>
      </c>
      <c r="T215" s="52">
        <v>0</v>
      </c>
      <c r="U215" s="52">
        <v>0</v>
      </c>
      <c r="V215" s="52">
        <v>0</v>
      </c>
      <c r="W215" s="52">
        <v>0</v>
      </c>
      <c r="X215" s="52">
        <v>0</v>
      </c>
      <c r="Y215" s="52">
        <v>0</v>
      </c>
      <c r="Z215" s="52">
        <v>0</v>
      </c>
      <c r="AA215" s="52">
        <v>0</v>
      </c>
      <c r="AB215" s="52">
        <v>0</v>
      </c>
      <c r="AC215" s="52">
        <v>0</v>
      </c>
      <c r="AD215" s="52">
        <v>0</v>
      </c>
      <c r="AE215" s="52">
        <v>0</v>
      </c>
      <c r="AF215" s="52">
        <v>0</v>
      </c>
      <c r="AG215" s="52">
        <v>0</v>
      </c>
      <c r="AH215" s="51"/>
      <c r="AI215" s="51"/>
      <c r="AJ215" s="51"/>
      <c r="AK215" s="51"/>
      <c r="AL215" s="51"/>
    </row>
    <row r="216" spans="1:38" x14ac:dyDescent="0.25">
      <c r="A216" s="57" t="s">
        <v>439</v>
      </c>
      <c r="B216" s="57" t="str">
        <f t="shared" si="11"/>
        <v>REF20195-L</v>
      </c>
      <c r="C216" s="52">
        <v>0</v>
      </c>
      <c r="D216" s="52">
        <v>0</v>
      </c>
      <c r="E216" s="52">
        <v>0</v>
      </c>
      <c r="F216" s="52">
        <v>0</v>
      </c>
      <c r="G216" s="52">
        <v>0</v>
      </c>
      <c r="H216" s="52">
        <v>0</v>
      </c>
      <c r="I216" s="52">
        <v>0</v>
      </c>
      <c r="J216" s="52">
        <v>0</v>
      </c>
      <c r="K216" s="52">
        <v>0</v>
      </c>
      <c r="L216" s="52">
        <v>0</v>
      </c>
      <c r="M216" s="52">
        <v>0</v>
      </c>
      <c r="N216" s="52">
        <v>0</v>
      </c>
      <c r="O216" s="52">
        <v>0</v>
      </c>
      <c r="P216" s="52">
        <v>0</v>
      </c>
      <c r="Q216" s="52">
        <v>0</v>
      </c>
      <c r="R216" s="52">
        <v>0</v>
      </c>
      <c r="S216" s="52">
        <v>0</v>
      </c>
      <c r="T216" s="52">
        <v>0</v>
      </c>
      <c r="U216" s="52">
        <v>0</v>
      </c>
      <c r="V216" s="52">
        <v>0</v>
      </c>
      <c r="W216" s="52">
        <v>0</v>
      </c>
      <c r="X216" s="52">
        <v>0</v>
      </c>
      <c r="Y216" s="52">
        <v>0</v>
      </c>
      <c r="Z216" s="52">
        <v>0</v>
      </c>
      <c r="AA216" s="52">
        <v>0</v>
      </c>
      <c r="AB216" s="52">
        <v>0</v>
      </c>
      <c r="AC216" s="52">
        <v>0</v>
      </c>
      <c r="AD216" s="52">
        <v>0</v>
      </c>
      <c r="AE216" s="52">
        <v>0</v>
      </c>
      <c r="AF216" s="52">
        <v>0</v>
      </c>
      <c r="AG216" s="52">
        <v>0</v>
      </c>
      <c r="AH216" s="51"/>
      <c r="AI216" s="51"/>
      <c r="AJ216" s="51"/>
      <c r="AK216" s="51"/>
      <c r="AL216" s="51"/>
    </row>
    <row r="217" spans="1:38" x14ac:dyDescent="0.25">
      <c r="A217" s="57" t="s">
        <v>439</v>
      </c>
      <c r="B217" s="57" t="str">
        <f t="shared" si="11"/>
        <v>T3P2S8RL-UCE</v>
      </c>
      <c r="C217" s="52">
        <v>0</v>
      </c>
      <c r="D217" s="52">
        <v>0</v>
      </c>
      <c r="E217" s="52">
        <v>0</v>
      </c>
      <c r="F217" s="52">
        <v>0</v>
      </c>
      <c r="G217" s="52">
        <v>0</v>
      </c>
      <c r="H217" s="52">
        <v>0</v>
      </c>
      <c r="I217" s="52">
        <v>0</v>
      </c>
      <c r="J217" s="52">
        <v>0</v>
      </c>
      <c r="K217" s="52">
        <v>0</v>
      </c>
      <c r="L217" s="52">
        <v>0</v>
      </c>
      <c r="M217" s="52">
        <v>0</v>
      </c>
      <c r="N217" s="52">
        <v>0</v>
      </c>
      <c r="O217" s="52">
        <v>0</v>
      </c>
      <c r="P217" s="52">
        <v>0</v>
      </c>
      <c r="Q217" s="52">
        <v>0</v>
      </c>
      <c r="R217" s="52">
        <v>0</v>
      </c>
      <c r="S217" s="52">
        <v>0</v>
      </c>
      <c r="T217" s="52">
        <v>0</v>
      </c>
      <c r="U217" s="52">
        <v>0</v>
      </c>
      <c r="V217" s="52">
        <v>0</v>
      </c>
      <c r="W217" s="52">
        <v>0</v>
      </c>
      <c r="X217" s="52">
        <v>0</v>
      </c>
      <c r="Y217" s="52">
        <v>0</v>
      </c>
      <c r="Z217" s="52">
        <v>0</v>
      </c>
      <c r="AA217" s="52">
        <v>0</v>
      </c>
      <c r="AB217" s="52">
        <v>0</v>
      </c>
      <c r="AC217" s="52">
        <v>0</v>
      </c>
      <c r="AD217" s="52">
        <v>0</v>
      </c>
      <c r="AE217" s="52">
        <v>0</v>
      </c>
      <c r="AF217" s="52">
        <v>0</v>
      </c>
      <c r="AG217" s="52">
        <v>0</v>
      </c>
      <c r="AH217" s="51"/>
      <c r="AI217" s="51"/>
      <c r="AJ217" s="51"/>
      <c r="AK217" s="51"/>
      <c r="AL217" s="51"/>
    </row>
    <row r="218" spans="1:38" s="86" customFormat="1" x14ac:dyDescent="0.25">
      <c r="A218" s="86" t="s">
        <v>440</v>
      </c>
      <c r="B218" s="86" t="str">
        <f t="shared" si="11"/>
        <v>Ucon7-75-L</v>
      </c>
      <c r="C218" s="90">
        <v>0</v>
      </c>
      <c r="D218" s="90">
        <v>0</v>
      </c>
      <c r="E218" s="90">
        <v>0</v>
      </c>
      <c r="F218" s="90">
        <v>0</v>
      </c>
      <c r="G218" s="90">
        <v>0</v>
      </c>
      <c r="H218" s="90">
        <v>0</v>
      </c>
      <c r="I218" s="90">
        <v>0</v>
      </c>
      <c r="J218" s="90">
        <v>0</v>
      </c>
      <c r="K218" s="90">
        <v>0</v>
      </c>
      <c r="L218" s="90">
        <v>0</v>
      </c>
      <c r="M218" s="90">
        <v>0</v>
      </c>
      <c r="N218" s="90">
        <v>0</v>
      </c>
      <c r="O218" s="90">
        <v>0</v>
      </c>
      <c r="P218" s="90">
        <v>0</v>
      </c>
      <c r="Q218" s="90">
        <v>0</v>
      </c>
      <c r="R218" s="90">
        <v>0</v>
      </c>
      <c r="S218" s="90">
        <v>0</v>
      </c>
      <c r="T218" s="90">
        <v>0</v>
      </c>
      <c r="U218" s="90">
        <v>0</v>
      </c>
      <c r="V218" s="90">
        <v>0</v>
      </c>
      <c r="W218" s="90">
        <v>0</v>
      </c>
      <c r="X218" s="90">
        <v>0</v>
      </c>
      <c r="Y218" s="90">
        <v>0</v>
      </c>
      <c r="Z218" s="90">
        <v>0</v>
      </c>
      <c r="AA218" s="90">
        <v>0</v>
      </c>
      <c r="AB218" s="90">
        <v>0</v>
      </c>
      <c r="AC218" s="90">
        <v>0</v>
      </c>
      <c r="AD218" s="90">
        <v>0</v>
      </c>
      <c r="AE218" s="90">
        <v>0</v>
      </c>
      <c r="AF218" s="90">
        <v>0</v>
      </c>
      <c r="AG218" s="90">
        <v>0</v>
      </c>
      <c r="AH218" s="87"/>
      <c r="AI218" s="87"/>
      <c r="AJ218" s="87"/>
      <c r="AK218" s="87"/>
      <c r="AL218" s="87"/>
    </row>
    <row r="219" spans="1:38" x14ac:dyDescent="0.25">
      <c r="A219" s="57" t="s">
        <v>440</v>
      </c>
      <c r="B219" s="57" t="str">
        <f t="shared" si="11"/>
        <v>Con7-75-L</v>
      </c>
      <c r="C219" s="52">
        <v>0</v>
      </c>
      <c r="D219" s="52">
        <v>0</v>
      </c>
      <c r="E219" s="52">
        <v>0</v>
      </c>
      <c r="F219" s="52">
        <v>0</v>
      </c>
      <c r="G219" s="52">
        <v>0</v>
      </c>
      <c r="H219" s="52">
        <v>0</v>
      </c>
      <c r="I219" s="52">
        <v>0</v>
      </c>
      <c r="J219" s="52">
        <v>0</v>
      </c>
      <c r="K219" s="52">
        <v>0</v>
      </c>
      <c r="L219" s="52">
        <v>0</v>
      </c>
      <c r="M219" s="52">
        <v>0</v>
      </c>
      <c r="N219" s="52">
        <v>0</v>
      </c>
      <c r="O219" s="52">
        <v>0</v>
      </c>
      <c r="P219" s="52">
        <v>0</v>
      </c>
      <c r="Q219" s="52">
        <v>0</v>
      </c>
      <c r="R219" s="52">
        <v>0</v>
      </c>
      <c r="S219" s="52">
        <v>0</v>
      </c>
      <c r="T219" s="52">
        <v>0</v>
      </c>
      <c r="U219" s="52">
        <v>0</v>
      </c>
      <c r="V219" s="52">
        <v>0</v>
      </c>
      <c r="W219" s="52">
        <v>0</v>
      </c>
      <c r="X219" s="52">
        <v>0</v>
      </c>
      <c r="Y219" s="52">
        <v>0</v>
      </c>
      <c r="Z219" s="52">
        <v>0</v>
      </c>
      <c r="AA219" s="52">
        <v>0</v>
      </c>
      <c r="AB219" s="52">
        <v>0</v>
      </c>
      <c r="AC219" s="52">
        <v>0</v>
      </c>
      <c r="AD219" s="52">
        <v>0</v>
      </c>
      <c r="AE219" s="52">
        <v>0</v>
      </c>
      <c r="AF219" s="52">
        <v>0</v>
      </c>
      <c r="AG219" s="52">
        <v>0</v>
      </c>
      <c r="AH219" s="51"/>
      <c r="AI219" s="51"/>
      <c r="AJ219" s="51"/>
      <c r="AK219" s="51"/>
      <c r="AL219" s="51"/>
    </row>
    <row r="220" spans="1:38" x14ac:dyDescent="0.25">
      <c r="A220" s="57" t="s">
        <v>440</v>
      </c>
      <c r="B220" s="57" t="str">
        <f t="shared" si="11"/>
        <v>Ucon_NB-UCE-L</v>
      </c>
      <c r="C220" s="52">
        <v>0</v>
      </c>
      <c r="D220" s="52">
        <v>0</v>
      </c>
      <c r="E220" s="52">
        <v>0</v>
      </c>
      <c r="F220" s="52">
        <v>0</v>
      </c>
      <c r="G220" s="52">
        <v>0</v>
      </c>
      <c r="H220" s="52">
        <v>0</v>
      </c>
      <c r="I220" s="52">
        <v>0</v>
      </c>
      <c r="J220" s="52">
        <v>0</v>
      </c>
      <c r="K220" s="52">
        <v>0</v>
      </c>
      <c r="L220" s="52">
        <v>0</v>
      </c>
      <c r="M220" s="52">
        <v>0</v>
      </c>
      <c r="N220" s="52">
        <v>0</v>
      </c>
      <c r="O220" s="52">
        <v>0</v>
      </c>
      <c r="P220" s="52">
        <v>0</v>
      </c>
      <c r="Q220" s="52">
        <v>0</v>
      </c>
      <c r="R220" s="52">
        <v>0</v>
      </c>
      <c r="S220" s="52">
        <v>0</v>
      </c>
      <c r="T220" s="52">
        <v>0</v>
      </c>
      <c r="U220" s="52">
        <v>0</v>
      </c>
      <c r="V220" s="52">
        <v>0</v>
      </c>
      <c r="W220" s="52">
        <v>0</v>
      </c>
      <c r="X220" s="52">
        <v>0</v>
      </c>
      <c r="Y220" s="52">
        <v>0</v>
      </c>
      <c r="Z220" s="52">
        <v>0</v>
      </c>
      <c r="AA220" s="52">
        <v>0</v>
      </c>
      <c r="AB220" s="52">
        <v>0</v>
      </c>
      <c r="AC220" s="52">
        <v>0</v>
      </c>
      <c r="AD220" s="52">
        <v>0</v>
      </c>
      <c r="AE220" s="52">
        <v>0</v>
      </c>
      <c r="AF220" s="52">
        <v>0</v>
      </c>
      <c r="AG220" s="52">
        <v>0</v>
      </c>
      <c r="AH220" s="51"/>
      <c r="AI220" s="51"/>
      <c r="AJ220" s="51"/>
      <c r="AK220" s="51"/>
      <c r="AL220" s="51"/>
    </row>
    <row r="221" spans="1:38" x14ac:dyDescent="0.25">
      <c r="A221" s="57" t="s">
        <v>440</v>
      </c>
      <c r="B221" s="57" t="str">
        <f t="shared" si="11"/>
        <v>Con_NB-UCE</v>
      </c>
      <c r="C221" s="52">
        <v>0</v>
      </c>
      <c r="D221" s="52">
        <v>0</v>
      </c>
      <c r="E221" s="52">
        <v>0</v>
      </c>
      <c r="F221" s="52">
        <v>0</v>
      </c>
      <c r="G221" s="52">
        <v>0</v>
      </c>
      <c r="H221" s="52">
        <v>0</v>
      </c>
      <c r="I221" s="52">
        <v>0</v>
      </c>
      <c r="J221" s="52">
        <v>0</v>
      </c>
      <c r="K221" s="52">
        <v>0</v>
      </c>
      <c r="L221" s="52">
        <v>0</v>
      </c>
      <c r="M221" s="52">
        <v>0</v>
      </c>
      <c r="N221" s="52">
        <v>0</v>
      </c>
      <c r="O221" s="52">
        <v>0</v>
      </c>
      <c r="P221" s="52">
        <v>0</v>
      </c>
      <c r="Q221" s="52">
        <v>0</v>
      </c>
      <c r="R221" s="52">
        <v>0</v>
      </c>
      <c r="S221" s="52">
        <v>0</v>
      </c>
      <c r="T221" s="52">
        <v>0</v>
      </c>
      <c r="U221" s="52">
        <v>0</v>
      </c>
      <c r="V221" s="52">
        <v>0</v>
      </c>
      <c r="W221" s="52">
        <v>0</v>
      </c>
      <c r="X221" s="52">
        <v>0</v>
      </c>
      <c r="Y221" s="52">
        <v>0</v>
      </c>
      <c r="Z221" s="52">
        <v>0</v>
      </c>
      <c r="AA221" s="52">
        <v>0</v>
      </c>
      <c r="AB221" s="52">
        <v>0</v>
      </c>
      <c r="AC221" s="52">
        <v>0</v>
      </c>
      <c r="AD221" s="52">
        <v>0</v>
      </c>
      <c r="AE221" s="52">
        <v>0</v>
      </c>
      <c r="AF221" s="52">
        <v>0</v>
      </c>
      <c r="AG221" s="52">
        <v>0</v>
      </c>
      <c r="AH221" s="51"/>
      <c r="AI221" s="51"/>
      <c r="AJ221" s="51"/>
      <c r="AK221" s="51"/>
      <c r="AL221" s="51"/>
    </row>
    <row r="222" spans="1:38" x14ac:dyDescent="0.25">
      <c r="A222" s="57" t="s">
        <v>440</v>
      </c>
      <c r="B222" s="57" t="str">
        <f t="shared" ref="B222:B285" si="12">B212</f>
        <v>Ucon_NB9-5</v>
      </c>
      <c r="C222" s="52">
        <v>0</v>
      </c>
      <c r="D222" s="52">
        <v>0</v>
      </c>
      <c r="E222" s="52">
        <v>0</v>
      </c>
      <c r="F222" s="52">
        <v>0</v>
      </c>
      <c r="G222" s="52">
        <v>0</v>
      </c>
      <c r="H222" s="52">
        <v>0</v>
      </c>
      <c r="I222" s="52">
        <v>0</v>
      </c>
      <c r="J222" s="52">
        <v>0</v>
      </c>
      <c r="K222" s="52">
        <v>0</v>
      </c>
      <c r="L222" s="52">
        <v>0</v>
      </c>
      <c r="M222" s="52">
        <v>0</v>
      </c>
      <c r="N222" s="52">
        <v>0</v>
      </c>
      <c r="O222" s="52">
        <v>0</v>
      </c>
      <c r="P222" s="52">
        <v>0</v>
      </c>
      <c r="Q222" s="52">
        <v>0</v>
      </c>
      <c r="R222" s="52">
        <v>0</v>
      </c>
      <c r="S222" s="52">
        <v>0</v>
      </c>
      <c r="T222" s="52">
        <v>0</v>
      </c>
      <c r="U222" s="52">
        <v>0</v>
      </c>
      <c r="V222" s="52">
        <v>0</v>
      </c>
      <c r="W222" s="52">
        <v>0</v>
      </c>
      <c r="X222" s="52">
        <v>0</v>
      </c>
      <c r="Y222" s="52">
        <v>0</v>
      </c>
      <c r="Z222" s="52">
        <v>0</v>
      </c>
      <c r="AA222" s="52">
        <v>0</v>
      </c>
      <c r="AB222" s="52">
        <v>0</v>
      </c>
      <c r="AC222" s="52">
        <v>0</v>
      </c>
      <c r="AD222" s="52">
        <v>0</v>
      </c>
      <c r="AE222" s="52">
        <v>0</v>
      </c>
      <c r="AF222" s="52">
        <v>0</v>
      </c>
      <c r="AG222" s="52">
        <v>0</v>
      </c>
      <c r="AH222" s="51"/>
      <c r="AI222" s="51"/>
      <c r="AJ222" s="51"/>
      <c r="AK222" s="51"/>
      <c r="AL222" s="51"/>
    </row>
    <row r="223" spans="1:38" x14ac:dyDescent="0.25">
      <c r="A223" s="57" t="s">
        <v>440</v>
      </c>
      <c r="B223" s="57" t="str">
        <f t="shared" si="12"/>
        <v>RE_CON-UCE-L</v>
      </c>
      <c r="C223" s="52">
        <v>0</v>
      </c>
      <c r="D223" s="52">
        <v>0</v>
      </c>
      <c r="E223" s="52">
        <v>0</v>
      </c>
      <c r="F223" s="52">
        <v>0</v>
      </c>
      <c r="G223" s="52">
        <v>0</v>
      </c>
      <c r="H223" s="52">
        <v>0</v>
      </c>
      <c r="I223" s="52">
        <v>0</v>
      </c>
      <c r="J223" s="52">
        <v>0</v>
      </c>
      <c r="K223" s="52">
        <v>0</v>
      </c>
      <c r="L223" s="52">
        <v>0</v>
      </c>
      <c r="M223" s="52">
        <v>0</v>
      </c>
      <c r="N223" s="52">
        <v>0</v>
      </c>
      <c r="O223" s="52">
        <v>0</v>
      </c>
      <c r="P223" s="52">
        <v>0</v>
      </c>
      <c r="Q223" s="52">
        <v>0</v>
      </c>
      <c r="R223" s="52">
        <v>0</v>
      </c>
      <c r="S223" s="52">
        <v>0</v>
      </c>
      <c r="T223" s="52">
        <v>0</v>
      </c>
      <c r="U223" s="52">
        <v>0</v>
      </c>
      <c r="V223" s="52">
        <v>0</v>
      </c>
      <c r="W223" s="52">
        <v>0</v>
      </c>
      <c r="X223" s="52">
        <v>0</v>
      </c>
      <c r="Y223" s="52">
        <v>0</v>
      </c>
      <c r="Z223" s="52">
        <v>0</v>
      </c>
      <c r="AA223" s="52">
        <v>0</v>
      </c>
      <c r="AB223" s="52">
        <v>0</v>
      </c>
      <c r="AC223" s="52">
        <v>0</v>
      </c>
      <c r="AD223" s="52">
        <v>0</v>
      </c>
      <c r="AE223" s="52">
        <v>0</v>
      </c>
      <c r="AF223" s="52">
        <v>0</v>
      </c>
      <c r="AG223" s="52">
        <v>0</v>
      </c>
      <c r="AH223" s="51"/>
      <c r="AI223" s="51"/>
      <c r="AJ223" s="51"/>
      <c r="AK223" s="51"/>
      <c r="AL223" s="51"/>
    </row>
    <row r="224" spans="1:38" x14ac:dyDescent="0.25">
      <c r="A224" s="57" t="s">
        <v>440</v>
      </c>
      <c r="B224" s="57" t="str">
        <f t="shared" si="12"/>
        <v>TRAPES-UCE-L</v>
      </c>
      <c r="C224" s="52">
        <v>0</v>
      </c>
      <c r="D224" s="52">
        <v>0</v>
      </c>
      <c r="E224" s="52">
        <v>0</v>
      </c>
      <c r="F224" s="52">
        <v>0</v>
      </c>
      <c r="G224" s="52">
        <v>0</v>
      </c>
      <c r="H224" s="52">
        <v>0</v>
      </c>
      <c r="I224" s="52">
        <v>0</v>
      </c>
      <c r="J224" s="52">
        <v>0</v>
      </c>
      <c r="K224" s="52">
        <v>0</v>
      </c>
      <c r="L224" s="52">
        <v>0</v>
      </c>
      <c r="M224" s="52">
        <v>0</v>
      </c>
      <c r="N224" s="52">
        <v>0</v>
      </c>
      <c r="O224" s="52">
        <v>0</v>
      </c>
      <c r="P224" s="52">
        <v>0</v>
      </c>
      <c r="Q224" s="52">
        <v>0</v>
      </c>
      <c r="R224" s="52">
        <v>0</v>
      </c>
      <c r="S224" s="52">
        <v>0</v>
      </c>
      <c r="T224" s="52">
        <v>0</v>
      </c>
      <c r="U224" s="52">
        <v>0</v>
      </c>
      <c r="V224" s="52">
        <v>0</v>
      </c>
      <c r="W224" s="52">
        <v>0</v>
      </c>
      <c r="X224" s="52">
        <v>0</v>
      </c>
      <c r="Y224" s="52">
        <v>0</v>
      </c>
      <c r="Z224" s="52">
        <v>0</v>
      </c>
      <c r="AA224" s="52">
        <v>0</v>
      </c>
      <c r="AB224" s="52">
        <v>0</v>
      </c>
      <c r="AC224" s="52">
        <v>0</v>
      </c>
      <c r="AD224" s="52">
        <v>0</v>
      </c>
      <c r="AE224" s="52">
        <v>0</v>
      </c>
      <c r="AF224" s="52">
        <v>0</v>
      </c>
      <c r="AG224" s="52">
        <v>0</v>
      </c>
      <c r="AH224" s="51"/>
      <c r="AI224" s="51"/>
      <c r="AJ224" s="51"/>
      <c r="AK224" s="51"/>
      <c r="AL224" s="51"/>
    </row>
    <row r="225" spans="1:38" x14ac:dyDescent="0.25">
      <c r="A225" s="57" t="s">
        <v>440</v>
      </c>
      <c r="B225" s="57" t="str">
        <f t="shared" si="12"/>
        <v>REF2019-UCE-L</v>
      </c>
      <c r="C225" s="52">
        <v>0</v>
      </c>
      <c r="D225" s="52">
        <v>0</v>
      </c>
      <c r="E225" s="52">
        <v>0</v>
      </c>
      <c r="F225" s="52">
        <v>0</v>
      </c>
      <c r="G225" s="52">
        <v>0</v>
      </c>
      <c r="H225" s="52">
        <v>0</v>
      </c>
      <c r="I225" s="52">
        <v>0</v>
      </c>
      <c r="J225" s="52">
        <v>0</v>
      </c>
      <c r="K225" s="52">
        <v>0</v>
      </c>
      <c r="L225" s="52">
        <v>0</v>
      </c>
      <c r="M225" s="52">
        <v>0</v>
      </c>
      <c r="N225" s="52">
        <v>0</v>
      </c>
      <c r="O225" s="52">
        <v>0</v>
      </c>
      <c r="P225" s="52">
        <v>0</v>
      </c>
      <c r="Q225" s="52">
        <v>0</v>
      </c>
      <c r="R225" s="52">
        <v>0</v>
      </c>
      <c r="S225" s="52">
        <v>0</v>
      </c>
      <c r="T225" s="52">
        <v>0</v>
      </c>
      <c r="U225" s="52">
        <v>0</v>
      </c>
      <c r="V225" s="52">
        <v>0</v>
      </c>
      <c r="W225" s="52">
        <v>0</v>
      </c>
      <c r="X225" s="52">
        <v>0</v>
      </c>
      <c r="Y225" s="52">
        <v>0</v>
      </c>
      <c r="Z225" s="52">
        <v>0</v>
      </c>
      <c r="AA225" s="52">
        <v>0</v>
      </c>
      <c r="AB225" s="52">
        <v>0</v>
      </c>
      <c r="AC225" s="52">
        <v>0</v>
      </c>
      <c r="AD225" s="52">
        <v>0</v>
      </c>
      <c r="AE225" s="52">
        <v>0</v>
      </c>
      <c r="AF225" s="52">
        <v>0</v>
      </c>
      <c r="AG225" s="52">
        <v>0</v>
      </c>
      <c r="AH225" s="51"/>
      <c r="AI225" s="51"/>
      <c r="AJ225" s="51"/>
      <c r="AK225" s="51"/>
      <c r="AL225" s="51"/>
    </row>
    <row r="226" spans="1:38" x14ac:dyDescent="0.25">
      <c r="A226" s="57" t="s">
        <v>440</v>
      </c>
      <c r="B226" s="57" t="str">
        <f t="shared" si="12"/>
        <v>REF20195-L</v>
      </c>
      <c r="C226" s="52">
        <v>0</v>
      </c>
      <c r="D226" s="52">
        <v>0</v>
      </c>
      <c r="E226" s="52">
        <v>0</v>
      </c>
      <c r="F226" s="52">
        <v>0</v>
      </c>
      <c r="G226" s="52">
        <v>0</v>
      </c>
      <c r="H226" s="52">
        <v>0</v>
      </c>
      <c r="I226" s="52">
        <v>0</v>
      </c>
      <c r="J226" s="52">
        <v>0</v>
      </c>
      <c r="K226" s="52">
        <v>0</v>
      </c>
      <c r="L226" s="52">
        <v>0</v>
      </c>
      <c r="M226" s="52">
        <v>0</v>
      </c>
      <c r="N226" s="52">
        <v>0</v>
      </c>
      <c r="O226" s="52">
        <v>0</v>
      </c>
      <c r="P226" s="52">
        <v>0</v>
      </c>
      <c r="Q226" s="52">
        <v>0</v>
      </c>
      <c r="R226" s="52">
        <v>0</v>
      </c>
      <c r="S226" s="52">
        <v>0</v>
      </c>
      <c r="T226" s="52">
        <v>0</v>
      </c>
      <c r="U226" s="52">
        <v>0</v>
      </c>
      <c r="V226" s="52">
        <v>0</v>
      </c>
      <c r="W226" s="52">
        <v>0</v>
      </c>
      <c r="X226" s="52">
        <v>0</v>
      </c>
      <c r="Y226" s="52">
        <v>0</v>
      </c>
      <c r="Z226" s="52">
        <v>0</v>
      </c>
      <c r="AA226" s="52">
        <v>0</v>
      </c>
      <c r="AB226" s="52">
        <v>0</v>
      </c>
      <c r="AC226" s="52">
        <v>0</v>
      </c>
      <c r="AD226" s="52">
        <v>0</v>
      </c>
      <c r="AE226" s="52">
        <v>0</v>
      </c>
      <c r="AF226" s="52">
        <v>0</v>
      </c>
      <c r="AG226" s="52">
        <v>0</v>
      </c>
      <c r="AH226" s="51"/>
      <c r="AI226" s="51"/>
      <c r="AJ226" s="51"/>
      <c r="AK226" s="51"/>
      <c r="AL226" s="51"/>
    </row>
    <row r="227" spans="1:38" x14ac:dyDescent="0.25">
      <c r="A227" s="57" t="s">
        <v>440</v>
      </c>
      <c r="B227" s="57" t="str">
        <f t="shared" si="12"/>
        <v>T3P2S8RL-UCE</v>
      </c>
      <c r="C227" s="52">
        <v>0</v>
      </c>
      <c r="D227" s="52">
        <v>0</v>
      </c>
      <c r="E227" s="52">
        <v>0</v>
      </c>
      <c r="F227" s="52">
        <v>0</v>
      </c>
      <c r="G227" s="52">
        <v>0</v>
      </c>
      <c r="H227" s="52">
        <v>0</v>
      </c>
      <c r="I227" s="52">
        <v>0</v>
      </c>
      <c r="J227" s="52">
        <v>0</v>
      </c>
      <c r="K227" s="52">
        <v>0</v>
      </c>
      <c r="L227" s="52">
        <v>0</v>
      </c>
      <c r="M227" s="52">
        <v>0</v>
      </c>
      <c r="N227" s="52">
        <v>0</v>
      </c>
      <c r="O227" s="52">
        <v>0</v>
      </c>
      <c r="P227" s="52">
        <v>0</v>
      </c>
      <c r="Q227" s="52">
        <v>0</v>
      </c>
      <c r="R227" s="52">
        <v>0</v>
      </c>
      <c r="S227" s="52">
        <v>0</v>
      </c>
      <c r="T227" s="52">
        <v>0</v>
      </c>
      <c r="U227" s="52">
        <v>0</v>
      </c>
      <c r="V227" s="52">
        <v>0</v>
      </c>
      <c r="W227" s="52">
        <v>0</v>
      </c>
      <c r="X227" s="52">
        <v>0</v>
      </c>
      <c r="Y227" s="52">
        <v>0</v>
      </c>
      <c r="Z227" s="52">
        <v>0</v>
      </c>
      <c r="AA227" s="52">
        <v>0</v>
      </c>
      <c r="AB227" s="52">
        <v>0</v>
      </c>
      <c r="AC227" s="52">
        <v>0</v>
      </c>
      <c r="AD227" s="52">
        <v>0</v>
      </c>
      <c r="AE227" s="52">
        <v>0</v>
      </c>
      <c r="AF227" s="52">
        <v>0</v>
      </c>
      <c r="AG227" s="52">
        <v>0</v>
      </c>
      <c r="AH227" s="51"/>
      <c r="AI227" s="51"/>
      <c r="AJ227" s="51"/>
      <c r="AK227" s="51"/>
      <c r="AL227" s="51"/>
    </row>
    <row r="228" spans="1:38" s="86" customFormat="1" x14ac:dyDescent="0.25">
      <c r="A228" s="86" t="s">
        <v>423</v>
      </c>
      <c r="B228" s="86" t="str">
        <f t="shared" si="12"/>
        <v>Ucon7-75-L</v>
      </c>
      <c r="C228" s="90">
        <v>0</v>
      </c>
      <c r="D228" s="90">
        <v>0</v>
      </c>
      <c r="E228" s="90">
        <v>0</v>
      </c>
      <c r="F228" s="90">
        <v>0</v>
      </c>
      <c r="G228" s="90">
        <v>0</v>
      </c>
      <c r="H228" s="90">
        <v>0</v>
      </c>
      <c r="I228" s="90">
        <v>0</v>
      </c>
      <c r="J228" s="90">
        <v>0</v>
      </c>
      <c r="K228" s="90">
        <v>0</v>
      </c>
      <c r="L228" s="90">
        <v>0</v>
      </c>
      <c r="M228" s="90">
        <v>0</v>
      </c>
      <c r="N228" s="90">
        <v>0</v>
      </c>
      <c r="O228" s="90">
        <v>0</v>
      </c>
      <c r="P228" s="90">
        <v>0</v>
      </c>
      <c r="Q228" s="90">
        <v>0</v>
      </c>
      <c r="R228" s="90">
        <v>0</v>
      </c>
      <c r="S228" s="90">
        <v>0</v>
      </c>
      <c r="T228" s="90">
        <v>0</v>
      </c>
      <c r="U228" s="90">
        <v>0</v>
      </c>
      <c r="V228" s="90">
        <v>0</v>
      </c>
      <c r="W228" s="90">
        <v>0</v>
      </c>
      <c r="X228" s="90">
        <v>0</v>
      </c>
      <c r="Y228" s="90">
        <v>0</v>
      </c>
      <c r="Z228" s="90">
        <v>0</v>
      </c>
      <c r="AA228" s="90">
        <v>0</v>
      </c>
      <c r="AB228" s="90">
        <v>0</v>
      </c>
      <c r="AC228" s="90">
        <v>0</v>
      </c>
      <c r="AD228" s="90">
        <v>0</v>
      </c>
      <c r="AE228" s="90">
        <v>0</v>
      </c>
      <c r="AF228" s="90">
        <v>0</v>
      </c>
      <c r="AG228" s="90">
        <v>0</v>
      </c>
      <c r="AH228" s="87"/>
      <c r="AI228" s="87"/>
      <c r="AJ228" s="87"/>
      <c r="AK228" s="87"/>
      <c r="AL228" s="87"/>
    </row>
    <row r="229" spans="1:38" x14ac:dyDescent="0.25">
      <c r="A229" s="57" t="s">
        <v>423</v>
      </c>
      <c r="B229" s="57" t="str">
        <f t="shared" si="12"/>
        <v>Con7-75-L</v>
      </c>
      <c r="C229" s="52">
        <v>0</v>
      </c>
      <c r="D229" s="52">
        <v>0</v>
      </c>
      <c r="E229" s="52">
        <v>0</v>
      </c>
      <c r="F229" s="52">
        <v>0</v>
      </c>
      <c r="G229" s="52">
        <v>0</v>
      </c>
      <c r="H229" s="52">
        <v>0</v>
      </c>
      <c r="I229" s="52">
        <v>0</v>
      </c>
      <c r="J229" s="52">
        <v>0</v>
      </c>
      <c r="K229" s="52">
        <v>0</v>
      </c>
      <c r="L229" s="52">
        <v>0</v>
      </c>
      <c r="M229" s="52">
        <v>0</v>
      </c>
      <c r="N229" s="52">
        <v>0</v>
      </c>
      <c r="O229" s="52">
        <v>0</v>
      </c>
      <c r="P229" s="52">
        <v>0</v>
      </c>
      <c r="Q229" s="52">
        <v>0</v>
      </c>
      <c r="R229" s="52">
        <v>0</v>
      </c>
      <c r="S229" s="52">
        <v>0</v>
      </c>
      <c r="T229" s="52">
        <v>0</v>
      </c>
      <c r="U229" s="52">
        <v>0</v>
      </c>
      <c r="V229" s="52">
        <v>0</v>
      </c>
      <c r="W229" s="52">
        <v>0</v>
      </c>
      <c r="X229" s="52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0</v>
      </c>
      <c r="AD229" s="52">
        <v>0</v>
      </c>
      <c r="AE229" s="52">
        <v>0</v>
      </c>
      <c r="AF229" s="52">
        <v>0</v>
      </c>
      <c r="AG229" s="52">
        <v>0</v>
      </c>
      <c r="AH229" s="51"/>
      <c r="AI229" s="51"/>
      <c r="AJ229" s="51"/>
      <c r="AK229" s="51"/>
      <c r="AL229" s="51"/>
    </row>
    <row r="230" spans="1:38" x14ac:dyDescent="0.25">
      <c r="A230" s="57" t="s">
        <v>423</v>
      </c>
      <c r="B230" s="57" t="str">
        <f t="shared" si="12"/>
        <v>Ucon_NB-UCE-L</v>
      </c>
      <c r="C230" s="52">
        <v>0</v>
      </c>
      <c r="D230" s="52">
        <v>0</v>
      </c>
      <c r="E230" s="52">
        <v>0</v>
      </c>
      <c r="F230" s="52">
        <v>0</v>
      </c>
      <c r="G230" s="52">
        <v>0</v>
      </c>
      <c r="H230" s="52">
        <v>0</v>
      </c>
      <c r="I230" s="52">
        <v>0</v>
      </c>
      <c r="J230" s="52">
        <v>0</v>
      </c>
      <c r="K230" s="52">
        <v>0</v>
      </c>
      <c r="L230" s="52">
        <v>0</v>
      </c>
      <c r="M230" s="52">
        <v>0</v>
      </c>
      <c r="N230" s="52">
        <v>0</v>
      </c>
      <c r="O230" s="52">
        <v>0</v>
      </c>
      <c r="P230" s="52">
        <v>0</v>
      </c>
      <c r="Q230" s="52">
        <v>0</v>
      </c>
      <c r="R230" s="52">
        <v>0</v>
      </c>
      <c r="S230" s="52">
        <v>0</v>
      </c>
      <c r="T230" s="52">
        <v>0</v>
      </c>
      <c r="U230" s="52">
        <v>0</v>
      </c>
      <c r="V230" s="52">
        <v>0</v>
      </c>
      <c r="W230" s="52">
        <v>0</v>
      </c>
      <c r="X230" s="52">
        <v>0</v>
      </c>
      <c r="Y230" s="52">
        <v>0</v>
      </c>
      <c r="Z230" s="52">
        <v>0</v>
      </c>
      <c r="AA230" s="52">
        <v>0</v>
      </c>
      <c r="AB230" s="52">
        <v>0</v>
      </c>
      <c r="AC230" s="52">
        <v>0</v>
      </c>
      <c r="AD230" s="52">
        <v>0</v>
      </c>
      <c r="AE230" s="52">
        <v>0</v>
      </c>
      <c r="AF230" s="52">
        <v>0</v>
      </c>
      <c r="AG230" s="52">
        <v>0</v>
      </c>
      <c r="AH230" s="51"/>
      <c r="AI230" s="51"/>
      <c r="AJ230" s="51"/>
      <c r="AK230" s="51"/>
      <c r="AL230" s="51"/>
    </row>
    <row r="231" spans="1:38" x14ac:dyDescent="0.25">
      <c r="A231" s="57" t="s">
        <v>423</v>
      </c>
      <c r="B231" s="57" t="str">
        <f t="shared" si="12"/>
        <v>Con_NB-UCE</v>
      </c>
      <c r="C231" s="52">
        <v>0</v>
      </c>
      <c r="D231" s="52">
        <v>0</v>
      </c>
      <c r="E231" s="52">
        <v>0</v>
      </c>
      <c r="F231" s="52">
        <v>0</v>
      </c>
      <c r="G231" s="52">
        <v>0</v>
      </c>
      <c r="H231" s="52">
        <v>0</v>
      </c>
      <c r="I231" s="52">
        <v>0</v>
      </c>
      <c r="J231" s="52">
        <v>0</v>
      </c>
      <c r="K231" s="52">
        <v>0</v>
      </c>
      <c r="L231" s="52">
        <v>0</v>
      </c>
      <c r="M231" s="52">
        <v>0</v>
      </c>
      <c r="N231" s="52">
        <v>0</v>
      </c>
      <c r="O231" s="52">
        <v>0</v>
      </c>
      <c r="P231" s="52">
        <v>0</v>
      </c>
      <c r="Q231" s="52">
        <v>0</v>
      </c>
      <c r="R231" s="52">
        <v>0</v>
      </c>
      <c r="S231" s="52">
        <v>0</v>
      </c>
      <c r="T231" s="52">
        <v>0</v>
      </c>
      <c r="U231" s="52">
        <v>0</v>
      </c>
      <c r="V231" s="52">
        <v>0</v>
      </c>
      <c r="W231" s="52">
        <v>0</v>
      </c>
      <c r="X231" s="52">
        <v>0</v>
      </c>
      <c r="Y231" s="52">
        <v>0</v>
      </c>
      <c r="Z231" s="52">
        <v>0</v>
      </c>
      <c r="AA231" s="52">
        <v>0</v>
      </c>
      <c r="AB231" s="52">
        <v>0</v>
      </c>
      <c r="AC231" s="52">
        <v>0</v>
      </c>
      <c r="AD231" s="52">
        <v>0</v>
      </c>
      <c r="AE231" s="52">
        <v>0</v>
      </c>
      <c r="AF231" s="52">
        <v>0</v>
      </c>
      <c r="AG231" s="52">
        <v>0</v>
      </c>
      <c r="AH231" s="51"/>
      <c r="AI231" s="51"/>
      <c r="AJ231" s="51"/>
      <c r="AK231" s="51"/>
      <c r="AL231" s="51"/>
    </row>
    <row r="232" spans="1:38" x14ac:dyDescent="0.25">
      <c r="A232" s="57" t="s">
        <v>423</v>
      </c>
      <c r="B232" s="57" t="str">
        <f t="shared" si="12"/>
        <v>Ucon_NB9-5</v>
      </c>
      <c r="C232" s="52">
        <v>0</v>
      </c>
      <c r="D232" s="52">
        <v>0</v>
      </c>
      <c r="E232" s="52">
        <v>0</v>
      </c>
      <c r="F232" s="52">
        <v>0</v>
      </c>
      <c r="G232" s="52">
        <v>0</v>
      </c>
      <c r="H232" s="52">
        <v>0</v>
      </c>
      <c r="I232" s="52">
        <v>0</v>
      </c>
      <c r="J232" s="52">
        <v>0</v>
      </c>
      <c r="K232" s="52">
        <v>0</v>
      </c>
      <c r="L232" s="52">
        <v>0</v>
      </c>
      <c r="M232" s="52">
        <v>0</v>
      </c>
      <c r="N232" s="52">
        <v>0</v>
      </c>
      <c r="O232" s="52">
        <v>0</v>
      </c>
      <c r="P232" s="52">
        <v>0</v>
      </c>
      <c r="Q232" s="52">
        <v>0</v>
      </c>
      <c r="R232" s="52">
        <v>0</v>
      </c>
      <c r="S232" s="52">
        <v>0</v>
      </c>
      <c r="T232" s="52">
        <v>0</v>
      </c>
      <c r="U232" s="52">
        <v>0</v>
      </c>
      <c r="V232" s="52">
        <v>0</v>
      </c>
      <c r="W232" s="52">
        <v>0</v>
      </c>
      <c r="X232" s="52">
        <v>0</v>
      </c>
      <c r="Y232" s="52">
        <v>0</v>
      </c>
      <c r="Z232" s="52">
        <v>0</v>
      </c>
      <c r="AA232" s="52">
        <v>0</v>
      </c>
      <c r="AB232" s="52">
        <v>0</v>
      </c>
      <c r="AC232" s="52">
        <v>0</v>
      </c>
      <c r="AD232" s="52">
        <v>0</v>
      </c>
      <c r="AE232" s="52">
        <v>0</v>
      </c>
      <c r="AF232" s="52">
        <v>0</v>
      </c>
      <c r="AG232" s="52">
        <v>0</v>
      </c>
      <c r="AH232" s="51"/>
      <c r="AI232" s="51"/>
      <c r="AJ232" s="51"/>
      <c r="AK232" s="51"/>
      <c r="AL232" s="51"/>
    </row>
    <row r="233" spans="1:38" x14ac:dyDescent="0.25">
      <c r="A233" s="57" t="s">
        <v>423</v>
      </c>
      <c r="B233" s="57" t="str">
        <f t="shared" si="12"/>
        <v>RE_CON-UCE-L</v>
      </c>
      <c r="C233" s="52">
        <v>0</v>
      </c>
      <c r="D233" s="52">
        <v>0</v>
      </c>
      <c r="E233" s="52">
        <v>0</v>
      </c>
      <c r="F233" s="52">
        <v>0</v>
      </c>
      <c r="G233" s="52">
        <v>0</v>
      </c>
      <c r="H233" s="52">
        <v>0</v>
      </c>
      <c r="I233" s="52">
        <v>0</v>
      </c>
      <c r="J233" s="52">
        <v>0</v>
      </c>
      <c r="K233" s="52">
        <v>0</v>
      </c>
      <c r="L233" s="52">
        <v>0</v>
      </c>
      <c r="M233" s="52">
        <v>0</v>
      </c>
      <c r="N233" s="52">
        <v>0</v>
      </c>
      <c r="O233" s="52">
        <v>0</v>
      </c>
      <c r="P233" s="52">
        <v>0</v>
      </c>
      <c r="Q233" s="52">
        <v>0</v>
      </c>
      <c r="R233" s="52">
        <v>0</v>
      </c>
      <c r="S233" s="52">
        <v>0</v>
      </c>
      <c r="T233" s="52">
        <v>0</v>
      </c>
      <c r="U233" s="52">
        <v>0</v>
      </c>
      <c r="V233" s="52">
        <v>0</v>
      </c>
      <c r="W233" s="52">
        <v>0</v>
      </c>
      <c r="X233" s="52">
        <v>0</v>
      </c>
      <c r="Y233" s="52">
        <v>0</v>
      </c>
      <c r="Z233" s="52">
        <v>0</v>
      </c>
      <c r="AA233" s="52">
        <v>0</v>
      </c>
      <c r="AB233" s="52">
        <v>0</v>
      </c>
      <c r="AC233" s="52">
        <v>0</v>
      </c>
      <c r="AD233" s="52">
        <v>0</v>
      </c>
      <c r="AE233" s="52">
        <v>0</v>
      </c>
      <c r="AF233" s="52">
        <v>0</v>
      </c>
      <c r="AG233" s="52">
        <v>0</v>
      </c>
      <c r="AH233" s="51"/>
      <c r="AI233" s="51"/>
      <c r="AJ233" s="51"/>
      <c r="AK233" s="51"/>
      <c r="AL233" s="51"/>
    </row>
    <row r="234" spans="1:38" x14ac:dyDescent="0.25">
      <c r="A234" s="57" t="s">
        <v>423</v>
      </c>
      <c r="B234" s="57" t="str">
        <f t="shared" si="12"/>
        <v>TRAPES-UCE-L</v>
      </c>
      <c r="C234" s="52">
        <v>0</v>
      </c>
      <c r="D234" s="52">
        <v>0</v>
      </c>
      <c r="E234" s="52">
        <v>0</v>
      </c>
      <c r="F234" s="52">
        <v>0</v>
      </c>
      <c r="G234" s="52">
        <v>0</v>
      </c>
      <c r="H234" s="52">
        <v>0</v>
      </c>
      <c r="I234" s="52">
        <v>0</v>
      </c>
      <c r="J234" s="52">
        <v>0</v>
      </c>
      <c r="K234" s="52">
        <v>0</v>
      </c>
      <c r="L234" s="52">
        <v>0</v>
      </c>
      <c r="M234" s="52">
        <v>0</v>
      </c>
      <c r="N234" s="52">
        <v>0</v>
      </c>
      <c r="O234" s="52">
        <v>0</v>
      </c>
      <c r="P234" s="52">
        <v>0</v>
      </c>
      <c r="Q234" s="52">
        <v>0</v>
      </c>
      <c r="R234" s="52">
        <v>0</v>
      </c>
      <c r="S234" s="52">
        <v>0</v>
      </c>
      <c r="T234" s="52">
        <v>0</v>
      </c>
      <c r="U234" s="52">
        <v>0</v>
      </c>
      <c r="V234" s="52">
        <v>0</v>
      </c>
      <c r="W234" s="52">
        <v>0</v>
      </c>
      <c r="X234" s="52">
        <v>0</v>
      </c>
      <c r="Y234" s="52">
        <v>0</v>
      </c>
      <c r="Z234" s="52">
        <v>0</v>
      </c>
      <c r="AA234" s="52">
        <v>0</v>
      </c>
      <c r="AB234" s="52">
        <v>0</v>
      </c>
      <c r="AC234" s="52">
        <v>0</v>
      </c>
      <c r="AD234" s="52">
        <v>0</v>
      </c>
      <c r="AE234" s="52">
        <v>0</v>
      </c>
      <c r="AF234" s="52">
        <v>0</v>
      </c>
      <c r="AG234" s="52">
        <v>0</v>
      </c>
      <c r="AH234" s="51"/>
      <c r="AI234" s="51"/>
      <c r="AJ234" s="51"/>
      <c r="AK234" s="51"/>
      <c r="AL234" s="51"/>
    </row>
    <row r="235" spans="1:38" x14ac:dyDescent="0.25">
      <c r="A235" s="57" t="s">
        <v>423</v>
      </c>
      <c r="B235" s="57" t="str">
        <f t="shared" si="12"/>
        <v>REF2019-UCE-L</v>
      </c>
      <c r="C235" s="52">
        <v>0</v>
      </c>
      <c r="D235" s="52">
        <v>0</v>
      </c>
      <c r="E235" s="52">
        <v>0</v>
      </c>
      <c r="F235" s="52">
        <v>0</v>
      </c>
      <c r="G235" s="52">
        <v>0</v>
      </c>
      <c r="H235" s="52">
        <v>0</v>
      </c>
      <c r="I235" s="52">
        <v>0</v>
      </c>
      <c r="J235" s="52">
        <v>0</v>
      </c>
      <c r="K235" s="52">
        <v>0</v>
      </c>
      <c r="L235" s="52">
        <v>0</v>
      </c>
      <c r="M235" s="52">
        <v>0</v>
      </c>
      <c r="N235" s="52">
        <v>0</v>
      </c>
      <c r="O235" s="52">
        <v>0</v>
      </c>
      <c r="P235" s="52">
        <v>0</v>
      </c>
      <c r="Q235" s="52">
        <v>0</v>
      </c>
      <c r="R235" s="52">
        <v>0</v>
      </c>
      <c r="S235" s="52">
        <v>0</v>
      </c>
      <c r="T235" s="52">
        <v>0</v>
      </c>
      <c r="U235" s="52">
        <v>0</v>
      </c>
      <c r="V235" s="52">
        <v>0</v>
      </c>
      <c r="W235" s="52">
        <v>0</v>
      </c>
      <c r="X235" s="52">
        <v>0</v>
      </c>
      <c r="Y235" s="52">
        <v>0</v>
      </c>
      <c r="Z235" s="52">
        <v>0</v>
      </c>
      <c r="AA235" s="52">
        <v>0</v>
      </c>
      <c r="AB235" s="52">
        <v>0</v>
      </c>
      <c r="AC235" s="52">
        <v>0</v>
      </c>
      <c r="AD235" s="52">
        <v>0</v>
      </c>
      <c r="AE235" s="52">
        <v>0</v>
      </c>
      <c r="AF235" s="52">
        <v>0</v>
      </c>
      <c r="AG235" s="52">
        <v>0</v>
      </c>
      <c r="AH235" s="51"/>
      <c r="AI235" s="51"/>
      <c r="AJ235" s="51"/>
      <c r="AK235" s="51"/>
      <c r="AL235" s="51"/>
    </row>
    <row r="236" spans="1:38" x14ac:dyDescent="0.25">
      <c r="A236" s="57" t="s">
        <v>423</v>
      </c>
      <c r="B236" s="57" t="str">
        <f t="shared" si="12"/>
        <v>REF20195-L</v>
      </c>
      <c r="C236" s="52">
        <v>0</v>
      </c>
      <c r="D236" s="52">
        <v>0</v>
      </c>
      <c r="E236" s="52">
        <v>0</v>
      </c>
      <c r="F236" s="52">
        <v>0</v>
      </c>
      <c r="G236" s="52">
        <v>0</v>
      </c>
      <c r="H236" s="52">
        <v>0</v>
      </c>
      <c r="I236" s="52">
        <v>0</v>
      </c>
      <c r="J236" s="52">
        <v>0</v>
      </c>
      <c r="K236" s="52">
        <v>0</v>
      </c>
      <c r="L236" s="52">
        <v>0</v>
      </c>
      <c r="M236" s="52">
        <v>0</v>
      </c>
      <c r="N236" s="52">
        <v>0</v>
      </c>
      <c r="O236" s="52">
        <v>0</v>
      </c>
      <c r="P236" s="52">
        <v>0</v>
      </c>
      <c r="Q236" s="52">
        <v>0</v>
      </c>
      <c r="R236" s="52">
        <v>0</v>
      </c>
      <c r="S236" s="52">
        <v>0</v>
      </c>
      <c r="T236" s="52">
        <v>0</v>
      </c>
      <c r="U236" s="52">
        <v>0</v>
      </c>
      <c r="V236" s="52">
        <v>0</v>
      </c>
      <c r="W236" s="52">
        <v>0</v>
      </c>
      <c r="X236" s="52">
        <v>0</v>
      </c>
      <c r="Y236" s="52">
        <v>0</v>
      </c>
      <c r="Z236" s="52">
        <v>0</v>
      </c>
      <c r="AA236" s="52">
        <v>0</v>
      </c>
      <c r="AB236" s="52">
        <v>0</v>
      </c>
      <c r="AC236" s="52">
        <v>0</v>
      </c>
      <c r="AD236" s="52">
        <v>0</v>
      </c>
      <c r="AE236" s="52">
        <v>0</v>
      </c>
      <c r="AF236" s="52">
        <v>0</v>
      </c>
      <c r="AG236" s="52">
        <v>0</v>
      </c>
      <c r="AH236" s="51"/>
      <c r="AI236" s="51"/>
      <c r="AJ236" s="51"/>
      <c r="AK236" s="51"/>
      <c r="AL236" s="51"/>
    </row>
    <row r="237" spans="1:38" x14ac:dyDescent="0.25">
      <c r="A237" s="57" t="s">
        <v>423</v>
      </c>
      <c r="B237" s="57" t="str">
        <f t="shared" si="12"/>
        <v>T3P2S8RL-UCE</v>
      </c>
      <c r="C237" s="52">
        <v>0</v>
      </c>
      <c r="D237" s="52">
        <v>0</v>
      </c>
      <c r="E237" s="52">
        <v>0</v>
      </c>
      <c r="F237" s="52">
        <v>0</v>
      </c>
      <c r="G237" s="52">
        <v>0</v>
      </c>
      <c r="H237" s="52">
        <v>0</v>
      </c>
      <c r="I237" s="52">
        <v>0</v>
      </c>
      <c r="J237" s="52">
        <v>0</v>
      </c>
      <c r="K237" s="52">
        <v>0</v>
      </c>
      <c r="L237" s="52">
        <v>0</v>
      </c>
      <c r="M237" s="52">
        <v>0</v>
      </c>
      <c r="N237" s="52">
        <v>0</v>
      </c>
      <c r="O237" s="52">
        <v>0</v>
      </c>
      <c r="P237" s="52">
        <v>0</v>
      </c>
      <c r="Q237" s="52">
        <v>0</v>
      </c>
      <c r="R237" s="52">
        <v>0</v>
      </c>
      <c r="S237" s="52">
        <v>0</v>
      </c>
      <c r="T237" s="52">
        <v>0</v>
      </c>
      <c r="U237" s="52">
        <v>0</v>
      </c>
      <c r="V237" s="52">
        <v>0</v>
      </c>
      <c r="W237" s="52">
        <v>0</v>
      </c>
      <c r="X237" s="52">
        <v>0</v>
      </c>
      <c r="Y237" s="52">
        <v>0</v>
      </c>
      <c r="Z237" s="52">
        <v>0</v>
      </c>
      <c r="AA237" s="52">
        <v>0</v>
      </c>
      <c r="AB237" s="52">
        <v>0</v>
      </c>
      <c r="AC237" s="52">
        <v>0</v>
      </c>
      <c r="AD237" s="52">
        <v>0</v>
      </c>
      <c r="AE237" s="52">
        <v>0</v>
      </c>
      <c r="AF237" s="52">
        <v>0</v>
      </c>
      <c r="AG237" s="52">
        <v>0</v>
      </c>
      <c r="AH237" s="51"/>
      <c r="AI237" s="51"/>
      <c r="AJ237" s="51"/>
      <c r="AK237" s="51"/>
      <c r="AL237" s="51"/>
    </row>
    <row r="238" spans="1:38" s="86" customFormat="1" x14ac:dyDescent="0.25">
      <c r="A238" s="86" t="s">
        <v>441</v>
      </c>
      <c r="B238" s="86" t="str">
        <f t="shared" si="12"/>
        <v>Ucon7-75-L</v>
      </c>
      <c r="C238" s="90">
        <v>0</v>
      </c>
      <c r="D238" s="90">
        <v>0</v>
      </c>
      <c r="E238" s="90">
        <v>0</v>
      </c>
      <c r="F238" s="90">
        <v>0</v>
      </c>
      <c r="G238" s="90">
        <v>0</v>
      </c>
      <c r="H238" s="90">
        <v>0</v>
      </c>
      <c r="I238" s="90">
        <v>0</v>
      </c>
      <c r="J238" s="90">
        <v>0</v>
      </c>
      <c r="K238" s="90">
        <v>0</v>
      </c>
      <c r="L238" s="90">
        <v>0</v>
      </c>
      <c r="M238" s="90">
        <v>0</v>
      </c>
      <c r="N238" s="90">
        <v>0</v>
      </c>
      <c r="O238" s="90">
        <v>0</v>
      </c>
      <c r="P238" s="90">
        <v>0</v>
      </c>
      <c r="Q238" s="90">
        <v>0</v>
      </c>
      <c r="R238" s="90">
        <v>0</v>
      </c>
      <c r="S238" s="90">
        <v>0</v>
      </c>
      <c r="T238" s="90">
        <v>0</v>
      </c>
      <c r="U238" s="90">
        <v>0</v>
      </c>
      <c r="V238" s="90">
        <v>0</v>
      </c>
      <c r="W238" s="90">
        <v>0</v>
      </c>
      <c r="X238" s="90">
        <v>0</v>
      </c>
      <c r="Y238" s="90">
        <v>0</v>
      </c>
      <c r="Z238" s="90">
        <v>0</v>
      </c>
      <c r="AA238" s="90">
        <v>0</v>
      </c>
      <c r="AB238" s="90">
        <v>0</v>
      </c>
      <c r="AC238" s="90">
        <v>0</v>
      </c>
      <c r="AD238" s="90">
        <v>0</v>
      </c>
      <c r="AE238" s="90">
        <v>0</v>
      </c>
      <c r="AF238" s="90">
        <v>0</v>
      </c>
      <c r="AG238" s="90">
        <v>0</v>
      </c>
      <c r="AH238" s="87"/>
      <c r="AI238" s="87"/>
      <c r="AJ238" s="87"/>
      <c r="AK238" s="87"/>
      <c r="AL238" s="87"/>
    </row>
    <row r="239" spans="1:38" x14ac:dyDescent="0.25">
      <c r="A239" s="57" t="s">
        <v>441</v>
      </c>
      <c r="B239" s="57" t="str">
        <f t="shared" si="12"/>
        <v>Con7-75-L</v>
      </c>
      <c r="C239" s="52">
        <v>0</v>
      </c>
      <c r="D239" s="52">
        <v>0</v>
      </c>
      <c r="E239" s="52">
        <v>0</v>
      </c>
      <c r="F239" s="52">
        <v>0</v>
      </c>
      <c r="G239" s="52">
        <v>0</v>
      </c>
      <c r="H239" s="52">
        <v>0</v>
      </c>
      <c r="I239" s="52">
        <v>0</v>
      </c>
      <c r="J239" s="52">
        <v>0</v>
      </c>
      <c r="K239" s="52">
        <v>0</v>
      </c>
      <c r="L239" s="52">
        <v>0</v>
      </c>
      <c r="M239" s="52">
        <v>0</v>
      </c>
      <c r="N239" s="52">
        <v>0</v>
      </c>
      <c r="O239" s="52">
        <v>0</v>
      </c>
      <c r="P239" s="52">
        <v>0</v>
      </c>
      <c r="Q239" s="52">
        <v>0</v>
      </c>
      <c r="R239" s="52">
        <v>0</v>
      </c>
      <c r="S239" s="52">
        <v>0</v>
      </c>
      <c r="T239" s="52">
        <v>0</v>
      </c>
      <c r="U239" s="52">
        <v>0</v>
      </c>
      <c r="V239" s="52">
        <v>0</v>
      </c>
      <c r="W239" s="52">
        <v>0</v>
      </c>
      <c r="X239" s="52">
        <v>0</v>
      </c>
      <c r="Y239" s="52">
        <v>0</v>
      </c>
      <c r="Z239" s="52">
        <v>0</v>
      </c>
      <c r="AA239" s="52">
        <v>0</v>
      </c>
      <c r="AB239" s="52">
        <v>0</v>
      </c>
      <c r="AC239" s="52">
        <v>0</v>
      </c>
      <c r="AD239" s="52">
        <v>0</v>
      </c>
      <c r="AE239" s="52">
        <v>0</v>
      </c>
      <c r="AF239" s="52">
        <v>0</v>
      </c>
      <c r="AG239" s="52">
        <v>0</v>
      </c>
      <c r="AH239" s="51"/>
      <c r="AI239" s="51"/>
      <c r="AJ239" s="51"/>
      <c r="AK239" s="51"/>
      <c r="AL239" s="51"/>
    </row>
    <row r="240" spans="1:38" x14ac:dyDescent="0.25">
      <c r="A240" s="57" t="s">
        <v>441</v>
      </c>
      <c r="B240" s="57" t="str">
        <f t="shared" si="12"/>
        <v>Ucon_NB-UCE-L</v>
      </c>
      <c r="C240" s="52">
        <v>0</v>
      </c>
      <c r="D240" s="52">
        <v>0</v>
      </c>
      <c r="E240" s="52">
        <v>0</v>
      </c>
      <c r="F240" s="52">
        <v>0</v>
      </c>
      <c r="G240" s="52">
        <v>0</v>
      </c>
      <c r="H240" s="52">
        <v>0</v>
      </c>
      <c r="I240" s="52">
        <v>0</v>
      </c>
      <c r="J240" s="52">
        <v>0</v>
      </c>
      <c r="K240" s="52">
        <v>0</v>
      </c>
      <c r="L240" s="52">
        <v>0</v>
      </c>
      <c r="M240" s="52">
        <v>0</v>
      </c>
      <c r="N240" s="52">
        <v>0</v>
      </c>
      <c r="O240" s="52">
        <v>0</v>
      </c>
      <c r="P240" s="52">
        <v>0</v>
      </c>
      <c r="Q240" s="52">
        <v>0</v>
      </c>
      <c r="R240" s="52">
        <v>0</v>
      </c>
      <c r="S240" s="52">
        <v>0</v>
      </c>
      <c r="T240" s="52">
        <v>0</v>
      </c>
      <c r="U240" s="52">
        <v>0</v>
      </c>
      <c r="V240" s="52">
        <v>0</v>
      </c>
      <c r="W240" s="52">
        <v>0</v>
      </c>
      <c r="X240" s="52">
        <v>0</v>
      </c>
      <c r="Y240" s="52">
        <v>0</v>
      </c>
      <c r="Z240" s="52">
        <v>0</v>
      </c>
      <c r="AA240" s="52">
        <v>0</v>
      </c>
      <c r="AB240" s="52">
        <v>0</v>
      </c>
      <c r="AC240" s="52">
        <v>0</v>
      </c>
      <c r="AD240" s="52">
        <v>0</v>
      </c>
      <c r="AE240" s="52">
        <v>0</v>
      </c>
      <c r="AF240" s="52">
        <v>0</v>
      </c>
      <c r="AG240" s="52">
        <v>0</v>
      </c>
      <c r="AH240" s="51"/>
      <c r="AI240" s="51"/>
      <c r="AJ240" s="51"/>
      <c r="AK240" s="51"/>
      <c r="AL240" s="51"/>
    </row>
    <row r="241" spans="1:38" x14ac:dyDescent="0.25">
      <c r="A241" s="57" t="s">
        <v>441</v>
      </c>
      <c r="B241" s="57" t="str">
        <f t="shared" si="12"/>
        <v>Con_NB-UCE</v>
      </c>
      <c r="C241" s="52">
        <v>0</v>
      </c>
      <c r="D241" s="52">
        <v>0</v>
      </c>
      <c r="E241" s="52">
        <v>0</v>
      </c>
      <c r="F241" s="52">
        <v>0</v>
      </c>
      <c r="G241" s="52">
        <v>0</v>
      </c>
      <c r="H241" s="52">
        <v>0</v>
      </c>
      <c r="I241" s="52">
        <v>0</v>
      </c>
      <c r="J241" s="52">
        <v>0</v>
      </c>
      <c r="K241" s="52">
        <v>0</v>
      </c>
      <c r="L241" s="52">
        <v>0</v>
      </c>
      <c r="M241" s="52">
        <v>0</v>
      </c>
      <c r="N241" s="52">
        <v>0</v>
      </c>
      <c r="O241" s="52">
        <v>0</v>
      </c>
      <c r="P241" s="52">
        <v>0</v>
      </c>
      <c r="Q241" s="52">
        <v>0</v>
      </c>
      <c r="R241" s="52">
        <v>0</v>
      </c>
      <c r="S241" s="52">
        <v>0</v>
      </c>
      <c r="T241" s="52">
        <v>0</v>
      </c>
      <c r="U241" s="52">
        <v>0</v>
      </c>
      <c r="V241" s="52">
        <v>0</v>
      </c>
      <c r="W241" s="52">
        <v>0</v>
      </c>
      <c r="X241" s="52">
        <v>0</v>
      </c>
      <c r="Y241" s="52">
        <v>0</v>
      </c>
      <c r="Z241" s="52">
        <v>0</v>
      </c>
      <c r="AA241" s="52">
        <v>0</v>
      </c>
      <c r="AB241" s="52">
        <v>0</v>
      </c>
      <c r="AC241" s="52">
        <v>0</v>
      </c>
      <c r="AD241" s="52">
        <v>0</v>
      </c>
      <c r="AE241" s="52">
        <v>0</v>
      </c>
      <c r="AF241" s="52">
        <v>0</v>
      </c>
      <c r="AG241" s="52">
        <v>0</v>
      </c>
      <c r="AH241" s="51"/>
      <c r="AI241" s="51"/>
      <c r="AJ241" s="51"/>
      <c r="AK241" s="51"/>
      <c r="AL241" s="51"/>
    </row>
    <row r="242" spans="1:38" x14ac:dyDescent="0.25">
      <c r="A242" s="57" t="s">
        <v>441</v>
      </c>
      <c r="B242" s="57" t="str">
        <f t="shared" si="12"/>
        <v>Ucon_NB9-5</v>
      </c>
      <c r="C242" s="52">
        <v>0</v>
      </c>
      <c r="D242" s="52">
        <v>0</v>
      </c>
      <c r="E242" s="52">
        <v>0</v>
      </c>
      <c r="F242" s="52">
        <v>0</v>
      </c>
      <c r="G242" s="52">
        <v>0</v>
      </c>
      <c r="H242" s="52">
        <v>0</v>
      </c>
      <c r="I242" s="52">
        <v>0</v>
      </c>
      <c r="J242" s="52">
        <v>0</v>
      </c>
      <c r="K242" s="52">
        <v>0</v>
      </c>
      <c r="L242" s="52">
        <v>0</v>
      </c>
      <c r="M242" s="52">
        <v>0</v>
      </c>
      <c r="N242" s="52">
        <v>0</v>
      </c>
      <c r="O242" s="52">
        <v>0</v>
      </c>
      <c r="P242" s="52">
        <v>0</v>
      </c>
      <c r="Q242" s="52">
        <v>0</v>
      </c>
      <c r="R242" s="52">
        <v>0</v>
      </c>
      <c r="S242" s="52">
        <v>0</v>
      </c>
      <c r="T242" s="52">
        <v>0</v>
      </c>
      <c r="U242" s="52">
        <v>0</v>
      </c>
      <c r="V242" s="52">
        <v>0</v>
      </c>
      <c r="W242" s="52">
        <v>0</v>
      </c>
      <c r="X242" s="52">
        <v>0</v>
      </c>
      <c r="Y242" s="52">
        <v>0</v>
      </c>
      <c r="Z242" s="52">
        <v>0</v>
      </c>
      <c r="AA242" s="52">
        <v>0</v>
      </c>
      <c r="AB242" s="52">
        <v>0</v>
      </c>
      <c r="AC242" s="52">
        <v>0</v>
      </c>
      <c r="AD242" s="52">
        <v>0</v>
      </c>
      <c r="AE242" s="52">
        <v>0</v>
      </c>
      <c r="AF242" s="52">
        <v>0</v>
      </c>
      <c r="AG242" s="52">
        <v>0</v>
      </c>
      <c r="AH242" s="51"/>
      <c r="AI242" s="51"/>
      <c r="AJ242" s="51"/>
      <c r="AK242" s="51"/>
      <c r="AL242" s="51"/>
    </row>
    <row r="243" spans="1:38" x14ac:dyDescent="0.25">
      <c r="A243" s="57" t="s">
        <v>441</v>
      </c>
      <c r="B243" s="57" t="str">
        <f t="shared" si="12"/>
        <v>RE_CON-UCE-L</v>
      </c>
      <c r="C243" s="52">
        <v>0</v>
      </c>
      <c r="D243" s="52">
        <v>0</v>
      </c>
      <c r="E243" s="52">
        <v>0</v>
      </c>
      <c r="F243" s="52">
        <v>0</v>
      </c>
      <c r="G243" s="52">
        <v>0</v>
      </c>
      <c r="H243" s="52">
        <v>0</v>
      </c>
      <c r="I243" s="52">
        <v>0</v>
      </c>
      <c r="J243" s="52">
        <v>0</v>
      </c>
      <c r="K243" s="52">
        <v>0</v>
      </c>
      <c r="L243" s="52">
        <v>0</v>
      </c>
      <c r="M243" s="52">
        <v>0</v>
      </c>
      <c r="N243" s="52">
        <v>0</v>
      </c>
      <c r="O243" s="52">
        <v>0</v>
      </c>
      <c r="P243" s="52">
        <v>0</v>
      </c>
      <c r="Q243" s="52">
        <v>0</v>
      </c>
      <c r="R243" s="52">
        <v>0</v>
      </c>
      <c r="S243" s="52">
        <v>0</v>
      </c>
      <c r="T243" s="52">
        <v>0</v>
      </c>
      <c r="U243" s="52">
        <v>0</v>
      </c>
      <c r="V243" s="52">
        <v>0</v>
      </c>
      <c r="W243" s="52">
        <v>0</v>
      </c>
      <c r="X243" s="52">
        <v>0</v>
      </c>
      <c r="Y243" s="52">
        <v>0</v>
      </c>
      <c r="Z243" s="52">
        <v>0</v>
      </c>
      <c r="AA243" s="52">
        <v>0</v>
      </c>
      <c r="AB243" s="52">
        <v>0</v>
      </c>
      <c r="AC243" s="52">
        <v>0</v>
      </c>
      <c r="AD243" s="52">
        <v>0</v>
      </c>
      <c r="AE243" s="52">
        <v>0</v>
      </c>
      <c r="AF243" s="52">
        <v>0</v>
      </c>
      <c r="AG243" s="52">
        <v>0</v>
      </c>
      <c r="AH243" s="51"/>
      <c r="AI243" s="51"/>
      <c r="AJ243" s="51"/>
      <c r="AK243" s="51"/>
      <c r="AL243" s="51"/>
    </row>
    <row r="244" spans="1:38" x14ac:dyDescent="0.25">
      <c r="A244" s="57" t="s">
        <v>441</v>
      </c>
      <c r="B244" s="57" t="str">
        <f t="shared" si="12"/>
        <v>TRAPES-UCE-L</v>
      </c>
      <c r="C244" s="52">
        <v>0</v>
      </c>
      <c r="D244" s="52">
        <v>0</v>
      </c>
      <c r="E244" s="52">
        <v>0</v>
      </c>
      <c r="F244" s="52">
        <v>0</v>
      </c>
      <c r="G244" s="52">
        <v>0</v>
      </c>
      <c r="H244" s="52">
        <v>0</v>
      </c>
      <c r="I244" s="52">
        <v>0</v>
      </c>
      <c r="J244" s="52">
        <v>0</v>
      </c>
      <c r="K244" s="52">
        <v>0</v>
      </c>
      <c r="L244" s="52">
        <v>0</v>
      </c>
      <c r="M244" s="52">
        <v>0</v>
      </c>
      <c r="N244" s="52">
        <v>0</v>
      </c>
      <c r="O244" s="52">
        <v>0</v>
      </c>
      <c r="P244" s="52">
        <v>0</v>
      </c>
      <c r="Q244" s="52">
        <v>0</v>
      </c>
      <c r="R244" s="52">
        <v>0</v>
      </c>
      <c r="S244" s="52">
        <v>0</v>
      </c>
      <c r="T244" s="52">
        <v>0</v>
      </c>
      <c r="U244" s="52">
        <v>0</v>
      </c>
      <c r="V244" s="52">
        <v>0</v>
      </c>
      <c r="W244" s="52">
        <v>0</v>
      </c>
      <c r="X244" s="52">
        <v>0</v>
      </c>
      <c r="Y244" s="52">
        <v>0</v>
      </c>
      <c r="Z244" s="52">
        <v>0</v>
      </c>
      <c r="AA244" s="52">
        <v>0</v>
      </c>
      <c r="AB244" s="52">
        <v>0</v>
      </c>
      <c r="AC244" s="52">
        <v>0</v>
      </c>
      <c r="AD244" s="52">
        <v>0</v>
      </c>
      <c r="AE244" s="52">
        <v>0</v>
      </c>
      <c r="AF244" s="52">
        <v>0</v>
      </c>
      <c r="AG244" s="52">
        <v>0</v>
      </c>
      <c r="AH244" s="51"/>
      <c r="AI244" s="51"/>
      <c r="AJ244" s="51"/>
      <c r="AK244" s="51"/>
      <c r="AL244" s="51"/>
    </row>
    <row r="245" spans="1:38" x14ac:dyDescent="0.25">
      <c r="A245" s="57" t="s">
        <v>441</v>
      </c>
      <c r="B245" s="57" t="str">
        <f t="shared" si="12"/>
        <v>REF2019-UCE-L</v>
      </c>
      <c r="C245" s="52">
        <v>0</v>
      </c>
      <c r="D245" s="52">
        <v>0</v>
      </c>
      <c r="E245" s="52">
        <v>0</v>
      </c>
      <c r="F245" s="52">
        <v>0</v>
      </c>
      <c r="G245" s="52">
        <v>0</v>
      </c>
      <c r="H245" s="52">
        <v>0</v>
      </c>
      <c r="I245" s="52">
        <v>0</v>
      </c>
      <c r="J245" s="52">
        <v>0</v>
      </c>
      <c r="K245" s="52">
        <v>0</v>
      </c>
      <c r="L245" s="52">
        <v>0</v>
      </c>
      <c r="M245" s="52">
        <v>0</v>
      </c>
      <c r="N245" s="52">
        <v>0</v>
      </c>
      <c r="O245" s="52">
        <v>0</v>
      </c>
      <c r="P245" s="52">
        <v>0</v>
      </c>
      <c r="Q245" s="52">
        <v>0</v>
      </c>
      <c r="R245" s="52">
        <v>0</v>
      </c>
      <c r="S245" s="52">
        <v>0</v>
      </c>
      <c r="T245" s="52">
        <v>0</v>
      </c>
      <c r="U245" s="52">
        <v>0</v>
      </c>
      <c r="V245" s="52">
        <v>0</v>
      </c>
      <c r="W245" s="52">
        <v>0</v>
      </c>
      <c r="X245" s="52">
        <v>0</v>
      </c>
      <c r="Y245" s="52">
        <v>0</v>
      </c>
      <c r="Z245" s="52">
        <v>0</v>
      </c>
      <c r="AA245" s="52">
        <v>0</v>
      </c>
      <c r="AB245" s="52">
        <v>0</v>
      </c>
      <c r="AC245" s="52">
        <v>0</v>
      </c>
      <c r="AD245" s="52">
        <v>0</v>
      </c>
      <c r="AE245" s="52">
        <v>0</v>
      </c>
      <c r="AF245" s="52">
        <v>0</v>
      </c>
      <c r="AG245" s="52">
        <v>0</v>
      </c>
      <c r="AH245" s="51"/>
      <c r="AI245" s="51"/>
      <c r="AJ245" s="51"/>
      <c r="AK245" s="51"/>
      <c r="AL245" s="51"/>
    </row>
    <row r="246" spans="1:38" x14ac:dyDescent="0.25">
      <c r="A246" s="57" t="s">
        <v>441</v>
      </c>
      <c r="B246" s="57" t="str">
        <f t="shared" si="12"/>
        <v>REF20195-L</v>
      </c>
      <c r="C246" s="52">
        <v>0</v>
      </c>
      <c r="D246" s="52">
        <v>0</v>
      </c>
      <c r="E246" s="52">
        <v>0</v>
      </c>
      <c r="F246" s="52">
        <v>0</v>
      </c>
      <c r="G246" s="52">
        <v>0</v>
      </c>
      <c r="H246" s="52">
        <v>0</v>
      </c>
      <c r="I246" s="52">
        <v>0</v>
      </c>
      <c r="J246" s="52">
        <v>0</v>
      </c>
      <c r="K246" s="52">
        <v>0</v>
      </c>
      <c r="L246" s="52">
        <v>0</v>
      </c>
      <c r="M246" s="52">
        <v>0</v>
      </c>
      <c r="N246" s="52">
        <v>0</v>
      </c>
      <c r="O246" s="52">
        <v>0</v>
      </c>
      <c r="P246" s="52">
        <v>0</v>
      </c>
      <c r="Q246" s="52">
        <v>0</v>
      </c>
      <c r="R246" s="52">
        <v>0</v>
      </c>
      <c r="S246" s="52">
        <v>0</v>
      </c>
      <c r="T246" s="52">
        <v>0</v>
      </c>
      <c r="U246" s="52">
        <v>0</v>
      </c>
      <c r="V246" s="52">
        <v>0</v>
      </c>
      <c r="W246" s="52">
        <v>0</v>
      </c>
      <c r="X246" s="52">
        <v>0</v>
      </c>
      <c r="Y246" s="52">
        <v>0</v>
      </c>
      <c r="Z246" s="52">
        <v>0</v>
      </c>
      <c r="AA246" s="52">
        <v>0</v>
      </c>
      <c r="AB246" s="52">
        <v>0</v>
      </c>
      <c r="AC246" s="52">
        <v>0</v>
      </c>
      <c r="AD246" s="52">
        <v>0</v>
      </c>
      <c r="AE246" s="52">
        <v>0</v>
      </c>
      <c r="AF246" s="52">
        <v>0</v>
      </c>
      <c r="AG246" s="52">
        <v>0</v>
      </c>
      <c r="AH246" s="51"/>
      <c r="AI246" s="51"/>
      <c r="AJ246" s="51"/>
      <c r="AK246" s="51"/>
      <c r="AL246" s="51"/>
    </row>
    <row r="247" spans="1:38" x14ac:dyDescent="0.25">
      <c r="A247" s="57" t="s">
        <v>441</v>
      </c>
      <c r="B247" s="57" t="str">
        <f t="shared" si="12"/>
        <v>T3P2S8RL-UCE</v>
      </c>
      <c r="C247" s="52">
        <v>0</v>
      </c>
      <c r="D247" s="52">
        <v>0</v>
      </c>
      <c r="E247" s="52">
        <v>0</v>
      </c>
      <c r="F247" s="52">
        <v>0</v>
      </c>
      <c r="G247" s="52">
        <v>0</v>
      </c>
      <c r="H247" s="52">
        <v>0</v>
      </c>
      <c r="I247" s="52">
        <v>0</v>
      </c>
      <c r="J247" s="52">
        <v>0</v>
      </c>
      <c r="K247" s="52">
        <v>0</v>
      </c>
      <c r="L247" s="52">
        <v>0</v>
      </c>
      <c r="M247" s="52">
        <v>0</v>
      </c>
      <c r="N247" s="52">
        <v>0</v>
      </c>
      <c r="O247" s="52">
        <v>0</v>
      </c>
      <c r="P247" s="52">
        <v>0</v>
      </c>
      <c r="Q247" s="52">
        <v>0</v>
      </c>
      <c r="R247" s="52">
        <v>0</v>
      </c>
      <c r="S247" s="52">
        <v>0</v>
      </c>
      <c r="T247" s="52">
        <v>0</v>
      </c>
      <c r="U247" s="52">
        <v>0</v>
      </c>
      <c r="V247" s="52">
        <v>0</v>
      </c>
      <c r="W247" s="52">
        <v>0</v>
      </c>
      <c r="X247" s="52">
        <v>0</v>
      </c>
      <c r="Y247" s="52">
        <v>0</v>
      </c>
      <c r="Z247" s="52">
        <v>0</v>
      </c>
      <c r="AA247" s="52">
        <v>0</v>
      </c>
      <c r="AB247" s="52">
        <v>0</v>
      </c>
      <c r="AC247" s="52">
        <v>0</v>
      </c>
      <c r="AD247" s="52">
        <v>0</v>
      </c>
      <c r="AE247" s="52">
        <v>0</v>
      </c>
      <c r="AF247" s="52">
        <v>0</v>
      </c>
      <c r="AG247" s="52">
        <v>0</v>
      </c>
      <c r="AH247" s="51"/>
      <c r="AI247" s="51"/>
      <c r="AJ247" s="51"/>
      <c r="AK247" s="51"/>
      <c r="AL247" s="51"/>
    </row>
    <row r="248" spans="1:38" s="86" customFormat="1" x14ac:dyDescent="0.25">
      <c r="A248" s="86" t="s">
        <v>442</v>
      </c>
      <c r="B248" s="86" t="str">
        <f t="shared" si="12"/>
        <v>Ucon7-75-L</v>
      </c>
      <c r="C248" s="90">
        <v>0</v>
      </c>
      <c r="D248" s="90">
        <v>0</v>
      </c>
      <c r="E248" s="90">
        <v>0</v>
      </c>
      <c r="F248" s="90">
        <v>0</v>
      </c>
      <c r="G248" s="90">
        <v>0</v>
      </c>
      <c r="H248" s="90">
        <v>0</v>
      </c>
      <c r="I248" s="90">
        <v>0</v>
      </c>
      <c r="J248" s="90">
        <v>0</v>
      </c>
      <c r="K248" s="90">
        <v>0</v>
      </c>
      <c r="L248" s="90">
        <v>0</v>
      </c>
      <c r="M248" s="90">
        <v>0</v>
      </c>
      <c r="N248" s="90">
        <v>0</v>
      </c>
      <c r="O248" s="90">
        <v>0</v>
      </c>
      <c r="P248" s="90">
        <v>0</v>
      </c>
      <c r="Q248" s="90">
        <v>0</v>
      </c>
      <c r="R248" s="90">
        <v>0</v>
      </c>
      <c r="S248" s="90">
        <v>0</v>
      </c>
      <c r="T248" s="90">
        <v>0</v>
      </c>
      <c r="U248" s="90">
        <v>0</v>
      </c>
      <c r="V248" s="90">
        <v>0</v>
      </c>
      <c r="W248" s="90">
        <v>0</v>
      </c>
      <c r="X248" s="90">
        <v>0</v>
      </c>
      <c r="Y248" s="90">
        <v>0</v>
      </c>
      <c r="Z248" s="90">
        <v>0</v>
      </c>
      <c r="AA248" s="90">
        <v>0</v>
      </c>
      <c r="AB248" s="90">
        <v>0</v>
      </c>
      <c r="AC248" s="90">
        <v>0</v>
      </c>
      <c r="AD248" s="90">
        <v>0</v>
      </c>
      <c r="AE248" s="90">
        <v>0</v>
      </c>
      <c r="AF248" s="90">
        <v>0</v>
      </c>
      <c r="AG248" s="90">
        <v>0</v>
      </c>
      <c r="AH248" s="87"/>
      <c r="AI248" s="87"/>
      <c r="AJ248" s="87"/>
      <c r="AK248" s="87"/>
      <c r="AL248" s="87"/>
    </row>
    <row r="249" spans="1:38" x14ac:dyDescent="0.25">
      <c r="A249" s="57" t="s">
        <v>442</v>
      </c>
      <c r="B249" s="57" t="str">
        <f t="shared" si="12"/>
        <v>Con7-75-L</v>
      </c>
      <c r="C249" s="52">
        <v>0</v>
      </c>
      <c r="D249" s="52">
        <v>0</v>
      </c>
      <c r="E249" s="52">
        <v>0</v>
      </c>
      <c r="F249" s="52">
        <v>0</v>
      </c>
      <c r="G249" s="52">
        <v>0</v>
      </c>
      <c r="H249" s="52">
        <v>0</v>
      </c>
      <c r="I249" s="52">
        <v>0</v>
      </c>
      <c r="J249" s="52">
        <v>0</v>
      </c>
      <c r="K249" s="52">
        <v>0</v>
      </c>
      <c r="L249" s="52">
        <v>0</v>
      </c>
      <c r="M249" s="52">
        <v>0</v>
      </c>
      <c r="N249" s="52">
        <v>0</v>
      </c>
      <c r="O249" s="52">
        <v>0</v>
      </c>
      <c r="P249" s="52">
        <v>0</v>
      </c>
      <c r="Q249" s="52">
        <v>0</v>
      </c>
      <c r="R249" s="52">
        <v>0</v>
      </c>
      <c r="S249" s="52">
        <v>0</v>
      </c>
      <c r="T249" s="52">
        <v>0</v>
      </c>
      <c r="U249" s="52">
        <v>0</v>
      </c>
      <c r="V249" s="52">
        <v>0</v>
      </c>
      <c r="W249" s="52">
        <v>0</v>
      </c>
      <c r="X249" s="52">
        <v>0</v>
      </c>
      <c r="Y249" s="52">
        <v>0</v>
      </c>
      <c r="Z249" s="52">
        <v>0</v>
      </c>
      <c r="AA249" s="52">
        <v>0</v>
      </c>
      <c r="AB249" s="52">
        <v>0</v>
      </c>
      <c r="AC249" s="52">
        <v>0</v>
      </c>
      <c r="AD249" s="52">
        <v>0</v>
      </c>
      <c r="AE249" s="52">
        <v>0</v>
      </c>
      <c r="AF249" s="52">
        <v>0</v>
      </c>
      <c r="AG249" s="52">
        <v>0</v>
      </c>
      <c r="AH249" s="51"/>
      <c r="AI249" s="51"/>
      <c r="AJ249" s="51"/>
      <c r="AK249" s="51"/>
      <c r="AL249" s="51"/>
    </row>
    <row r="250" spans="1:38" x14ac:dyDescent="0.25">
      <c r="A250" s="57" t="s">
        <v>442</v>
      </c>
      <c r="B250" s="57" t="str">
        <f t="shared" si="12"/>
        <v>Ucon_NB-UCE-L</v>
      </c>
      <c r="C250" s="52">
        <v>0</v>
      </c>
      <c r="D250" s="52">
        <v>0</v>
      </c>
      <c r="E250" s="52">
        <v>0</v>
      </c>
      <c r="F250" s="52">
        <v>0</v>
      </c>
      <c r="G250" s="52">
        <v>0</v>
      </c>
      <c r="H250" s="52">
        <v>0</v>
      </c>
      <c r="I250" s="52">
        <v>0</v>
      </c>
      <c r="J250" s="52">
        <v>0</v>
      </c>
      <c r="K250" s="52">
        <v>0</v>
      </c>
      <c r="L250" s="52">
        <v>0</v>
      </c>
      <c r="M250" s="52">
        <v>0</v>
      </c>
      <c r="N250" s="52">
        <v>0</v>
      </c>
      <c r="O250" s="52">
        <v>0</v>
      </c>
      <c r="P250" s="52">
        <v>0</v>
      </c>
      <c r="Q250" s="52">
        <v>0</v>
      </c>
      <c r="R250" s="52">
        <v>0</v>
      </c>
      <c r="S250" s="52">
        <v>0</v>
      </c>
      <c r="T250" s="52">
        <v>0</v>
      </c>
      <c r="U250" s="52">
        <v>0</v>
      </c>
      <c r="V250" s="52">
        <v>0</v>
      </c>
      <c r="W250" s="52">
        <v>0</v>
      </c>
      <c r="X250" s="52">
        <v>0</v>
      </c>
      <c r="Y250" s="52">
        <v>0</v>
      </c>
      <c r="Z250" s="52">
        <v>0</v>
      </c>
      <c r="AA250" s="52">
        <v>0</v>
      </c>
      <c r="AB250" s="52">
        <v>0</v>
      </c>
      <c r="AC250" s="52">
        <v>0</v>
      </c>
      <c r="AD250" s="52">
        <v>0</v>
      </c>
      <c r="AE250" s="52">
        <v>0</v>
      </c>
      <c r="AF250" s="52">
        <v>0</v>
      </c>
      <c r="AG250" s="52">
        <v>0</v>
      </c>
      <c r="AH250" s="51"/>
      <c r="AI250" s="51"/>
      <c r="AJ250" s="51"/>
      <c r="AK250" s="51"/>
      <c r="AL250" s="51"/>
    </row>
    <row r="251" spans="1:38" x14ac:dyDescent="0.25">
      <c r="A251" s="57" t="s">
        <v>442</v>
      </c>
      <c r="B251" s="57" t="str">
        <f t="shared" si="12"/>
        <v>Con_NB-UCE</v>
      </c>
      <c r="C251" s="52">
        <v>0</v>
      </c>
      <c r="D251" s="52">
        <v>0</v>
      </c>
      <c r="E251" s="52">
        <v>0</v>
      </c>
      <c r="F251" s="52">
        <v>0</v>
      </c>
      <c r="G251" s="52">
        <v>0</v>
      </c>
      <c r="H251" s="52">
        <v>0</v>
      </c>
      <c r="I251" s="52">
        <v>0</v>
      </c>
      <c r="J251" s="52">
        <v>0</v>
      </c>
      <c r="K251" s="52">
        <v>0</v>
      </c>
      <c r="L251" s="52">
        <v>0</v>
      </c>
      <c r="M251" s="52">
        <v>0</v>
      </c>
      <c r="N251" s="52">
        <v>0</v>
      </c>
      <c r="O251" s="52">
        <v>0</v>
      </c>
      <c r="P251" s="52">
        <v>0</v>
      </c>
      <c r="Q251" s="52">
        <v>0</v>
      </c>
      <c r="R251" s="52">
        <v>0</v>
      </c>
      <c r="S251" s="52">
        <v>0</v>
      </c>
      <c r="T251" s="52">
        <v>0</v>
      </c>
      <c r="U251" s="52">
        <v>0</v>
      </c>
      <c r="V251" s="52">
        <v>0</v>
      </c>
      <c r="W251" s="52">
        <v>0</v>
      </c>
      <c r="X251" s="52">
        <v>0</v>
      </c>
      <c r="Y251" s="52">
        <v>0</v>
      </c>
      <c r="Z251" s="52">
        <v>0</v>
      </c>
      <c r="AA251" s="52">
        <v>0</v>
      </c>
      <c r="AB251" s="52">
        <v>0</v>
      </c>
      <c r="AC251" s="52">
        <v>0</v>
      </c>
      <c r="AD251" s="52">
        <v>0</v>
      </c>
      <c r="AE251" s="52">
        <v>0</v>
      </c>
      <c r="AF251" s="52">
        <v>0</v>
      </c>
      <c r="AG251" s="52">
        <v>0</v>
      </c>
      <c r="AH251" s="51"/>
      <c r="AI251" s="51"/>
      <c r="AJ251" s="51"/>
      <c r="AK251" s="51"/>
      <c r="AL251" s="51"/>
    </row>
    <row r="252" spans="1:38" x14ac:dyDescent="0.25">
      <c r="A252" s="57" t="s">
        <v>442</v>
      </c>
      <c r="B252" s="57" t="str">
        <f t="shared" si="12"/>
        <v>Ucon_NB9-5</v>
      </c>
      <c r="C252" s="52">
        <v>0</v>
      </c>
      <c r="D252" s="52">
        <v>0</v>
      </c>
      <c r="E252" s="52">
        <v>0</v>
      </c>
      <c r="F252" s="52">
        <v>0</v>
      </c>
      <c r="G252" s="52">
        <v>0</v>
      </c>
      <c r="H252" s="52">
        <v>0</v>
      </c>
      <c r="I252" s="52">
        <v>0</v>
      </c>
      <c r="J252" s="52">
        <v>0</v>
      </c>
      <c r="K252" s="52">
        <v>0</v>
      </c>
      <c r="L252" s="52">
        <v>0</v>
      </c>
      <c r="M252" s="52">
        <v>0</v>
      </c>
      <c r="N252" s="52">
        <v>0</v>
      </c>
      <c r="O252" s="52">
        <v>0</v>
      </c>
      <c r="P252" s="52">
        <v>0</v>
      </c>
      <c r="Q252" s="52">
        <v>0</v>
      </c>
      <c r="R252" s="52">
        <v>0</v>
      </c>
      <c r="S252" s="52">
        <v>0</v>
      </c>
      <c r="T252" s="52">
        <v>0</v>
      </c>
      <c r="U252" s="52">
        <v>0</v>
      </c>
      <c r="V252" s="52">
        <v>0</v>
      </c>
      <c r="W252" s="52">
        <v>0</v>
      </c>
      <c r="X252" s="52">
        <v>0</v>
      </c>
      <c r="Y252" s="52">
        <v>0</v>
      </c>
      <c r="Z252" s="52">
        <v>0</v>
      </c>
      <c r="AA252" s="52">
        <v>0</v>
      </c>
      <c r="AB252" s="52">
        <v>0</v>
      </c>
      <c r="AC252" s="52">
        <v>0</v>
      </c>
      <c r="AD252" s="52">
        <v>0</v>
      </c>
      <c r="AE252" s="52">
        <v>0</v>
      </c>
      <c r="AF252" s="52">
        <v>0</v>
      </c>
      <c r="AG252" s="52">
        <v>0</v>
      </c>
      <c r="AH252" s="51"/>
      <c r="AI252" s="51"/>
      <c r="AJ252" s="51"/>
      <c r="AK252" s="51"/>
      <c r="AL252" s="51"/>
    </row>
    <row r="253" spans="1:38" x14ac:dyDescent="0.25">
      <c r="A253" s="57" t="s">
        <v>442</v>
      </c>
      <c r="B253" s="57" t="str">
        <f t="shared" si="12"/>
        <v>RE_CON-UCE-L</v>
      </c>
      <c r="C253" s="52">
        <v>0</v>
      </c>
      <c r="D253" s="52">
        <v>0</v>
      </c>
      <c r="E253" s="52">
        <v>0</v>
      </c>
      <c r="F253" s="52">
        <v>0</v>
      </c>
      <c r="G253" s="52">
        <v>0</v>
      </c>
      <c r="H253" s="52">
        <v>0</v>
      </c>
      <c r="I253" s="52">
        <v>0</v>
      </c>
      <c r="J253" s="52">
        <v>0</v>
      </c>
      <c r="K253" s="52">
        <v>0</v>
      </c>
      <c r="L253" s="52">
        <v>0</v>
      </c>
      <c r="M253" s="52">
        <v>0</v>
      </c>
      <c r="N253" s="52">
        <v>0</v>
      </c>
      <c r="O253" s="52">
        <v>0</v>
      </c>
      <c r="P253" s="52">
        <v>0</v>
      </c>
      <c r="Q253" s="52">
        <v>0</v>
      </c>
      <c r="R253" s="52">
        <v>0</v>
      </c>
      <c r="S253" s="52">
        <v>0</v>
      </c>
      <c r="T253" s="52">
        <v>0</v>
      </c>
      <c r="U253" s="52">
        <v>0</v>
      </c>
      <c r="V253" s="52">
        <v>0</v>
      </c>
      <c r="W253" s="52">
        <v>0</v>
      </c>
      <c r="X253" s="52">
        <v>0</v>
      </c>
      <c r="Y253" s="52">
        <v>0</v>
      </c>
      <c r="Z253" s="52">
        <v>0</v>
      </c>
      <c r="AA253" s="52">
        <v>0</v>
      </c>
      <c r="AB253" s="52">
        <v>0</v>
      </c>
      <c r="AC253" s="52">
        <v>0</v>
      </c>
      <c r="AD253" s="52">
        <v>0</v>
      </c>
      <c r="AE253" s="52">
        <v>0</v>
      </c>
      <c r="AF253" s="52">
        <v>0</v>
      </c>
      <c r="AG253" s="52">
        <v>0</v>
      </c>
      <c r="AH253" s="51"/>
      <c r="AI253" s="51"/>
      <c r="AJ253" s="51"/>
      <c r="AK253" s="51"/>
      <c r="AL253" s="51"/>
    </row>
    <row r="254" spans="1:38" x14ac:dyDescent="0.25">
      <c r="A254" s="57" t="s">
        <v>442</v>
      </c>
      <c r="B254" s="57" t="str">
        <f t="shared" si="12"/>
        <v>TRAPES-UCE-L</v>
      </c>
      <c r="C254" s="52">
        <v>0</v>
      </c>
      <c r="D254" s="52">
        <v>0</v>
      </c>
      <c r="E254" s="52">
        <v>0</v>
      </c>
      <c r="F254" s="52">
        <v>0</v>
      </c>
      <c r="G254" s="52">
        <v>0</v>
      </c>
      <c r="H254" s="52">
        <v>0</v>
      </c>
      <c r="I254" s="52">
        <v>0</v>
      </c>
      <c r="J254" s="52">
        <v>0</v>
      </c>
      <c r="K254" s="52">
        <v>0</v>
      </c>
      <c r="L254" s="52">
        <v>0</v>
      </c>
      <c r="M254" s="52">
        <v>0</v>
      </c>
      <c r="N254" s="52">
        <v>0</v>
      </c>
      <c r="O254" s="52">
        <v>0</v>
      </c>
      <c r="P254" s="52">
        <v>0</v>
      </c>
      <c r="Q254" s="52">
        <v>0</v>
      </c>
      <c r="R254" s="52">
        <v>0</v>
      </c>
      <c r="S254" s="52">
        <v>0</v>
      </c>
      <c r="T254" s="52">
        <v>0</v>
      </c>
      <c r="U254" s="52">
        <v>0</v>
      </c>
      <c r="V254" s="52">
        <v>0</v>
      </c>
      <c r="W254" s="52">
        <v>0</v>
      </c>
      <c r="X254" s="52">
        <v>0</v>
      </c>
      <c r="Y254" s="52">
        <v>0</v>
      </c>
      <c r="Z254" s="52">
        <v>0</v>
      </c>
      <c r="AA254" s="52">
        <v>0</v>
      </c>
      <c r="AB254" s="52">
        <v>0</v>
      </c>
      <c r="AC254" s="52">
        <v>0</v>
      </c>
      <c r="AD254" s="52">
        <v>0</v>
      </c>
      <c r="AE254" s="52">
        <v>0</v>
      </c>
      <c r="AF254" s="52">
        <v>0</v>
      </c>
      <c r="AG254" s="52">
        <v>0</v>
      </c>
      <c r="AH254" s="51"/>
      <c r="AI254" s="51"/>
      <c r="AJ254" s="51"/>
      <c r="AK254" s="51"/>
      <c r="AL254" s="51"/>
    </row>
    <row r="255" spans="1:38" x14ac:dyDescent="0.25">
      <c r="A255" s="57" t="s">
        <v>442</v>
      </c>
      <c r="B255" s="57" t="str">
        <f t="shared" si="12"/>
        <v>REF2019-UCE-L</v>
      </c>
      <c r="C255" s="52">
        <v>0</v>
      </c>
      <c r="D255" s="52">
        <v>0</v>
      </c>
      <c r="E255" s="52">
        <v>0</v>
      </c>
      <c r="F255" s="52">
        <v>0</v>
      </c>
      <c r="G255" s="52">
        <v>0</v>
      </c>
      <c r="H255" s="52">
        <v>0</v>
      </c>
      <c r="I255" s="52">
        <v>0</v>
      </c>
      <c r="J255" s="52">
        <v>0</v>
      </c>
      <c r="K255" s="52">
        <v>0</v>
      </c>
      <c r="L255" s="52">
        <v>0</v>
      </c>
      <c r="M255" s="52">
        <v>0</v>
      </c>
      <c r="N255" s="52">
        <v>0</v>
      </c>
      <c r="O255" s="52">
        <v>0</v>
      </c>
      <c r="P255" s="52">
        <v>0</v>
      </c>
      <c r="Q255" s="52">
        <v>0</v>
      </c>
      <c r="R255" s="52">
        <v>0</v>
      </c>
      <c r="S255" s="52">
        <v>0</v>
      </c>
      <c r="T255" s="52">
        <v>0</v>
      </c>
      <c r="U255" s="52">
        <v>0</v>
      </c>
      <c r="V255" s="52">
        <v>0</v>
      </c>
      <c r="W255" s="52">
        <v>0</v>
      </c>
      <c r="X255" s="52">
        <v>0</v>
      </c>
      <c r="Y255" s="52">
        <v>0</v>
      </c>
      <c r="Z255" s="52">
        <v>0</v>
      </c>
      <c r="AA255" s="52">
        <v>0</v>
      </c>
      <c r="AB255" s="52">
        <v>0</v>
      </c>
      <c r="AC255" s="52">
        <v>0</v>
      </c>
      <c r="AD255" s="52">
        <v>0</v>
      </c>
      <c r="AE255" s="52">
        <v>0</v>
      </c>
      <c r="AF255" s="52">
        <v>0</v>
      </c>
      <c r="AG255" s="52">
        <v>0</v>
      </c>
      <c r="AH255" s="51"/>
      <c r="AI255" s="51"/>
      <c r="AJ255" s="51"/>
      <c r="AK255" s="51"/>
      <c r="AL255" s="51"/>
    </row>
    <row r="256" spans="1:38" x14ac:dyDescent="0.25">
      <c r="A256" s="57" t="s">
        <v>442</v>
      </c>
      <c r="B256" s="57" t="str">
        <f t="shared" si="12"/>
        <v>REF20195-L</v>
      </c>
      <c r="C256" s="52">
        <v>0</v>
      </c>
      <c r="D256" s="52">
        <v>0</v>
      </c>
      <c r="E256" s="52">
        <v>0</v>
      </c>
      <c r="F256" s="52">
        <v>0</v>
      </c>
      <c r="G256" s="52">
        <v>0</v>
      </c>
      <c r="H256" s="52">
        <v>0</v>
      </c>
      <c r="I256" s="52">
        <v>0</v>
      </c>
      <c r="J256" s="52">
        <v>0</v>
      </c>
      <c r="K256" s="52">
        <v>0</v>
      </c>
      <c r="L256" s="52">
        <v>0</v>
      </c>
      <c r="M256" s="52">
        <v>0</v>
      </c>
      <c r="N256" s="52">
        <v>0</v>
      </c>
      <c r="O256" s="52">
        <v>0</v>
      </c>
      <c r="P256" s="52">
        <v>0</v>
      </c>
      <c r="Q256" s="52">
        <v>0</v>
      </c>
      <c r="R256" s="52">
        <v>0</v>
      </c>
      <c r="S256" s="52">
        <v>0</v>
      </c>
      <c r="T256" s="52">
        <v>0</v>
      </c>
      <c r="U256" s="52">
        <v>0</v>
      </c>
      <c r="V256" s="52">
        <v>0</v>
      </c>
      <c r="W256" s="52">
        <v>0</v>
      </c>
      <c r="X256" s="52">
        <v>0</v>
      </c>
      <c r="Y256" s="52">
        <v>0</v>
      </c>
      <c r="Z256" s="52">
        <v>0</v>
      </c>
      <c r="AA256" s="52">
        <v>0</v>
      </c>
      <c r="AB256" s="52">
        <v>0</v>
      </c>
      <c r="AC256" s="52">
        <v>0</v>
      </c>
      <c r="AD256" s="52">
        <v>0</v>
      </c>
      <c r="AE256" s="52">
        <v>0</v>
      </c>
      <c r="AF256" s="52">
        <v>0</v>
      </c>
      <c r="AG256" s="52">
        <v>0</v>
      </c>
      <c r="AH256" s="51"/>
      <c r="AI256" s="51"/>
      <c r="AJ256" s="51"/>
      <c r="AK256" s="51"/>
      <c r="AL256" s="51"/>
    </row>
    <row r="257" spans="1:38" x14ac:dyDescent="0.25">
      <c r="A257" s="57" t="s">
        <v>442</v>
      </c>
      <c r="B257" s="57" t="str">
        <f t="shared" si="12"/>
        <v>T3P2S8RL-UCE</v>
      </c>
      <c r="C257" s="52">
        <v>0</v>
      </c>
      <c r="D257" s="52">
        <v>0</v>
      </c>
      <c r="E257" s="52">
        <v>0</v>
      </c>
      <c r="F257" s="52">
        <v>0</v>
      </c>
      <c r="G257" s="52">
        <v>0</v>
      </c>
      <c r="H257" s="52">
        <v>0</v>
      </c>
      <c r="I257" s="52">
        <v>0</v>
      </c>
      <c r="J257" s="52">
        <v>0</v>
      </c>
      <c r="K257" s="52">
        <v>0</v>
      </c>
      <c r="L257" s="52">
        <v>0</v>
      </c>
      <c r="M257" s="52">
        <v>0</v>
      </c>
      <c r="N257" s="52">
        <v>0</v>
      </c>
      <c r="O257" s="52">
        <v>0</v>
      </c>
      <c r="P257" s="52">
        <v>0</v>
      </c>
      <c r="Q257" s="52">
        <v>0</v>
      </c>
      <c r="R257" s="52">
        <v>0</v>
      </c>
      <c r="S257" s="52">
        <v>0</v>
      </c>
      <c r="T257" s="52">
        <v>0</v>
      </c>
      <c r="U257" s="52">
        <v>0</v>
      </c>
      <c r="V257" s="52">
        <v>0</v>
      </c>
      <c r="W257" s="52">
        <v>0</v>
      </c>
      <c r="X257" s="52">
        <v>0</v>
      </c>
      <c r="Y257" s="52">
        <v>0</v>
      </c>
      <c r="Z257" s="52">
        <v>0</v>
      </c>
      <c r="AA257" s="52">
        <v>0</v>
      </c>
      <c r="AB257" s="52">
        <v>0</v>
      </c>
      <c r="AC257" s="52">
        <v>0</v>
      </c>
      <c r="AD257" s="52">
        <v>0</v>
      </c>
      <c r="AE257" s="52">
        <v>0</v>
      </c>
      <c r="AF257" s="52">
        <v>0</v>
      </c>
      <c r="AG257" s="52">
        <v>0</v>
      </c>
      <c r="AH257" s="51"/>
      <c r="AI257" s="51"/>
      <c r="AJ257" s="51"/>
      <c r="AK257" s="51"/>
      <c r="AL257" s="51"/>
    </row>
    <row r="258" spans="1:38" s="86" customFormat="1" x14ac:dyDescent="0.25">
      <c r="A258" s="86" t="s">
        <v>443</v>
      </c>
      <c r="B258" s="86" t="str">
        <f t="shared" si="12"/>
        <v>Ucon7-75-L</v>
      </c>
      <c r="C258" s="90">
        <v>0</v>
      </c>
      <c r="D258" s="90">
        <v>0</v>
      </c>
      <c r="E258" s="90">
        <v>0</v>
      </c>
      <c r="F258" s="90">
        <v>0</v>
      </c>
      <c r="G258" s="90">
        <v>0</v>
      </c>
      <c r="H258" s="90">
        <v>0</v>
      </c>
      <c r="I258" s="90">
        <v>0</v>
      </c>
      <c r="J258" s="90">
        <v>0</v>
      </c>
      <c r="K258" s="90">
        <v>0</v>
      </c>
      <c r="L258" s="90">
        <v>0</v>
      </c>
      <c r="M258" s="90">
        <v>0</v>
      </c>
      <c r="N258" s="90">
        <v>0</v>
      </c>
      <c r="O258" s="90">
        <v>0</v>
      </c>
      <c r="P258" s="90">
        <v>0</v>
      </c>
      <c r="Q258" s="90">
        <v>0</v>
      </c>
      <c r="R258" s="90">
        <v>0</v>
      </c>
      <c r="S258" s="90">
        <v>0</v>
      </c>
      <c r="T258" s="90">
        <v>0</v>
      </c>
      <c r="U258" s="90">
        <v>0</v>
      </c>
      <c r="V258" s="90">
        <v>0</v>
      </c>
      <c r="W258" s="90">
        <v>0</v>
      </c>
      <c r="X258" s="90">
        <v>0</v>
      </c>
      <c r="Y258" s="90">
        <v>0</v>
      </c>
      <c r="Z258" s="90">
        <v>0</v>
      </c>
      <c r="AA258" s="90">
        <v>0</v>
      </c>
      <c r="AB258" s="90">
        <v>0</v>
      </c>
      <c r="AC258" s="90">
        <v>0</v>
      </c>
      <c r="AD258" s="90">
        <v>0</v>
      </c>
      <c r="AE258" s="90">
        <v>0</v>
      </c>
      <c r="AF258" s="90">
        <v>0</v>
      </c>
      <c r="AG258" s="90">
        <v>0</v>
      </c>
      <c r="AH258" s="87"/>
      <c r="AI258" s="87"/>
      <c r="AJ258" s="87"/>
      <c r="AK258" s="87"/>
      <c r="AL258" s="87"/>
    </row>
    <row r="259" spans="1:38" x14ac:dyDescent="0.25">
      <c r="A259" s="57" t="s">
        <v>443</v>
      </c>
      <c r="B259" s="57" t="str">
        <f t="shared" si="12"/>
        <v>Con7-75-L</v>
      </c>
      <c r="C259" s="52">
        <v>0</v>
      </c>
      <c r="D259" s="52">
        <v>0</v>
      </c>
      <c r="E259" s="52">
        <v>0</v>
      </c>
      <c r="F259" s="52">
        <v>0</v>
      </c>
      <c r="G259" s="52">
        <v>0</v>
      </c>
      <c r="H259" s="52">
        <v>0</v>
      </c>
      <c r="I259" s="52">
        <v>0</v>
      </c>
      <c r="J259" s="52">
        <v>0</v>
      </c>
      <c r="K259" s="52">
        <v>0</v>
      </c>
      <c r="L259" s="52">
        <v>0</v>
      </c>
      <c r="M259" s="52">
        <v>0</v>
      </c>
      <c r="N259" s="52">
        <v>0</v>
      </c>
      <c r="O259" s="52">
        <v>0</v>
      </c>
      <c r="P259" s="52">
        <v>0</v>
      </c>
      <c r="Q259" s="52">
        <v>0</v>
      </c>
      <c r="R259" s="52">
        <v>0</v>
      </c>
      <c r="S259" s="52">
        <v>0</v>
      </c>
      <c r="T259" s="52">
        <v>0</v>
      </c>
      <c r="U259" s="52">
        <v>0</v>
      </c>
      <c r="V259" s="52">
        <v>0</v>
      </c>
      <c r="W259" s="52">
        <v>0</v>
      </c>
      <c r="X259" s="52">
        <v>0</v>
      </c>
      <c r="Y259" s="52">
        <v>0</v>
      </c>
      <c r="Z259" s="52">
        <v>0</v>
      </c>
      <c r="AA259" s="52">
        <v>0</v>
      </c>
      <c r="AB259" s="52">
        <v>0</v>
      </c>
      <c r="AC259" s="52">
        <v>0</v>
      </c>
      <c r="AD259" s="52">
        <v>0</v>
      </c>
      <c r="AE259" s="52">
        <v>0</v>
      </c>
      <c r="AF259" s="52">
        <v>0</v>
      </c>
      <c r="AG259" s="52">
        <v>0</v>
      </c>
      <c r="AH259" s="51"/>
      <c r="AI259" s="51"/>
      <c r="AJ259" s="51"/>
      <c r="AK259" s="51"/>
      <c r="AL259" s="51"/>
    </row>
    <row r="260" spans="1:38" x14ac:dyDescent="0.25">
      <c r="A260" s="57" t="s">
        <v>443</v>
      </c>
      <c r="B260" s="57" t="str">
        <f t="shared" si="12"/>
        <v>Ucon_NB-UCE-L</v>
      </c>
      <c r="C260" s="52">
        <v>0</v>
      </c>
      <c r="D260" s="52">
        <v>0</v>
      </c>
      <c r="E260" s="52">
        <v>0</v>
      </c>
      <c r="F260" s="52">
        <v>0</v>
      </c>
      <c r="G260" s="52">
        <v>0</v>
      </c>
      <c r="H260" s="52">
        <v>0</v>
      </c>
      <c r="I260" s="52">
        <v>0</v>
      </c>
      <c r="J260" s="52">
        <v>0</v>
      </c>
      <c r="K260" s="52">
        <v>0</v>
      </c>
      <c r="L260" s="52">
        <v>0</v>
      </c>
      <c r="M260" s="52">
        <v>0</v>
      </c>
      <c r="N260" s="52">
        <v>0</v>
      </c>
      <c r="O260" s="52">
        <v>0</v>
      </c>
      <c r="P260" s="52">
        <v>0</v>
      </c>
      <c r="Q260" s="52">
        <v>0</v>
      </c>
      <c r="R260" s="52">
        <v>0</v>
      </c>
      <c r="S260" s="52">
        <v>0</v>
      </c>
      <c r="T260" s="52">
        <v>0</v>
      </c>
      <c r="U260" s="52">
        <v>0</v>
      </c>
      <c r="V260" s="52">
        <v>0</v>
      </c>
      <c r="W260" s="52">
        <v>0</v>
      </c>
      <c r="X260" s="52">
        <v>0</v>
      </c>
      <c r="Y260" s="52">
        <v>0</v>
      </c>
      <c r="Z260" s="52">
        <v>0</v>
      </c>
      <c r="AA260" s="52">
        <v>0</v>
      </c>
      <c r="AB260" s="52">
        <v>0</v>
      </c>
      <c r="AC260" s="52">
        <v>0</v>
      </c>
      <c r="AD260" s="52">
        <v>0</v>
      </c>
      <c r="AE260" s="52">
        <v>0</v>
      </c>
      <c r="AF260" s="52">
        <v>0</v>
      </c>
      <c r="AG260" s="52">
        <v>0</v>
      </c>
      <c r="AH260" s="51"/>
      <c r="AI260" s="51"/>
      <c r="AJ260" s="51"/>
      <c r="AK260" s="51"/>
      <c r="AL260" s="51"/>
    </row>
    <row r="261" spans="1:38" x14ac:dyDescent="0.25">
      <c r="A261" s="57" t="s">
        <v>443</v>
      </c>
      <c r="B261" s="57" t="str">
        <f t="shared" si="12"/>
        <v>Con_NB-UCE</v>
      </c>
      <c r="C261" s="52">
        <v>0</v>
      </c>
      <c r="D261" s="52">
        <v>0</v>
      </c>
      <c r="E261" s="52">
        <v>0</v>
      </c>
      <c r="F261" s="52">
        <v>0</v>
      </c>
      <c r="G261" s="52">
        <v>0</v>
      </c>
      <c r="H261" s="52">
        <v>0</v>
      </c>
      <c r="I261" s="52">
        <v>0</v>
      </c>
      <c r="J261" s="52">
        <v>0</v>
      </c>
      <c r="K261" s="52">
        <v>0</v>
      </c>
      <c r="L261" s="52">
        <v>0</v>
      </c>
      <c r="M261" s="52">
        <v>0</v>
      </c>
      <c r="N261" s="52">
        <v>0</v>
      </c>
      <c r="O261" s="52">
        <v>0</v>
      </c>
      <c r="P261" s="52">
        <v>0</v>
      </c>
      <c r="Q261" s="52">
        <v>0</v>
      </c>
      <c r="R261" s="52">
        <v>0</v>
      </c>
      <c r="S261" s="52">
        <v>0</v>
      </c>
      <c r="T261" s="52">
        <v>0</v>
      </c>
      <c r="U261" s="52">
        <v>0</v>
      </c>
      <c r="V261" s="52">
        <v>0</v>
      </c>
      <c r="W261" s="52">
        <v>0</v>
      </c>
      <c r="X261" s="52">
        <v>0</v>
      </c>
      <c r="Y261" s="52">
        <v>0</v>
      </c>
      <c r="Z261" s="52">
        <v>0</v>
      </c>
      <c r="AA261" s="52">
        <v>0</v>
      </c>
      <c r="AB261" s="52">
        <v>0</v>
      </c>
      <c r="AC261" s="52">
        <v>0</v>
      </c>
      <c r="AD261" s="52">
        <v>0</v>
      </c>
      <c r="AE261" s="52">
        <v>0</v>
      </c>
      <c r="AF261" s="52">
        <v>0</v>
      </c>
      <c r="AG261" s="52">
        <v>0</v>
      </c>
      <c r="AH261" s="51"/>
      <c r="AI261" s="51"/>
      <c r="AJ261" s="51"/>
      <c r="AK261" s="51"/>
      <c r="AL261" s="51"/>
    </row>
    <row r="262" spans="1:38" x14ac:dyDescent="0.25">
      <c r="A262" s="57" t="s">
        <v>443</v>
      </c>
      <c r="B262" s="57" t="str">
        <f t="shared" si="12"/>
        <v>Ucon_NB9-5</v>
      </c>
      <c r="C262" s="52">
        <v>0</v>
      </c>
      <c r="D262" s="52">
        <v>0</v>
      </c>
      <c r="E262" s="52">
        <v>0</v>
      </c>
      <c r="F262" s="52">
        <v>0</v>
      </c>
      <c r="G262" s="52">
        <v>0</v>
      </c>
      <c r="H262" s="52">
        <v>0</v>
      </c>
      <c r="I262" s="52">
        <v>0</v>
      </c>
      <c r="J262" s="52">
        <v>0</v>
      </c>
      <c r="K262" s="52">
        <v>0</v>
      </c>
      <c r="L262" s="52">
        <v>0</v>
      </c>
      <c r="M262" s="52">
        <v>0</v>
      </c>
      <c r="N262" s="52">
        <v>0</v>
      </c>
      <c r="O262" s="52">
        <v>0</v>
      </c>
      <c r="P262" s="52">
        <v>0</v>
      </c>
      <c r="Q262" s="52">
        <v>0</v>
      </c>
      <c r="R262" s="52">
        <v>0</v>
      </c>
      <c r="S262" s="52">
        <v>0</v>
      </c>
      <c r="T262" s="52">
        <v>0</v>
      </c>
      <c r="U262" s="52">
        <v>0</v>
      </c>
      <c r="V262" s="52">
        <v>0</v>
      </c>
      <c r="W262" s="52">
        <v>0</v>
      </c>
      <c r="X262" s="52">
        <v>0</v>
      </c>
      <c r="Y262" s="52">
        <v>0</v>
      </c>
      <c r="Z262" s="52">
        <v>0</v>
      </c>
      <c r="AA262" s="52">
        <v>0</v>
      </c>
      <c r="AB262" s="52">
        <v>0</v>
      </c>
      <c r="AC262" s="52">
        <v>0</v>
      </c>
      <c r="AD262" s="52">
        <v>0</v>
      </c>
      <c r="AE262" s="52">
        <v>0</v>
      </c>
      <c r="AF262" s="52">
        <v>0</v>
      </c>
      <c r="AG262" s="52">
        <v>0</v>
      </c>
      <c r="AH262" s="51"/>
      <c r="AI262" s="51"/>
      <c r="AJ262" s="51"/>
      <c r="AK262" s="51"/>
      <c r="AL262" s="51"/>
    </row>
    <row r="263" spans="1:38" x14ac:dyDescent="0.25">
      <c r="A263" s="57" t="s">
        <v>443</v>
      </c>
      <c r="B263" s="57" t="str">
        <f t="shared" si="12"/>
        <v>RE_CON-UCE-L</v>
      </c>
      <c r="C263" s="52">
        <v>0</v>
      </c>
      <c r="D263" s="52">
        <v>0</v>
      </c>
      <c r="E263" s="52">
        <v>0</v>
      </c>
      <c r="F263" s="52">
        <v>0</v>
      </c>
      <c r="G263" s="52">
        <v>0</v>
      </c>
      <c r="H263" s="52">
        <v>0</v>
      </c>
      <c r="I263" s="52">
        <v>0</v>
      </c>
      <c r="J263" s="52">
        <v>0</v>
      </c>
      <c r="K263" s="52">
        <v>0</v>
      </c>
      <c r="L263" s="52">
        <v>0</v>
      </c>
      <c r="M263" s="52">
        <v>0</v>
      </c>
      <c r="N263" s="52">
        <v>0</v>
      </c>
      <c r="O263" s="52">
        <v>0</v>
      </c>
      <c r="P263" s="52">
        <v>0</v>
      </c>
      <c r="Q263" s="52">
        <v>0</v>
      </c>
      <c r="R263" s="52">
        <v>0</v>
      </c>
      <c r="S263" s="52">
        <v>0</v>
      </c>
      <c r="T263" s="52">
        <v>0</v>
      </c>
      <c r="U263" s="52">
        <v>0</v>
      </c>
      <c r="V263" s="52">
        <v>0</v>
      </c>
      <c r="W263" s="52">
        <v>0</v>
      </c>
      <c r="X263" s="52">
        <v>0</v>
      </c>
      <c r="Y263" s="52">
        <v>0</v>
      </c>
      <c r="Z263" s="52">
        <v>0</v>
      </c>
      <c r="AA263" s="52">
        <v>0</v>
      </c>
      <c r="AB263" s="52">
        <v>0</v>
      </c>
      <c r="AC263" s="52">
        <v>0</v>
      </c>
      <c r="AD263" s="52">
        <v>0</v>
      </c>
      <c r="AE263" s="52">
        <v>0</v>
      </c>
      <c r="AF263" s="52">
        <v>0</v>
      </c>
      <c r="AG263" s="52">
        <v>0</v>
      </c>
      <c r="AH263" s="51"/>
      <c r="AI263" s="51"/>
      <c r="AJ263" s="51"/>
      <c r="AK263" s="51"/>
      <c r="AL263" s="51"/>
    </row>
    <row r="264" spans="1:38" x14ac:dyDescent="0.25">
      <c r="A264" s="57" t="s">
        <v>443</v>
      </c>
      <c r="B264" s="57" t="str">
        <f t="shared" si="12"/>
        <v>TRAPES-UCE-L</v>
      </c>
      <c r="C264" s="52">
        <v>0</v>
      </c>
      <c r="D264" s="52">
        <v>0</v>
      </c>
      <c r="E264" s="52">
        <v>0</v>
      </c>
      <c r="F264" s="52">
        <v>0</v>
      </c>
      <c r="G264" s="52">
        <v>0</v>
      </c>
      <c r="H264" s="52">
        <v>0</v>
      </c>
      <c r="I264" s="52">
        <v>0</v>
      </c>
      <c r="J264" s="52">
        <v>0</v>
      </c>
      <c r="K264" s="52">
        <v>0</v>
      </c>
      <c r="L264" s="52">
        <v>0</v>
      </c>
      <c r="M264" s="52">
        <v>0</v>
      </c>
      <c r="N264" s="52">
        <v>0</v>
      </c>
      <c r="O264" s="52">
        <v>0</v>
      </c>
      <c r="P264" s="52">
        <v>0</v>
      </c>
      <c r="Q264" s="52">
        <v>0</v>
      </c>
      <c r="R264" s="52">
        <v>0</v>
      </c>
      <c r="S264" s="52">
        <v>0</v>
      </c>
      <c r="T264" s="52">
        <v>0</v>
      </c>
      <c r="U264" s="52">
        <v>0</v>
      </c>
      <c r="V264" s="52">
        <v>0</v>
      </c>
      <c r="W264" s="52">
        <v>0</v>
      </c>
      <c r="X264" s="52">
        <v>0</v>
      </c>
      <c r="Y264" s="52">
        <v>0</v>
      </c>
      <c r="Z264" s="52">
        <v>0</v>
      </c>
      <c r="AA264" s="52">
        <v>0</v>
      </c>
      <c r="AB264" s="52">
        <v>0</v>
      </c>
      <c r="AC264" s="52">
        <v>0</v>
      </c>
      <c r="AD264" s="52">
        <v>0</v>
      </c>
      <c r="AE264" s="52">
        <v>0</v>
      </c>
      <c r="AF264" s="52">
        <v>0</v>
      </c>
      <c r="AG264" s="52">
        <v>0</v>
      </c>
      <c r="AH264" s="51"/>
      <c r="AI264" s="51"/>
      <c r="AJ264" s="51"/>
      <c r="AK264" s="51"/>
      <c r="AL264" s="51"/>
    </row>
    <row r="265" spans="1:38" x14ac:dyDescent="0.25">
      <c r="A265" s="57" t="s">
        <v>443</v>
      </c>
      <c r="B265" s="57" t="str">
        <f t="shared" si="12"/>
        <v>REF2019-UCE-L</v>
      </c>
      <c r="C265" s="52">
        <v>0</v>
      </c>
      <c r="D265" s="52">
        <v>0</v>
      </c>
      <c r="E265" s="52">
        <v>0</v>
      </c>
      <c r="F265" s="52">
        <v>0</v>
      </c>
      <c r="G265" s="52">
        <v>0</v>
      </c>
      <c r="H265" s="52">
        <v>0</v>
      </c>
      <c r="I265" s="52">
        <v>0</v>
      </c>
      <c r="J265" s="52">
        <v>0</v>
      </c>
      <c r="K265" s="52">
        <v>0</v>
      </c>
      <c r="L265" s="52">
        <v>0</v>
      </c>
      <c r="M265" s="52">
        <v>0</v>
      </c>
      <c r="N265" s="52">
        <v>0</v>
      </c>
      <c r="O265" s="52">
        <v>0</v>
      </c>
      <c r="P265" s="52">
        <v>0</v>
      </c>
      <c r="Q265" s="52">
        <v>0</v>
      </c>
      <c r="R265" s="52">
        <v>0</v>
      </c>
      <c r="S265" s="52">
        <v>0</v>
      </c>
      <c r="T265" s="52">
        <v>0</v>
      </c>
      <c r="U265" s="52">
        <v>0</v>
      </c>
      <c r="V265" s="52">
        <v>0</v>
      </c>
      <c r="W265" s="52">
        <v>0</v>
      </c>
      <c r="X265" s="52">
        <v>0</v>
      </c>
      <c r="Y265" s="52">
        <v>0</v>
      </c>
      <c r="Z265" s="52">
        <v>0</v>
      </c>
      <c r="AA265" s="52">
        <v>0</v>
      </c>
      <c r="AB265" s="52">
        <v>0</v>
      </c>
      <c r="AC265" s="52">
        <v>0</v>
      </c>
      <c r="AD265" s="52">
        <v>0</v>
      </c>
      <c r="AE265" s="52">
        <v>0</v>
      </c>
      <c r="AF265" s="52">
        <v>0</v>
      </c>
      <c r="AG265" s="52">
        <v>0</v>
      </c>
      <c r="AH265" s="51"/>
      <c r="AI265" s="51"/>
      <c r="AJ265" s="51"/>
      <c r="AK265" s="51"/>
      <c r="AL265" s="51"/>
    </row>
    <row r="266" spans="1:38" x14ac:dyDescent="0.25">
      <c r="A266" s="57" t="s">
        <v>443</v>
      </c>
      <c r="B266" s="57" t="str">
        <f t="shared" si="12"/>
        <v>REF20195-L</v>
      </c>
      <c r="C266" s="52">
        <v>0</v>
      </c>
      <c r="D266" s="52">
        <v>0</v>
      </c>
      <c r="E266" s="52">
        <v>0</v>
      </c>
      <c r="F266" s="52">
        <v>0</v>
      </c>
      <c r="G266" s="52">
        <v>0</v>
      </c>
      <c r="H266" s="52">
        <v>0</v>
      </c>
      <c r="I266" s="52">
        <v>0</v>
      </c>
      <c r="J266" s="52">
        <v>0</v>
      </c>
      <c r="K266" s="52">
        <v>0</v>
      </c>
      <c r="L266" s="52">
        <v>0</v>
      </c>
      <c r="M266" s="52">
        <v>0</v>
      </c>
      <c r="N266" s="52">
        <v>0</v>
      </c>
      <c r="O266" s="52">
        <v>0</v>
      </c>
      <c r="P266" s="52">
        <v>0</v>
      </c>
      <c r="Q266" s="52">
        <v>0</v>
      </c>
      <c r="R266" s="52">
        <v>0</v>
      </c>
      <c r="S266" s="52">
        <v>0</v>
      </c>
      <c r="T266" s="52">
        <v>0</v>
      </c>
      <c r="U266" s="52">
        <v>0</v>
      </c>
      <c r="V266" s="52">
        <v>0</v>
      </c>
      <c r="W266" s="52">
        <v>0</v>
      </c>
      <c r="X266" s="52">
        <v>0</v>
      </c>
      <c r="Y266" s="52">
        <v>0</v>
      </c>
      <c r="Z266" s="52">
        <v>0</v>
      </c>
      <c r="AA266" s="52">
        <v>0</v>
      </c>
      <c r="AB266" s="52">
        <v>0</v>
      </c>
      <c r="AC266" s="52">
        <v>0</v>
      </c>
      <c r="AD266" s="52">
        <v>0</v>
      </c>
      <c r="AE266" s="52">
        <v>0</v>
      </c>
      <c r="AF266" s="52">
        <v>0</v>
      </c>
      <c r="AG266" s="52">
        <v>0</v>
      </c>
      <c r="AH266" s="51"/>
      <c r="AI266" s="51"/>
      <c r="AJ266" s="51"/>
      <c r="AK266" s="51"/>
      <c r="AL266" s="51"/>
    </row>
    <row r="267" spans="1:38" x14ac:dyDescent="0.25">
      <c r="A267" s="57" t="s">
        <v>443</v>
      </c>
      <c r="B267" s="57" t="str">
        <f t="shared" si="12"/>
        <v>T3P2S8RL-UCE</v>
      </c>
      <c r="C267" s="52">
        <v>0</v>
      </c>
      <c r="D267" s="52">
        <v>0</v>
      </c>
      <c r="E267" s="52">
        <v>0</v>
      </c>
      <c r="F267" s="52">
        <v>0</v>
      </c>
      <c r="G267" s="52">
        <v>0</v>
      </c>
      <c r="H267" s="52">
        <v>0</v>
      </c>
      <c r="I267" s="52">
        <v>0</v>
      </c>
      <c r="J267" s="52">
        <v>0</v>
      </c>
      <c r="K267" s="52">
        <v>0</v>
      </c>
      <c r="L267" s="52">
        <v>0</v>
      </c>
      <c r="M267" s="52">
        <v>0</v>
      </c>
      <c r="N267" s="52">
        <v>0</v>
      </c>
      <c r="O267" s="52">
        <v>0</v>
      </c>
      <c r="P267" s="52">
        <v>0</v>
      </c>
      <c r="Q267" s="52">
        <v>0</v>
      </c>
      <c r="R267" s="52">
        <v>0</v>
      </c>
      <c r="S267" s="52">
        <v>0</v>
      </c>
      <c r="T267" s="52">
        <v>0</v>
      </c>
      <c r="U267" s="52">
        <v>0</v>
      </c>
      <c r="V267" s="52">
        <v>0</v>
      </c>
      <c r="W267" s="52">
        <v>0</v>
      </c>
      <c r="X267" s="52">
        <v>0</v>
      </c>
      <c r="Y267" s="52">
        <v>0</v>
      </c>
      <c r="Z267" s="52">
        <v>0</v>
      </c>
      <c r="AA267" s="52">
        <v>0</v>
      </c>
      <c r="AB267" s="52">
        <v>0</v>
      </c>
      <c r="AC267" s="52">
        <v>0</v>
      </c>
      <c r="AD267" s="52">
        <v>0</v>
      </c>
      <c r="AE267" s="52">
        <v>0</v>
      </c>
      <c r="AF267" s="52">
        <v>0</v>
      </c>
      <c r="AG267" s="52">
        <v>0</v>
      </c>
      <c r="AH267" s="51"/>
      <c r="AI267" s="51"/>
      <c r="AJ267" s="51"/>
      <c r="AK267" s="51"/>
      <c r="AL267" s="51"/>
    </row>
    <row r="268" spans="1:38" s="86" customFormat="1" x14ac:dyDescent="0.25">
      <c r="A268" s="86" t="s">
        <v>444</v>
      </c>
      <c r="B268" s="86" t="str">
        <f t="shared" si="12"/>
        <v>Ucon7-75-L</v>
      </c>
      <c r="C268" s="90">
        <v>0</v>
      </c>
      <c r="D268" s="90">
        <v>0</v>
      </c>
      <c r="E268" s="90">
        <v>0</v>
      </c>
      <c r="F268" s="90">
        <v>0</v>
      </c>
      <c r="G268" s="90">
        <v>0</v>
      </c>
      <c r="H268" s="90">
        <v>0</v>
      </c>
      <c r="I268" s="90">
        <v>0</v>
      </c>
      <c r="J268" s="90">
        <v>0</v>
      </c>
      <c r="K268" s="90">
        <v>0</v>
      </c>
      <c r="L268" s="90">
        <v>0</v>
      </c>
      <c r="M268" s="90">
        <v>0</v>
      </c>
      <c r="N268" s="90">
        <v>0</v>
      </c>
      <c r="O268" s="90">
        <v>0</v>
      </c>
      <c r="P268" s="90">
        <v>0</v>
      </c>
      <c r="Q268" s="90">
        <v>0</v>
      </c>
      <c r="R268" s="90">
        <v>0</v>
      </c>
      <c r="S268" s="90">
        <v>0</v>
      </c>
      <c r="T268" s="90">
        <v>0</v>
      </c>
      <c r="U268" s="90">
        <v>0</v>
      </c>
      <c r="V268" s="90">
        <v>0</v>
      </c>
      <c r="W268" s="90">
        <v>0</v>
      </c>
      <c r="X268" s="90">
        <v>0</v>
      </c>
      <c r="Y268" s="90">
        <v>0</v>
      </c>
      <c r="Z268" s="90">
        <v>0</v>
      </c>
      <c r="AA268" s="90">
        <v>0</v>
      </c>
      <c r="AB268" s="90">
        <v>0</v>
      </c>
      <c r="AC268" s="90">
        <v>0</v>
      </c>
      <c r="AD268" s="90">
        <v>0</v>
      </c>
      <c r="AE268" s="90">
        <v>0</v>
      </c>
      <c r="AF268" s="90">
        <v>0</v>
      </c>
      <c r="AG268" s="90">
        <v>0</v>
      </c>
      <c r="AH268" s="87"/>
      <c r="AI268" s="87"/>
      <c r="AJ268" s="87"/>
      <c r="AK268" s="87"/>
      <c r="AL268" s="87"/>
    </row>
    <row r="269" spans="1:38" x14ac:dyDescent="0.25">
      <c r="A269" s="57" t="s">
        <v>444</v>
      </c>
      <c r="B269" s="57" t="str">
        <f t="shared" si="12"/>
        <v>Con7-75-L</v>
      </c>
      <c r="C269" s="52">
        <v>0</v>
      </c>
      <c r="D269" s="52">
        <v>0</v>
      </c>
      <c r="E269" s="52">
        <v>0</v>
      </c>
      <c r="F269" s="52">
        <v>0</v>
      </c>
      <c r="G269" s="52">
        <v>0</v>
      </c>
      <c r="H269" s="52">
        <v>0</v>
      </c>
      <c r="I269" s="52">
        <v>0</v>
      </c>
      <c r="J269" s="52">
        <v>0</v>
      </c>
      <c r="K269" s="52">
        <v>0</v>
      </c>
      <c r="L269" s="52">
        <v>0</v>
      </c>
      <c r="M269" s="52">
        <v>0</v>
      </c>
      <c r="N269" s="52">
        <v>0</v>
      </c>
      <c r="O269" s="52">
        <v>0</v>
      </c>
      <c r="P269" s="52">
        <v>0</v>
      </c>
      <c r="Q269" s="52">
        <v>0</v>
      </c>
      <c r="R269" s="52">
        <v>0</v>
      </c>
      <c r="S269" s="52">
        <v>0</v>
      </c>
      <c r="T269" s="52">
        <v>0</v>
      </c>
      <c r="U269" s="52">
        <v>0</v>
      </c>
      <c r="V269" s="52">
        <v>0</v>
      </c>
      <c r="W269" s="52">
        <v>0</v>
      </c>
      <c r="X269" s="52">
        <v>0</v>
      </c>
      <c r="Y269" s="52">
        <v>0</v>
      </c>
      <c r="Z269" s="52">
        <v>0</v>
      </c>
      <c r="AA269" s="52">
        <v>0</v>
      </c>
      <c r="AB269" s="52">
        <v>0</v>
      </c>
      <c r="AC269" s="52">
        <v>0</v>
      </c>
      <c r="AD269" s="52">
        <v>0</v>
      </c>
      <c r="AE269" s="52">
        <v>0</v>
      </c>
      <c r="AF269" s="52">
        <v>0</v>
      </c>
      <c r="AG269" s="52">
        <v>0</v>
      </c>
      <c r="AH269" s="51"/>
      <c r="AI269" s="51"/>
      <c r="AJ269" s="51"/>
      <c r="AK269" s="51"/>
      <c r="AL269" s="51"/>
    </row>
    <row r="270" spans="1:38" x14ac:dyDescent="0.25">
      <c r="A270" s="57" t="s">
        <v>444</v>
      </c>
      <c r="B270" s="57" t="str">
        <f t="shared" si="12"/>
        <v>Ucon_NB-UCE-L</v>
      </c>
      <c r="C270" s="52">
        <v>0</v>
      </c>
      <c r="D270" s="52">
        <v>0</v>
      </c>
      <c r="E270" s="52">
        <v>0</v>
      </c>
      <c r="F270" s="52">
        <v>0</v>
      </c>
      <c r="G270" s="52">
        <v>0</v>
      </c>
      <c r="H270" s="52">
        <v>0</v>
      </c>
      <c r="I270" s="52">
        <v>0</v>
      </c>
      <c r="J270" s="52">
        <v>0</v>
      </c>
      <c r="K270" s="52">
        <v>0</v>
      </c>
      <c r="L270" s="52">
        <v>0</v>
      </c>
      <c r="M270" s="52">
        <v>0</v>
      </c>
      <c r="N270" s="52">
        <v>0</v>
      </c>
      <c r="O270" s="52">
        <v>0</v>
      </c>
      <c r="P270" s="52">
        <v>0</v>
      </c>
      <c r="Q270" s="52">
        <v>0</v>
      </c>
      <c r="R270" s="52">
        <v>0</v>
      </c>
      <c r="S270" s="52">
        <v>0</v>
      </c>
      <c r="T270" s="52">
        <v>0</v>
      </c>
      <c r="U270" s="52">
        <v>0</v>
      </c>
      <c r="V270" s="52">
        <v>0</v>
      </c>
      <c r="W270" s="52">
        <v>0</v>
      </c>
      <c r="X270" s="52">
        <v>0</v>
      </c>
      <c r="Y270" s="52">
        <v>0</v>
      </c>
      <c r="Z270" s="52">
        <v>0</v>
      </c>
      <c r="AA270" s="52">
        <v>0</v>
      </c>
      <c r="AB270" s="52">
        <v>0</v>
      </c>
      <c r="AC270" s="52">
        <v>0</v>
      </c>
      <c r="AD270" s="52">
        <v>0</v>
      </c>
      <c r="AE270" s="52">
        <v>0</v>
      </c>
      <c r="AF270" s="52">
        <v>0</v>
      </c>
      <c r="AG270" s="52">
        <v>0</v>
      </c>
      <c r="AH270" s="51"/>
      <c r="AI270" s="51"/>
      <c r="AJ270" s="51"/>
      <c r="AK270" s="51"/>
      <c r="AL270" s="51"/>
    </row>
    <row r="271" spans="1:38" x14ac:dyDescent="0.25">
      <c r="A271" s="57" t="s">
        <v>444</v>
      </c>
      <c r="B271" s="57" t="str">
        <f t="shared" si="12"/>
        <v>Con_NB-UCE</v>
      </c>
      <c r="C271" s="52">
        <v>0</v>
      </c>
      <c r="D271" s="52">
        <v>0</v>
      </c>
      <c r="E271" s="52">
        <v>0</v>
      </c>
      <c r="F271" s="52">
        <v>0</v>
      </c>
      <c r="G271" s="52">
        <v>0</v>
      </c>
      <c r="H271" s="52">
        <v>0</v>
      </c>
      <c r="I271" s="52">
        <v>0</v>
      </c>
      <c r="J271" s="52">
        <v>0</v>
      </c>
      <c r="K271" s="52">
        <v>0</v>
      </c>
      <c r="L271" s="52">
        <v>0</v>
      </c>
      <c r="M271" s="52">
        <v>0</v>
      </c>
      <c r="N271" s="52">
        <v>0</v>
      </c>
      <c r="O271" s="52">
        <v>0</v>
      </c>
      <c r="P271" s="52">
        <v>0</v>
      </c>
      <c r="Q271" s="52">
        <v>0</v>
      </c>
      <c r="R271" s="52">
        <v>0</v>
      </c>
      <c r="S271" s="52">
        <v>0</v>
      </c>
      <c r="T271" s="52">
        <v>0</v>
      </c>
      <c r="U271" s="52">
        <v>0</v>
      </c>
      <c r="V271" s="52">
        <v>0</v>
      </c>
      <c r="W271" s="52">
        <v>0</v>
      </c>
      <c r="X271" s="52">
        <v>0</v>
      </c>
      <c r="Y271" s="52">
        <v>0</v>
      </c>
      <c r="Z271" s="52">
        <v>0</v>
      </c>
      <c r="AA271" s="52">
        <v>0</v>
      </c>
      <c r="AB271" s="52">
        <v>0</v>
      </c>
      <c r="AC271" s="52">
        <v>0</v>
      </c>
      <c r="AD271" s="52">
        <v>0</v>
      </c>
      <c r="AE271" s="52">
        <v>0</v>
      </c>
      <c r="AF271" s="52">
        <v>0</v>
      </c>
      <c r="AG271" s="52">
        <v>0</v>
      </c>
      <c r="AH271" s="51"/>
      <c r="AI271" s="51"/>
      <c r="AJ271" s="51"/>
      <c r="AK271" s="51"/>
      <c r="AL271" s="51"/>
    </row>
    <row r="272" spans="1:38" x14ac:dyDescent="0.25">
      <c r="A272" s="57" t="s">
        <v>444</v>
      </c>
      <c r="B272" s="57" t="str">
        <f t="shared" si="12"/>
        <v>Ucon_NB9-5</v>
      </c>
      <c r="C272" s="52">
        <v>0</v>
      </c>
      <c r="D272" s="52">
        <v>0</v>
      </c>
      <c r="E272" s="52">
        <v>0</v>
      </c>
      <c r="F272" s="52">
        <v>0</v>
      </c>
      <c r="G272" s="52">
        <v>0</v>
      </c>
      <c r="H272" s="52">
        <v>0</v>
      </c>
      <c r="I272" s="52">
        <v>0</v>
      </c>
      <c r="J272" s="52">
        <v>0</v>
      </c>
      <c r="K272" s="52">
        <v>0</v>
      </c>
      <c r="L272" s="52">
        <v>0</v>
      </c>
      <c r="M272" s="52">
        <v>0</v>
      </c>
      <c r="N272" s="52">
        <v>0</v>
      </c>
      <c r="O272" s="52">
        <v>0</v>
      </c>
      <c r="P272" s="52">
        <v>0</v>
      </c>
      <c r="Q272" s="52">
        <v>0</v>
      </c>
      <c r="R272" s="52">
        <v>0</v>
      </c>
      <c r="S272" s="52">
        <v>0</v>
      </c>
      <c r="T272" s="52">
        <v>0</v>
      </c>
      <c r="U272" s="52">
        <v>0</v>
      </c>
      <c r="V272" s="52">
        <v>0</v>
      </c>
      <c r="W272" s="52">
        <v>0</v>
      </c>
      <c r="X272" s="52">
        <v>0</v>
      </c>
      <c r="Y272" s="52">
        <v>0</v>
      </c>
      <c r="Z272" s="52">
        <v>0</v>
      </c>
      <c r="AA272" s="52">
        <v>0</v>
      </c>
      <c r="AB272" s="52">
        <v>0</v>
      </c>
      <c r="AC272" s="52">
        <v>0</v>
      </c>
      <c r="AD272" s="52">
        <v>0</v>
      </c>
      <c r="AE272" s="52">
        <v>0</v>
      </c>
      <c r="AF272" s="52">
        <v>0</v>
      </c>
      <c r="AG272" s="52">
        <v>0</v>
      </c>
      <c r="AH272" s="51"/>
      <c r="AI272" s="51"/>
      <c r="AJ272" s="51"/>
      <c r="AK272" s="51"/>
      <c r="AL272" s="51"/>
    </row>
    <row r="273" spans="1:38" x14ac:dyDescent="0.25">
      <c r="A273" s="57" t="s">
        <v>444</v>
      </c>
      <c r="B273" s="57" t="str">
        <f t="shared" si="12"/>
        <v>RE_CON-UCE-L</v>
      </c>
      <c r="C273" s="52">
        <v>0</v>
      </c>
      <c r="D273" s="52">
        <v>0</v>
      </c>
      <c r="E273" s="52">
        <v>0</v>
      </c>
      <c r="F273" s="52">
        <v>0</v>
      </c>
      <c r="G273" s="52">
        <v>0</v>
      </c>
      <c r="H273" s="52">
        <v>0</v>
      </c>
      <c r="I273" s="52">
        <v>0</v>
      </c>
      <c r="J273" s="52">
        <v>0</v>
      </c>
      <c r="K273" s="52">
        <v>0</v>
      </c>
      <c r="L273" s="52">
        <v>0</v>
      </c>
      <c r="M273" s="52">
        <v>0</v>
      </c>
      <c r="N273" s="52">
        <v>0</v>
      </c>
      <c r="O273" s="52">
        <v>0</v>
      </c>
      <c r="P273" s="52">
        <v>0</v>
      </c>
      <c r="Q273" s="52">
        <v>0</v>
      </c>
      <c r="R273" s="52">
        <v>0</v>
      </c>
      <c r="S273" s="52">
        <v>0</v>
      </c>
      <c r="T273" s="52">
        <v>0</v>
      </c>
      <c r="U273" s="52">
        <v>0</v>
      </c>
      <c r="V273" s="52">
        <v>0</v>
      </c>
      <c r="W273" s="52">
        <v>0</v>
      </c>
      <c r="X273" s="52">
        <v>0</v>
      </c>
      <c r="Y273" s="52">
        <v>0</v>
      </c>
      <c r="Z273" s="52">
        <v>0</v>
      </c>
      <c r="AA273" s="52">
        <v>0</v>
      </c>
      <c r="AB273" s="52">
        <v>0</v>
      </c>
      <c r="AC273" s="52">
        <v>0</v>
      </c>
      <c r="AD273" s="52">
        <v>0</v>
      </c>
      <c r="AE273" s="52">
        <v>0</v>
      </c>
      <c r="AF273" s="52">
        <v>0</v>
      </c>
      <c r="AG273" s="52">
        <v>0</v>
      </c>
      <c r="AH273" s="51"/>
      <c r="AI273" s="51"/>
      <c r="AJ273" s="51"/>
      <c r="AK273" s="51"/>
      <c r="AL273" s="51"/>
    </row>
    <row r="274" spans="1:38" x14ac:dyDescent="0.25">
      <c r="A274" s="57" t="s">
        <v>444</v>
      </c>
      <c r="B274" s="57" t="str">
        <f t="shared" si="12"/>
        <v>TRAPES-UCE-L</v>
      </c>
      <c r="C274" s="52">
        <v>0</v>
      </c>
      <c r="D274" s="52">
        <v>0</v>
      </c>
      <c r="E274" s="52">
        <v>0</v>
      </c>
      <c r="F274" s="52">
        <v>0</v>
      </c>
      <c r="G274" s="52">
        <v>0</v>
      </c>
      <c r="H274" s="52">
        <v>0</v>
      </c>
      <c r="I274" s="52">
        <v>0</v>
      </c>
      <c r="J274" s="52">
        <v>0</v>
      </c>
      <c r="K274" s="52">
        <v>0</v>
      </c>
      <c r="L274" s="52">
        <v>0</v>
      </c>
      <c r="M274" s="52">
        <v>0</v>
      </c>
      <c r="N274" s="52">
        <v>0</v>
      </c>
      <c r="O274" s="52">
        <v>0</v>
      </c>
      <c r="P274" s="52">
        <v>0</v>
      </c>
      <c r="Q274" s="52">
        <v>0</v>
      </c>
      <c r="R274" s="52">
        <v>0</v>
      </c>
      <c r="S274" s="52">
        <v>0</v>
      </c>
      <c r="T274" s="52">
        <v>0</v>
      </c>
      <c r="U274" s="52">
        <v>0</v>
      </c>
      <c r="V274" s="52">
        <v>0</v>
      </c>
      <c r="W274" s="52">
        <v>0</v>
      </c>
      <c r="X274" s="52">
        <v>0</v>
      </c>
      <c r="Y274" s="52">
        <v>0</v>
      </c>
      <c r="Z274" s="52">
        <v>0</v>
      </c>
      <c r="AA274" s="52">
        <v>0</v>
      </c>
      <c r="AB274" s="52">
        <v>0</v>
      </c>
      <c r="AC274" s="52">
        <v>0</v>
      </c>
      <c r="AD274" s="52">
        <v>0</v>
      </c>
      <c r="AE274" s="52">
        <v>0</v>
      </c>
      <c r="AF274" s="52">
        <v>0</v>
      </c>
      <c r="AG274" s="52">
        <v>0</v>
      </c>
      <c r="AH274" s="51"/>
      <c r="AI274" s="51"/>
      <c r="AJ274" s="51"/>
      <c r="AK274" s="51"/>
      <c r="AL274" s="51"/>
    </row>
    <row r="275" spans="1:38" x14ac:dyDescent="0.25">
      <c r="A275" s="57" t="s">
        <v>444</v>
      </c>
      <c r="B275" s="57" t="str">
        <f t="shared" si="12"/>
        <v>REF2019-UCE-L</v>
      </c>
      <c r="C275" s="52">
        <v>0</v>
      </c>
      <c r="D275" s="52">
        <v>0</v>
      </c>
      <c r="E275" s="52">
        <v>0</v>
      </c>
      <c r="F275" s="52">
        <v>0</v>
      </c>
      <c r="G275" s="52">
        <v>0</v>
      </c>
      <c r="H275" s="52">
        <v>0</v>
      </c>
      <c r="I275" s="52">
        <v>0</v>
      </c>
      <c r="J275" s="52">
        <v>0</v>
      </c>
      <c r="K275" s="52">
        <v>0</v>
      </c>
      <c r="L275" s="52">
        <v>0</v>
      </c>
      <c r="M275" s="52">
        <v>0</v>
      </c>
      <c r="N275" s="52">
        <v>0</v>
      </c>
      <c r="O275" s="52">
        <v>0</v>
      </c>
      <c r="P275" s="52">
        <v>0</v>
      </c>
      <c r="Q275" s="52">
        <v>0</v>
      </c>
      <c r="R275" s="52">
        <v>0</v>
      </c>
      <c r="S275" s="52">
        <v>0</v>
      </c>
      <c r="T275" s="52">
        <v>0</v>
      </c>
      <c r="U275" s="52">
        <v>0</v>
      </c>
      <c r="V275" s="52">
        <v>0</v>
      </c>
      <c r="W275" s="52">
        <v>0</v>
      </c>
      <c r="X275" s="52">
        <v>0</v>
      </c>
      <c r="Y275" s="52">
        <v>0</v>
      </c>
      <c r="Z275" s="52">
        <v>0</v>
      </c>
      <c r="AA275" s="52">
        <v>0</v>
      </c>
      <c r="AB275" s="52">
        <v>0</v>
      </c>
      <c r="AC275" s="52">
        <v>0</v>
      </c>
      <c r="AD275" s="52">
        <v>0</v>
      </c>
      <c r="AE275" s="52">
        <v>0</v>
      </c>
      <c r="AF275" s="52">
        <v>0</v>
      </c>
      <c r="AG275" s="52">
        <v>0</v>
      </c>
      <c r="AH275" s="51"/>
      <c r="AI275" s="51"/>
      <c r="AJ275" s="51"/>
      <c r="AK275" s="51"/>
      <c r="AL275" s="51"/>
    </row>
    <row r="276" spans="1:38" x14ac:dyDescent="0.25">
      <c r="A276" s="57" t="s">
        <v>444</v>
      </c>
      <c r="B276" s="57" t="str">
        <f t="shared" si="12"/>
        <v>REF20195-L</v>
      </c>
      <c r="C276" s="52">
        <v>0</v>
      </c>
      <c r="D276" s="52">
        <v>0</v>
      </c>
      <c r="E276" s="52">
        <v>0</v>
      </c>
      <c r="F276" s="52">
        <v>0</v>
      </c>
      <c r="G276" s="52">
        <v>0</v>
      </c>
      <c r="H276" s="52">
        <v>0</v>
      </c>
      <c r="I276" s="52">
        <v>0</v>
      </c>
      <c r="J276" s="52">
        <v>0</v>
      </c>
      <c r="K276" s="52">
        <v>0</v>
      </c>
      <c r="L276" s="52">
        <v>0</v>
      </c>
      <c r="M276" s="52">
        <v>0</v>
      </c>
      <c r="N276" s="52">
        <v>0</v>
      </c>
      <c r="O276" s="52">
        <v>0</v>
      </c>
      <c r="P276" s="52">
        <v>0</v>
      </c>
      <c r="Q276" s="52">
        <v>0</v>
      </c>
      <c r="R276" s="52">
        <v>0</v>
      </c>
      <c r="S276" s="52">
        <v>0</v>
      </c>
      <c r="T276" s="52">
        <v>0</v>
      </c>
      <c r="U276" s="52">
        <v>0</v>
      </c>
      <c r="V276" s="52">
        <v>0</v>
      </c>
      <c r="W276" s="52">
        <v>0</v>
      </c>
      <c r="X276" s="52">
        <v>0</v>
      </c>
      <c r="Y276" s="52">
        <v>0</v>
      </c>
      <c r="Z276" s="52">
        <v>0</v>
      </c>
      <c r="AA276" s="52">
        <v>0</v>
      </c>
      <c r="AB276" s="52">
        <v>0</v>
      </c>
      <c r="AC276" s="52">
        <v>0</v>
      </c>
      <c r="AD276" s="52">
        <v>0</v>
      </c>
      <c r="AE276" s="52">
        <v>0</v>
      </c>
      <c r="AF276" s="52">
        <v>0</v>
      </c>
      <c r="AG276" s="52">
        <v>0</v>
      </c>
      <c r="AH276" s="51"/>
      <c r="AI276" s="51"/>
      <c r="AJ276" s="51"/>
      <c r="AK276" s="51"/>
      <c r="AL276" s="51"/>
    </row>
    <row r="277" spans="1:38" x14ac:dyDescent="0.25">
      <c r="A277" s="57" t="s">
        <v>444</v>
      </c>
      <c r="B277" s="57" t="str">
        <f t="shared" si="12"/>
        <v>T3P2S8RL-UCE</v>
      </c>
      <c r="C277" s="52">
        <v>0</v>
      </c>
      <c r="D277" s="52">
        <v>0</v>
      </c>
      <c r="E277" s="52">
        <v>0</v>
      </c>
      <c r="F277" s="52">
        <v>0</v>
      </c>
      <c r="G277" s="52">
        <v>0</v>
      </c>
      <c r="H277" s="52">
        <v>0</v>
      </c>
      <c r="I277" s="52">
        <v>0</v>
      </c>
      <c r="J277" s="52">
        <v>0</v>
      </c>
      <c r="K277" s="52">
        <v>0</v>
      </c>
      <c r="L277" s="52">
        <v>0</v>
      </c>
      <c r="M277" s="52">
        <v>0</v>
      </c>
      <c r="N277" s="52">
        <v>0</v>
      </c>
      <c r="O277" s="52">
        <v>0</v>
      </c>
      <c r="P277" s="52">
        <v>0</v>
      </c>
      <c r="Q277" s="52">
        <v>0</v>
      </c>
      <c r="R277" s="52">
        <v>0</v>
      </c>
      <c r="S277" s="52">
        <v>0</v>
      </c>
      <c r="T277" s="52">
        <v>0</v>
      </c>
      <c r="U277" s="52">
        <v>0</v>
      </c>
      <c r="V277" s="52">
        <v>0</v>
      </c>
      <c r="W277" s="52">
        <v>0</v>
      </c>
      <c r="X277" s="52">
        <v>0</v>
      </c>
      <c r="Y277" s="52">
        <v>0</v>
      </c>
      <c r="Z277" s="52">
        <v>0</v>
      </c>
      <c r="AA277" s="52">
        <v>0</v>
      </c>
      <c r="AB277" s="52">
        <v>0</v>
      </c>
      <c r="AC277" s="52">
        <v>0</v>
      </c>
      <c r="AD277" s="52">
        <v>0</v>
      </c>
      <c r="AE277" s="52">
        <v>0</v>
      </c>
      <c r="AF277" s="52">
        <v>0</v>
      </c>
      <c r="AG277" s="52">
        <v>0</v>
      </c>
      <c r="AH277" s="51"/>
      <c r="AI277" s="51"/>
      <c r="AJ277" s="51"/>
      <c r="AK277" s="51"/>
      <c r="AL277" s="51"/>
    </row>
    <row r="278" spans="1:38" s="86" customFormat="1" x14ac:dyDescent="0.25">
      <c r="A278" s="86" t="s">
        <v>445</v>
      </c>
      <c r="B278" s="86" t="str">
        <f t="shared" si="12"/>
        <v>Ucon7-75-L</v>
      </c>
      <c r="C278" s="90">
        <v>0</v>
      </c>
      <c r="D278" s="90">
        <v>0</v>
      </c>
      <c r="E278" s="90">
        <v>0</v>
      </c>
      <c r="F278" s="90">
        <v>0</v>
      </c>
      <c r="G278" s="90">
        <v>0</v>
      </c>
      <c r="H278" s="90">
        <v>0</v>
      </c>
      <c r="I278" s="90">
        <v>0</v>
      </c>
      <c r="J278" s="90">
        <v>0</v>
      </c>
      <c r="K278" s="90">
        <v>0</v>
      </c>
      <c r="L278" s="90">
        <v>0</v>
      </c>
      <c r="M278" s="90">
        <v>0</v>
      </c>
      <c r="N278" s="90">
        <v>0</v>
      </c>
      <c r="O278" s="90">
        <v>0</v>
      </c>
      <c r="P278" s="90">
        <v>0</v>
      </c>
      <c r="Q278" s="90">
        <v>0</v>
      </c>
      <c r="R278" s="90">
        <v>0</v>
      </c>
      <c r="S278" s="90">
        <v>0</v>
      </c>
      <c r="T278" s="90">
        <v>0</v>
      </c>
      <c r="U278" s="90">
        <v>0</v>
      </c>
      <c r="V278" s="90">
        <v>0</v>
      </c>
      <c r="W278" s="90">
        <v>0</v>
      </c>
      <c r="X278" s="90">
        <v>0</v>
      </c>
      <c r="Y278" s="90">
        <v>0</v>
      </c>
      <c r="Z278" s="90">
        <v>0</v>
      </c>
      <c r="AA278" s="90">
        <v>0</v>
      </c>
      <c r="AB278" s="90">
        <v>0</v>
      </c>
      <c r="AC278" s="90">
        <v>0</v>
      </c>
      <c r="AD278" s="90">
        <v>0</v>
      </c>
      <c r="AE278" s="90">
        <v>0</v>
      </c>
      <c r="AF278" s="90">
        <v>0</v>
      </c>
      <c r="AG278" s="90">
        <v>0</v>
      </c>
      <c r="AH278" s="87"/>
      <c r="AI278" s="87"/>
      <c r="AJ278" s="87"/>
      <c r="AK278" s="87"/>
      <c r="AL278" s="87"/>
    </row>
    <row r="279" spans="1:38" x14ac:dyDescent="0.25">
      <c r="A279" s="57" t="s">
        <v>445</v>
      </c>
      <c r="B279" s="57" t="str">
        <f t="shared" si="12"/>
        <v>Con7-75-L</v>
      </c>
      <c r="C279" s="52">
        <v>0</v>
      </c>
      <c r="D279" s="52">
        <v>0</v>
      </c>
      <c r="E279" s="52">
        <v>0</v>
      </c>
      <c r="F279" s="52">
        <v>0</v>
      </c>
      <c r="G279" s="52">
        <v>0</v>
      </c>
      <c r="H279" s="52">
        <v>0</v>
      </c>
      <c r="I279" s="52">
        <v>0</v>
      </c>
      <c r="J279" s="52">
        <v>0</v>
      </c>
      <c r="K279" s="52">
        <v>0</v>
      </c>
      <c r="L279" s="52">
        <v>0</v>
      </c>
      <c r="M279" s="52">
        <v>0</v>
      </c>
      <c r="N279" s="52">
        <v>0</v>
      </c>
      <c r="O279" s="52">
        <v>0</v>
      </c>
      <c r="P279" s="52">
        <v>0</v>
      </c>
      <c r="Q279" s="52">
        <v>0</v>
      </c>
      <c r="R279" s="52">
        <v>0</v>
      </c>
      <c r="S279" s="52">
        <v>0</v>
      </c>
      <c r="T279" s="52">
        <v>0</v>
      </c>
      <c r="U279" s="52">
        <v>0</v>
      </c>
      <c r="V279" s="52">
        <v>0</v>
      </c>
      <c r="W279" s="52">
        <v>0</v>
      </c>
      <c r="X279" s="52">
        <v>0</v>
      </c>
      <c r="Y279" s="52">
        <v>0</v>
      </c>
      <c r="Z279" s="52">
        <v>0</v>
      </c>
      <c r="AA279" s="52">
        <v>0</v>
      </c>
      <c r="AB279" s="52">
        <v>0</v>
      </c>
      <c r="AC279" s="52">
        <v>0</v>
      </c>
      <c r="AD279" s="52">
        <v>0</v>
      </c>
      <c r="AE279" s="52">
        <v>0</v>
      </c>
      <c r="AF279" s="52">
        <v>0</v>
      </c>
      <c r="AG279" s="52">
        <v>0</v>
      </c>
      <c r="AH279" s="51"/>
      <c r="AI279" s="51"/>
      <c r="AJ279" s="51"/>
      <c r="AK279" s="51"/>
      <c r="AL279" s="51"/>
    </row>
    <row r="280" spans="1:38" x14ac:dyDescent="0.25">
      <c r="A280" s="57" t="s">
        <v>445</v>
      </c>
      <c r="B280" s="57" t="str">
        <f t="shared" si="12"/>
        <v>Ucon_NB-UCE-L</v>
      </c>
      <c r="C280" s="52">
        <v>0</v>
      </c>
      <c r="D280" s="52">
        <v>0</v>
      </c>
      <c r="E280" s="52">
        <v>0</v>
      </c>
      <c r="F280" s="52">
        <v>0</v>
      </c>
      <c r="G280" s="52">
        <v>0</v>
      </c>
      <c r="H280" s="52">
        <v>0</v>
      </c>
      <c r="I280" s="52">
        <v>0</v>
      </c>
      <c r="J280" s="52">
        <v>0</v>
      </c>
      <c r="K280" s="52">
        <v>0</v>
      </c>
      <c r="L280" s="52">
        <v>0</v>
      </c>
      <c r="M280" s="52">
        <v>0</v>
      </c>
      <c r="N280" s="52">
        <v>0</v>
      </c>
      <c r="O280" s="52">
        <v>0</v>
      </c>
      <c r="P280" s="52">
        <v>0</v>
      </c>
      <c r="Q280" s="52">
        <v>0</v>
      </c>
      <c r="R280" s="52">
        <v>0</v>
      </c>
      <c r="S280" s="52">
        <v>0</v>
      </c>
      <c r="T280" s="52">
        <v>0</v>
      </c>
      <c r="U280" s="52">
        <v>0</v>
      </c>
      <c r="V280" s="52">
        <v>0</v>
      </c>
      <c r="W280" s="52">
        <v>0</v>
      </c>
      <c r="X280" s="52">
        <v>0</v>
      </c>
      <c r="Y280" s="52">
        <v>0</v>
      </c>
      <c r="Z280" s="52">
        <v>0</v>
      </c>
      <c r="AA280" s="52">
        <v>0</v>
      </c>
      <c r="AB280" s="52">
        <v>0</v>
      </c>
      <c r="AC280" s="52">
        <v>0</v>
      </c>
      <c r="AD280" s="52">
        <v>0</v>
      </c>
      <c r="AE280" s="52">
        <v>0</v>
      </c>
      <c r="AF280" s="52">
        <v>0</v>
      </c>
      <c r="AG280" s="52">
        <v>0</v>
      </c>
      <c r="AH280" s="51"/>
      <c r="AI280" s="51"/>
      <c r="AJ280" s="51"/>
      <c r="AK280" s="51"/>
      <c r="AL280" s="51"/>
    </row>
    <row r="281" spans="1:38" x14ac:dyDescent="0.25">
      <c r="A281" s="57" t="s">
        <v>445</v>
      </c>
      <c r="B281" s="57" t="str">
        <f t="shared" si="12"/>
        <v>Con_NB-UCE</v>
      </c>
      <c r="C281" s="52">
        <v>0</v>
      </c>
      <c r="D281" s="52">
        <v>0</v>
      </c>
      <c r="E281" s="52">
        <v>0</v>
      </c>
      <c r="F281" s="52">
        <v>0</v>
      </c>
      <c r="G281" s="52">
        <v>0</v>
      </c>
      <c r="H281" s="52">
        <v>0</v>
      </c>
      <c r="I281" s="52">
        <v>0</v>
      </c>
      <c r="J281" s="52">
        <v>0</v>
      </c>
      <c r="K281" s="52">
        <v>0</v>
      </c>
      <c r="L281" s="52">
        <v>0</v>
      </c>
      <c r="M281" s="52">
        <v>0</v>
      </c>
      <c r="N281" s="52">
        <v>0</v>
      </c>
      <c r="O281" s="52">
        <v>0</v>
      </c>
      <c r="P281" s="52">
        <v>0</v>
      </c>
      <c r="Q281" s="52">
        <v>0</v>
      </c>
      <c r="R281" s="52">
        <v>0</v>
      </c>
      <c r="S281" s="52">
        <v>0</v>
      </c>
      <c r="T281" s="52">
        <v>0</v>
      </c>
      <c r="U281" s="52">
        <v>0</v>
      </c>
      <c r="V281" s="52">
        <v>0</v>
      </c>
      <c r="W281" s="52">
        <v>0</v>
      </c>
      <c r="X281" s="52">
        <v>0</v>
      </c>
      <c r="Y281" s="52">
        <v>0</v>
      </c>
      <c r="Z281" s="52">
        <v>0</v>
      </c>
      <c r="AA281" s="52">
        <v>0</v>
      </c>
      <c r="AB281" s="52">
        <v>0</v>
      </c>
      <c r="AC281" s="52">
        <v>0</v>
      </c>
      <c r="AD281" s="52">
        <v>0</v>
      </c>
      <c r="AE281" s="52">
        <v>0</v>
      </c>
      <c r="AF281" s="52">
        <v>0</v>
      </c>
      <c r="AG281" s="52">
        <v>0</v>
      </c>
      <c r="AH281" s="51"/>
      <c r="AI281" s="51"/>
      <c r="AJ281" s="51"/>
      <c r="AK281" s="51"/>
      <c r="AL281" s="51"/>
    </row>
    <row r="282" spans="1:38" x14ac:dyDescent="0.25">
      <c r="A282" s="57" t="s">
        <v>445</v>
      </c>
      <c r="B282" s="57" t="str">
        <f t="shared" si="12"/>
        <v>Ucon_NB9-5</v>
      </c>
      <c r="C282" s="52">
        <v>0</v>
      </c>
      <c r="D282" s="52">
        <v>0</v>
      </c>
      <c r="E282" s="52">
        <v>0</v>
      </c>
      <c r="F282" s="52">
        <v>0</v>
      </c>
      <c r="G282" s="52">
        <v>0</v>
      </c>
      <c r="H282" s="52">
        <v>0</v>
      </c>
      <c r="I282" s="52">
        <v>0</v>
      </c>
      <c r="J282" s="52">
        <v>0</v>
      </c>
      <c r="K282" s="52">
        <v>0</v>
      </c>
      <c r="L282" s="52">
        <v>0</v>
      </c>
      <c r="M282" s="52">
        <v>0</v>
      </c>
      <c r="N282" s="52">
        <v>0</v>
      </c>
      <c r="O282" s="52">
        <v>0</v>
      </c>
      <c r="P282" s="52">
        <v>0</v>
      </c>
      <c r="Q282" s="52">
        <v>0</v>
      </c>
      <c r="R282" s="52">
        <v>0</v>
      </c>
      <c r="S282" s="52">
        <v>0</v>
      </c>
      <c r="T282" s="52">
        <v>0</v>
      </c>
      <c r="U282" s="52">
        <v>0</v>
      </c>
      <c r="V282" s="52">
        <v>0</v>
      </c>
      <c r="W282" s="52">
        <v>0</v>
      </c>
      <c r="X282" s="52">
        <v>0</v>
      </c>
      <c r="Y282" s="52">
        <v>0</v>
      </c>
      <c r="Z282" s="52">
        <v>0</v>
      </c>
      <c r="AA282" s="52">
        <v>0</v>
      </c>
      <c r="AB282" s="52">
        <v>0</v>
      </c>
      <c r="AC282" s="52">
        <v>0</v>
      </c>
      <c r="AD282" s="52">
        <v>0</v>
      </c>
      <c r="AE282" s="52">
        <v>0</v>
      </c>
      <c r="AF282" s="52">
        <v>0</v>
      </c>
      <c r="AG282" s="52">
        <v>0</v>
      </c>
      <c r="AH282" s="51"/>
      <c r="AI282" s="51"/>
      <c r="AJ282" s="51"/>
      <c r="AK282" s="51"/>
      <c r="AL282" s="51"/>
    </row>
    <row r="283" spans="1:38" x14ac:dyDescent="0.25">
      <c r="A283" s="57" t="s">
        <v>445</v>
      </c>
      <c r="B283" s="57" t="str">
        <f t="shared" si="12"/>
        <v>RE_CON-UCE-L</v>
      </c>
      <c r="C283" s="52">
        <v>0</v>
      </c>
      <c r="D283" s="52">
        <v>0</v>
      </c>
      <c r="E283" s="52">
        <v>0</v>
      </c>
      <c r="F283" s="52">
        <v>0</v>
      </c>
      <c r="G283" s="52">
        <v>0</v>
      </c>
      <c r="H283" s="52">
        <v>0</v>
      </c>
      <c r="I283" s="52">
        <v>0</v>
      </c>
      <c r="J283" s="52">
        <v>0</v>
      </c>
      <c r="K283" s="52">
        <v>0</v>
      </c>
      <c r="L283" s="52">
        <v>0</v>
      </c>
      <c r="M283" s="52">
        <v>0</v>
      </c>
      <c r="N283" s="52">
        <v>0</v>
      </c>
      <c r="O283" s="52">
        <v>0</v>
      </c>
      <c r="P283" s="52">
        <v>0</v>
      </c>
      <c r="Q283" s="52">
        <v>0</v>
      </c>
      <c r="R283" s="52">
        <v>0</v>
      </c>
      <c r="S283" s="52">
        <v>0</v>
      </c>
      <c r="T283" s="52">
        <v>0</v>
      </c>
      <c r="U283" s="52">
        <v>0</v>
      </c>
      <c r="V283" s="52">
        <v>0</v>
      </c>
      <c r="W283" s="52">
        <v>0</v>
      </c>
      <c r="X283" s="52">
        <v>0</v>
      </c>
      <c r="Y283" s="52">
        <v>0</v>
      </c>
      <c r="Z283" s="52">
        <v>0</v>
      </c>
      <c r="AA283" s="52">
        <v>0</v>
      </c>
      <c r="AB283" s="52">
        <v>0</v>
      </c>
      <c r="AC283" s="52">
        <v>0</v>
      </c>
      <c r="AD283" s="52">
        <v>0</v>
      </c>
      <c r="AE283" s="52">
        <v>0</v>
      </c>
      <c r="AF283" s="52">
        <v>0</v>
      </c>
      <c r="AG283" s="52">
        <v>0</v>
      </c>
      <c r="AH283" s="51"/>
      <c r="AI283" s="51"/>
      <c r="AJ283" s="51"/>
      <c r="AK283" s="51"/>
      <c r="AL283" s="51"/>
    </row>
    <row r="284" spans="1:38" x14ac:dyDescent="0.25">
      <c r="A284" s="57" t="s">
        <v>445</v>
      </c>
      <c r="B284" s="57" t="str">
        <f t="shared" si="12"/>
        <v>TRAPES-UCE-L</v>
      </c>
      <c r="C284" s="52">
        <v>0</v>
      </c>
      <c r="D284" s="52">
        <v>0</v>
      </c>
      <c r="E284" s="52">
        <v>0</v>
      </c>
      <c r="F284" s="52">
        <v>0</v>
      </c>
      <c r="G284" s="52">
        <v>0</v>
      </c>
      <c r="H284" s="52">
        <v>0</v>
      </c>
      <c r="I284" s="52">
        <v>0</v>
      </c>
      <c r="J284" s="52">
        <v>0</v>
      </c>
      <c r="K284" s="52">
        <v>0</v>
      </c>
      <c r="L284" s="52">
        <v>0</v>
      </c>
      <c r="M284" s="52">
        <v>0</v>
      </c>
      <c r="N284" s="52">
        <v>0</v>
      </c>
      <c r="O284" s="52">
        <v>0</v>
      </c>
      <c r="P284" s="52">
        <v>0</v>
      </c>
      <c r="Q284" s="52">
        <v>0</v>
      </c>
      <c r="R284" s="52">
        <v>0</v>
      </c>
      <c r="S284" s="52">
        <v>0</v>
      </c>
      <c r="T284" s="52">
        <v>0</v>
      </c>
      <c r="U284" s="52">
        <v>0</v>
      </c>
      <c r="V284" s="52">
        <v>0</v>
      </c>
      <c r="W284" s="52">
        <v>0</v>
      </c>
      <c r="X284" s="52">
        <v>0</v>
      </c>
      <c r="Y284" s="52">
        <v>0</v>
      </c>
      <c r="Z284" s="52">
        <v>0</v>
      </c>
      <c r="AA284" s="52">
        <v>0</v>
      </c>
      <c r="AB284" s="52">
        <v>0</v>
      </c>
      <c r="AC284" s="52">
        <v>0</v>
      </c>
      <c r="AD284" s="52">
        <v>0</v>
      </c>
      <c r="AE284" s="52">
        <v>0</v>
      </c>
      <c r="AF284" s="52">
        <v>0</v>
      </c>
      <c r="AG284" s="52">
        <v>0</v>
      </c>
      <c r="AH284" s="51"/>
      <c r="AI284" s="51"/>
      <c r="AJ284" s="51"/>
      <c r="AK284" s="51"/>
      <c r="AL284" s="51"/>
    </row>
    <row r="285" spans="1:38" x14ac:dyDescent="0.25">
      <c r="A285" s="57" t="s">
        <v>445</v>
      </c>
      <c r="B285" s="57" t="str">
        <f t="shared" si="12"/>
        <v>REF2019-UCE-L</v>
      </c>
      <c r="C285" s="52">
        <v>0</v>
      </c>
      <c r="D285" s="52">
        <v>0</v>
      </c>
      <c r="E285" s="52">
        <v>0</v>
      </c>
      <c r="F285" s="52">
        <v>0</v>
      </c>
      <c r="G285" s="52">
        <v>0</v>
      </c>
      <c r="H285" s="52">
        <v>0</v>
      </c>
      <c r="I285" s="52">
        <v>0</v>
      </c>
      <c r="J285" s="52">
        <v>0</v>
      </c>
      <c r="K285" s="52">
        <v>0</v>
      </c>
      <c r="L285" s="52">
        <v>0</v>
      </c>
      <c r="M285" s="52">
        <v>0</v>
      </c>
      <c r="N285" s="52">
        <v>0</v>
      </c>
      <c r="O285" s="52">
        <v>0</v>
      </c>
      <c r="P285" s="52">
        <v>0</v>
      </c>
      <c r="Q285" s="52">
        <v>0</v>
      </c>
      <c r="R285" s="52">
        <v>0</v>
      </c>
      <c r="S285" s="52">
        <v>0</v>
      </c>
      <c r="T285" s="52">
        <v>0</v>
      </c>
      <c r="U285" s="52">
        <v>0</v>
      </c>
      <c r="V285" s="52">
        <v>0</v>
      </c>
      <c r="W285" s="52">
        <v>0</v>
      </c>
      <c r="X285" s="52">
        <v>0</v>
      </c>
      <c r="Y285" s="52">
        <v>0</v>
      </c>
      <c r="Z285" s="52">
        <v>0</v>
      </c>
      <c r="AA285" s="52">
        <v>0</v>
      </c>
      <c r="AB285" s="52">
        <v>0</v>
      </c>
      <c r="AC285" s="52">
        <v>0</v>
      </c>
      <c r="AD285" s="52">
        <v>0</v>
      </c>
      <c r="AE285" s="52">
        <v>0</v>
      </c>
      <c r="AF285" s="52">
        <v>0</v>
      </c>
      <c r="AG285" s="52">
        <v>0</v>
      </c>
      <c r="AH285" s="51"/>
      <c r="AI285" s="51"/>
      <c r="AJ285" s="51"/>
      <c r="AK285" s="51"/>
      <c r="AL285" s="51"/>
    </row>
    <row r="286" spans="1:38" x14ac:dyDescent="0.25">
      <c r="A286" s="57" t="s">
        <v>445</v>
      </c>
      <c r="B286" s="57" t="str">
        <f t="shared" ref="B286:B287" si="13">B276</f>
        <v>REF20195-L</v>
      </c>
      <c r="C286" s="52">
        <v>0</v>
      </c>
      <c r="D286" s="52">
        <v>0</v>
      </c>
      <c r="E286" s="52">
        <v>0</v>
      </c>
      <c r="F286" s="52">
        <v>0</v>
      </c>
      <c r="G286" s="52">
        <v>0</v>
      </c>
      <c r="H286" s="52">
        <v>0</v>
      </c>
      <c r="I286" s="52">
        <v>0</v>
      </c>
      <c r="J286" s="52">
        <v>0</v>
      </c>
      <c r="K286" s="52">
        <v>0</v>
      </c>
      <c r="L286" s="52">
        <v>0</v>
      </c>
      <c r="M286" s="52">
        <v>0</v>
      </c>
      <c r="N286" s="52">
        <v>0</v>
      </c>
      <c r="O286" s="52">
        <v>0</v>
      </c>
      <c r="P286" s="52">
        <v>0</v>
      </c>
      <c r="Q286" s="52">
        <v>0</v>
      </c>
      <c r="R286" s="52">
        <v>0</v>
      </c>
      <c r="S286" s="52">
        <v>0</v>
      </c>
      <c r="T286" s="52">
        <v>0</v>
      </c>
      <c r="U286" s="52">
        <v>0</v>
      </c>
      <c r="V286" s="52">
        <v>0</v>
      </c>
      <c r="W286" s="52">
        <v>0</v>
      </c>
      <c r="X286" s="52">
        <v>0</v>
      </c>
      <c r="Y286" s="52">
        <v>0</v>
      </c>
      <c r="Z286" s="52">
        <v>0</v>
      </c>
      <c r="AA286" s="52">
        <v>0</v>
      </c>
      <c r="AB286" s="52">
        <v>0</v>
      </c>
      <c r="AC286" s="52">
        <v>0</v>
      </c>
      <c r="AD286" s="52">
        <v>0</v>
      </c>
      <c r="AE286" s="52">
        <v>0</v>
      </c>
      <c r="AF286" s="52">
        <v>0</v>
      </c>
      <c r="AG286" s="52">
        <v>0</v>
      </c>
      <c r="AH286" s="51"/>
      <c r="AI286" s="51"/>
      <c r="AJ286" s="51"/>
      <c r="AK286" s="51"/>
      <c r="AL286" s="51"/>
    </row>
    <row r="287" spans="1:38" x14ac:dyDescent="0.25">
      <c r="A287" s="57" t="s">
        <v>445</v>
      </c>
      <c r="B287" s="57" t="str">
        <f t="shared" si="13"/>
        <v>T3P2S8RL-UCE</v>
      </c>
      <c r="C287" s="52">
        <v>0</v>
      </c>
      <c r="D287" s="52">
        <v>0</v>
      </c>
      <c r="E287" s="52">
        <v>0</v>
      </c>
      <c r="F287" s="52">
        <v>0</v>
      </c>
      <c r="G287" s="52">
        <v>0</v>
      </c>
      <c r="H287" s="52">
        <v>0</v>
      </c>
      <c r="I287" s="52">
        <v>0</v>
      </c>
      <c r="J287" s="52">
        <v>0</v>
      </c>
      <c r="K287" s="52">
        <v>0</v>
      </c>
      <c r="L287" s="52">
        <v>0</v>
      </c>
      <c r="M287" s="52">
        <v>0</v>
      </c>
      <c r="N287" s="52">
        <v>0</v>
      </c>
      <c r="O287" s="52">
        <v>0</v>
      </c>
      <c r="P287" s="52">
        <v>0</v>
      </c>
      <c r="Q287" s="52">
        <v>0</v>
      </c>
      <c r="R287" s="52">
        <v>0</v>
      </c>
      <c r="S287" s="52">
        <v>0</v>
      </c>
      <c r="T287" s="52">
        <v>0</v>
      </c>
      <c r="U287" s="52">
        <v>0</v>
      </c>
      <c r="V287" s="52">
        <v>0</v>
      </c>
      <c r="W287" s="52">
        <v>0</v>
      </c>
      <c r="X287" s="52">
        <v>0</v>
      </c>
      <c r="Y287" s="52">
        <v>0</v>
      </c>
      <c r="Z287" s="52">
        <v>0</v>
      </c>
      <c r="AA287" s="52">
        <v>0</v>
      </c>
      <c r="AB287" s="52">
        <v>0</v>
      </c>
      <c r="AC287" s="52">
        <v>0</v>
      </c>
      <c r="AD287" s="52">
        <v>0</v>
      </c>
      <c r="AE287" s="52">
        <v>0</v>
      </c>
      <c r="AF287" s="52">
        <v>0</v>
      </c>
      <c r="AG287" s="52">
        <v>0</v>
      </c>
      <c r="AH287" s="51"/>
      <c r="AI287" s="51"/>
      <c r="AJ287" s="51"/>
      <c r="AK287" s="51"/>
      <c r="AL287" s="51"/>
    </row>
    <row r="288" spans="1:38" s="86" customFormat="1" x14ac:dyDescent="0.25">
      <c r="A288" s="86" t="s">
        <v>285</v>
      </c>
      <c r="B288" s="86" t="str">
        <f t="shared" ref="B288:B297" si="14">B158</f>
        <v>Ucon7-75-L</v>
      </c>
      <c r="C288" s="90">
        <v>0</v>
      </c>
      <c r="D288" s="90">
        <v>0</v>
      </c>
      <c r="E288" s="90">
        <v>0</v>
      </c>
      <c r="F288" s="90">
        <v>0</v>
      </c>
      <c r="G288" s="90">
        <v>0</v>
      </c>
      <c r="H288" s="90">
        <v>0</v>
      </c>
      <c r="I288" s="90">
        <v>0</v>
      </c>
      <c r="J288" s="90">
        <v>0</v>
      </c>
      <c r="K288" s="90">
        <v>0</v>
      </c>
      <c r="L288" s="90">
        <v>0</v>
      </c>
      <c r="M288" s="90">
        <v>0</v>
      </c>
      <c r="N288" s="90">
        <v>0</v>
      </c>
      <c r="O288" s="90">
        <v>0</v>
      </c>
      <c r="P288" s="90">
        <v>0</v>
      </c>
      <c r="Q288" s="90">
        <v>0</v>
      </c>
      <c r="R288" s="90">
        <v>0</v>
      </c>
      <c r="S288" s="90">
        <v>0</v>
      </c>
      <c r="T288" s="90">
        <v>0</v>
      </c>
      <c r="U288" s="90">
        <v>0</v>
      </c>
      <c r="V288" s="90">
        <v>0</v>
      </c>
      <c r="W288" s="90">
        <v>0</v>
      </c>
      <c r="X288" s="90">
        <v>0</v>
      </c>
      <c r="Y288" s="90">
        <v>0</v>
      </c>
      <c r="Z288" s="90">
        <v>0</v>
      </c>
      <c r="AA288" s="90">
        <v>0</v>
      </c>
      <c r="AB288" s="90">
        <v>0</v>
      </c>
      <c r="AC288" s="90">
        <v>0</v>
      </c>
      <c r="AD288" s="90">
        <v>0</v>
      </c>
      <c r="AE288" s="90">
        <v>0</v>
      </c>
      <c r="AF288" s="90">
        <v>0</v>
      </c>
      <c r="AG288" s="90">
        <v>0</v>
      </c>
      <c r="AH288" s="87"/>
      <c r="AI288" s="87"/>
      <c r="AJ288" s="87"/>
      <c r="AK288" s="87"/>
      <c r="AL288" s="87"/>
    </row>
    <row r="289" spans="1:38" s="32" customFormat="1" x14ac:dyDescent="0.25">
      <c r="A289" s="32" t="s">
        <v>285</v>
      </c>
      <c r="B289" s="32" t="str">
        <f t="shared" si="14"/>
        <v>Con7-75-L</v>
      </c>
      <c r="C289" s="91">
        <v>0</v>
      </c>
      <c r="D289" s="91">
        <v>0</v>
      </c>
      <c r="E289" s="91">
        <v>0</v>
      </c>
      <c r="F289" s="91">
        <v>0</v>
      </c>
      <c r="G289" s="91">
        <v>0</v>
      </c>
      <c r="H289" s="91">
        <v>0</v>
      </c>
      <c r="I289" s="91">
        <v>0</v>
      </c>
      <c r="J289" s="91">
        <v>0</v>
      </c>
      <c r="K289" s="91">
        <v>0</v>
      </c>
      <c r="L289" s="91">
        <v>0</v>
      </c>
      <c r="M289" s="91">
        <v>0</v>
      </c>
      <c r="N289" s="91">
        <v>0</v>
      </c>
      <c r="O289" s="91">
        <v>0</v>
      </c>
      <c r="P289" s="91">
        <v>0</v>
      </c>
      <c r="Q289" s="91">
        <v>0</v>
      </c>
      <c r="R289" s="91">
        <v>0</v>
      </c>
      <c r="S289" s="91">
        <v>0</v>
      </c>
      <c r="T289" s="91">
        <v>0</v>
      </c>
      <c r="U289" s="91">
        <v>0</v>
      </c>
      <c r="V289" s="91">
        <v>0</v>
      </c>
      <c r="W289" s="91">
        <v>0</v>
      </c>
      <c r="X289" s="91">
        <v>0</v>
      </c>
      <c r="Y289" s="91">
        <v>0</v>
      </c>
      <c r="Z289" s="91">
        <v>0</v>
      </c>
      <c r="AA289" s="91">
        <v>0</v>
      </c>
      <c r="AB289" s="91">
        <v>0</v>
      </c>
      <c r="AC289" s="91">
        <v>0</v>
      </c>
      <c r="AD289" s="91">
        <v>0</v>
      </c>
      <c r="AE289" s="91">
        <v>0</v>
      </c>
      <c r="AF289" s="91">
        <v>0</v>
      </c>
      <c r="AG289" s="91">
        <v>0</v>
      </c>
      <c r="AH289" s="88"/>
      <c r="AI289" s="88"/>
      <c r="AJ289" s="88"/>
      <c r="AK289" s="88"/>
      <c r="AL289" s="88"/>
    </row>
    <row r="290" spans="1:38" s="32" customFormat="1" x14ac:dyDescent="0.25">
      <c r="A290" s="32" t="s">
        <v>285</v>
      </c>
      <c r="B290" s="32" t="str">
        <f t="shared" si="14"/>
        <v>Ucon_NB-UCE-L</v>
      </c>
      <c r="C290" s="91">
        <v>0</v>
      </c>
      <c r="D290" s="91">
        <v>0</v>
      </c>
      <c r="E290" s="91">
        <v>0</v>
      </c>
      <c r="F290" s="91">
        <v>0</v>
      </c>
      <c r="G290" s="91">
        <v>0</v>
      </c>
      <c r="H290" s="91">
        <v>0</v>
      </c>
      <c r="I290" s="91">
        <v>0</v>
      </c>
      <c r="J290" s="91">
        <v>0</v>
      </c>
      <c r="K290" s="91">
        <v>0</v>
      </c>
      <c r="L290" s="91">
        <v>0</v>
      </c>
      <c r="M290" s="91">
        <v>0</v>
      </c>
      <c r="N290" s="91">
        <v>0</v>
      </c>
      <c r="O290" s="91">
        <v>0</v>
      </c>
      <c r="P290" s="91">
        <v>0</v>
      </c>
      <c r="Q290" s="91">
        <v>0</v>
      </c>
      <c r="R290" s="91">
        <v>0</v>
      </c>
      <c r="S290" s="91">
        <v>0</v>
      </c>
      <c r="T290" s="91">
        <v>0</v>
      </c>
      <c r="U290" s="91">
        <v>0</v>
      </c>
      <c r="V290" s="91">
        <v>0</v>
      </c>
      <c r="W290" s="91">
        <v>0</v>
      </c>
      <c r="X290" s="91">
        <v>0</v>
      </c>
      <c r="Y290" s="91">
        <v>0</v>
      </c>
      <c r="Z290" s="91">
        <v>0</v>
      </c>
      <c r="AA290" s="91">
        <v>0</v>
      </c>
      <c r="AB290" s="91">
        <v>0</v>
      </c>
      <c r="AC290" s="91">
        <v>0</v>
      </c>
      <c r="AD290" s="91">
        <v>0</v>
      </c>
      <c r="AE290" s="91">
        <v>0</v>
      </c>
      <c r="AF290" s="91">
        <v>0</v>
      </c>
      <c r="AG290" s="91">
        <v>0</v>
      </c>
      <c r="AH290" s="88"/>
      <c r="AI290" s="88"/>
      <c r="AJ290" s="88"/>
      <c r="AK290" s="88"/>
      <c r="AL290" s="88"/>
    </row>
    <row r="291" spans="1:38" s="32" customFormat="1" x14ac:dyDescent="0.25">
      <c r="A291" s="32" t="s">
        <v>285</v>
      </c>
      <c r="B291" s="32" t="str">
        <f t="shared" si="14"/>
        <v>Con_NB-UCE</v>
      </c>
      <c r="C291" s="91">
        <v>0</v>
      </c>
      <c r="D291" s="91">
        <v>0</v>
      </c>
      <c r="E291" s="91">
        <v>0</v>
      </c>
      <c r="F291" s="91">
        <v>0</v>
      </c>
      <c r="G291" s="91">
        <v>0</v>
      </c>
      <c r="H291" s="91">
        <v>0</v>
      </c>
      <c r="I291" s="91">
        <v>0</v>
      </c>
      <c r="J291" s="91">
        <v>0</v>
      </c>
      <c r="K291" s="91">
        <v>0</v>
      </c>
      <c r="L291" s="91">
        <v>0</v>
      </c>
      <c r="M291" s="91">
        <v>0</v>
      </c>
      <c r="N291" s="91">
        <v>0</v>
      </c>
      <c r="O291" s="91">
        <v>0</v>
      </c>
      <c r="P291" s="91">
        <v>0</v>
      </c>
      <c r="Q291" s="91">
        <v>0</v>
      </c>
      <c r="R291" s="91">
        <v>0</v>
      </c>
      <c r="S291" s="91">
        <v>0</v>
      </c>
      <c r="T291" s="91">
        <v>0</v>
      </c>
      <c r="U291" s="91">
        <v>0</v>
      </c>
      <c r="V291" s="91">
        <v>0</v>
      </c>
      <c r="W291" s="91">
        <v>0</v>
      </c>
      <c r="X291" s="91">
        <v>0</v>
      </c>
      <c r="Y291" s="91">
        <v>0</v>
      </c>
      <c r="Z291" s="91">
        <v>0</v>
      </c>
      <c r="AA291" s="91">
        <v>0</v>
      </c>
      <c r="AB291" s="91">
        <v>0</v>
      </c>
      <c r="AC291" s="91">
        <v>0</v>
      </c>
      <c r="AD291" s="91">
        <v>0</v>
      </c>
      <c r="AE291" s="91">
        <v>0</v>
      </c>
      <c r="AF291" s="91">
        <v>0</v>
      </c>
      <c r="AG291" s="91">
        <v>0</v>
      </c>
      <c r="AH291" s="88"/>
      <c r="AI291" s="88"/>
      <c r="AJ291" s="88"/>
      <c r="AK291" s="88"/>
      <c r="AL291" s="88"/>
    </row>
    <row r="292" spans="1:38" s="32" customFormat="1" x14ac:dyDescent="0.25">
      <c r="A292" s="32" t="s">
        <v>285</v>
      </c>
      <c r="B292" s="32" t="str">
        <f t="shared" si="14"/>
        <v>Ucon_NB9-5</v>
      </c>
      <c r="C292" s="91">
        <v>0</v>
      </c>
      <c r="D292" s="91">
        <v>0</v>
      </c>
      <c r="E292" s="91">
        <v>0</v>
      </c>
      <c r="F292" s="91">
        <v>0</v>
      </c>
      <c r="G292" s="91">
        <v>0</v>
      </c>
      <c r="H292" s="91">
        <v>0</v>
      </c>
      <c r="I292" s="91">
        <v>0</v>
      </c>
      <c r="J292" s="91">
        <v>0</v>
      </c>
      <c r="K292" s="91">
        <v>0</v>
      </c>
      <c r="L292" s="91">
        <v>0</v>
      </c>
      <c r="M292" s="91">
        <v>0</v>
      </c>
      <c r="N292" s="91">
        <v>0</v>
      </c>
      <c r="O292" s="91">
        <v>0</v>
      </c>
      <c r="P292" s="91">
        <v>0</v>
      </c>
      <c r="Q292" s="91">
        <v>0</v>
      </c>
      <c r="R292" s="91">
        <v>0</v>
      </c>
      <c r="S292" s="91">
        <v>0</v>
      </c>
      <c r="T292" s="91">
        <v>0</v>
      </c>
      <c r="U292" s="91">
        <v>0</v>
      </c>
      <c r="V292" s="91">
        <v>0</v>
      </c>
      <c r="W292" s="91">
        <v>0</v>
      </c>
      <c r="X292" s="91">
        <v>0</v>
      </c>
      <c r="Y292" s="91">
        <v>0</v>
      </c>
      <c r="Z292" s="91">
        <v>0</v>
      </c>
      <c r="AA292" s="91">
        <v>0</v>
      </c>
      <c r="AB292" s="91">
        <v>0</v>
      </c>
      <c r="AC292" s="91">
        <v>0</v>
      </c>
      <c r="AD292" s="91">
        <v>0</v>
      </c>
      <c r="AE292" s="91">
        <v>0</v>
      </c>
      <c r="AF292" s="91">
        <v>0</v>
      </c>
      <c r="AG292" s="91">
        <v>0</v>
      </c>
      <c r="AH292" s="88"/>
      <c r="AI292" s="88"/>
      <c r="AJ292" s="88"/>
      <c r="AK292" s="88"/>
      <c r="AL292" s="88"/>
    </row>
    <row r="293" spans="1:38" s="32" customFormat="1" x14ac:dyDescent="0.25">
      <c r="A293" s="32" t="s">
        <v>285</v>
      </c>
      <c r="B293" s="32" t="str">
        <f t="shared" si="14"/>
        <v>RE_CON-UCE-L</v>
      </c>
      <c r="C293" s="91">
        <v>0</v>
      </c>
      <c r="D293" s="91">
        <v>0</v>
      </c>
      <c r="E293" s="91">
        <v>0</v>
      </c>
      <c r="F293" s="91">
        <v>0</v>
      </c>
      <c r="G293" s="91">
        <v>0</v>
      </c>
      <c r="H293" s="91">
        <v>0</v>
      </c>
      <c r="I293" s="91">
        <v>0</v>
      </c>
      <c r="J293" s="91">
        <v>0</v>
      </c>
      <c r="K293" s="91">
        <v>0</v>
      </c>
      <c r="L293" s="91">
        <v>0</v>
      </c>
      <c r="M293" s="91">
        <v>0</v>
      </c>
      <c r="N293" s="91">
        <v>0</v>
      </c>
      <c r="O293" s="91">
        <v>0</v>
      </c>
      <c r="P293" s="91">
        <v>0</v>
      </c>
      <c r="Q293" s="91">
        <v>0</v>
      </c>
      <c r="R293" s="91">
        <v>0</v>
      </c>
      <c r="S293" s="91">
        <v>0</v>
      </c>
      <c r="T293" s="91">
        <v>0</v>
      </c>
      <c r="U293" s="91">
        <v>0</v>
      </c>
      <c r="V293" s="91">
        <v>0</v>
      </c>
      <c r="W293" s="91">
        <v>0</v>
      </c>
      <c r="X293" s="91">
        <v>0</v>
      </c>
      <c r="Y293" s="91">
        <v>0</v>
      </c>
      <c r="Z293" s="91">
        <v>0</v>
      </c>
      <c r="AA293" s="91">
        <v>0</v>
      </c>
      <c r="AB293" s="91">
        <v>0</v>
      </c>
      <c r="AC293" s="91">
        <v>0</v>
      </c>
      <c r="AD293" s="91">
        <v>0</v>
      </c>
      <c r="AE293" s="91">
        <v>0</v>
      </c>
      <c r="AF293" s="91">
        <v>0</v>
      </c>
      <c r="AG293" s="91">
        <v>0</v>
      </c>
      <c r="AH293" s="88"/>
      <c r="AI293" s="88"/>
      <c r="AJ293" s="88"/>
      <c r="AK293" s="88"/>
      <c r="AL293" s="88"/>
    </row>
    <row r="294" spans="1:38" s="32" customFormat="1" x14ac:dyDescent="0.25">
      <c r="A294" s="32" t="s">
        <v>285</v>
      </c>
      <c r="B294" s="32" t="str">
        <f t="shared" si="14"/>
        <v>TRAPES-UCE-L</v>
      </c>
      <c r="C294" s="91">
        <v>0</v>
      </c>
      <c r="D294" s="91">
        <v>0</v>
      </c>
      <c r="E294" s="91">
        <v>0</v>
      </c>
      <c r="F294" s="91">
        <v>0</v>
      </c>
      <c r="G294" s="91">
        <v>0</v>
      </c>
      <c r="H294" s="91">
        <v>0</v>
      </c>
      <c r="I294" s="91">
        <v>0</v>
      </c>
      <c r="J294" s="91">
        <v>0</v>
      </c>
      <c r="K294" s="91">
        <v>0</v>
      </c>
      <c r="L294" s="91">
        <v>0</v>
      </c>
      <c r="M294" s="91">
        <v>0</v>
      </c>
      <c r="N294" s="91">
        <v>0</v>
      </c>
      <c r="O294" s="91">
        <v>0</v>
      </c>
      <c r="P294" s="91">
        <v>0</v>
      </c>
      <c r="Q294" s="91">
        <v>0</v>
      </c>
      <c r="R294" s="91">
        <v>0</v>
      </c>
      <c r="S294" s="91">
        <v>0</v>
      </c>
      <c r="T294" s="91">
        <v>0</v>
      </c>
      <c r="U294" s="91">
        <v>0</v>
      </c>
      <c r="V294" s="91">
        <v>0</v>
      </c>
      <c r="W294" s="91">
        <v>0</v>
      </c>
      <c r="X294" s="91">
        <v>0</v>
      </c>
      <c r="Y294" s="91">
        <v>0</v>
      </c>
      <c r="Z294" s="91">
        <v>0</v>
      </c>
      <c r="AA294" s="91">
        <v>0</v>
      </c>
      <c r="AB294" s="91">
        <v>0</v>
      </c>
      <c r="AC294" s="91">
        <v>0</v>
      </c>
      <c r="AD294" s="91">
        <v>0</v>
      </c>
      <c r="AE294" s="91">
        <v>0</v>
      </c>
      <c r="AF294" s="91">
        <v>0</v>
      </c>
      <c r="AG294" s="91">
        <v>0</v>
      </c>
      <c r="AH294" s="88"/>
      <c r="AI294" s="88"/>
      <c r="AJ294" s="88"/>
      <c r="AK294" s="88"/>
      <c r="AL294" s="88"/>
    </row>
    <row r="295" spans="1:38" s="32" customFormat="1" x14ac:dyDescent="0.25">
      <c r="A295" s="32" t="s">
        <v>285</v>
      </c>
      <c r="B295" s="32" t="str">
        <f t="shared" si="14"/>
        <v>REF2019-UCE-L</v>
      </c>
      <c r="C295" s="91">
        <v>0</v>
      </c>
      <c r="D295" s="91">
        <v>0</v>
      </c>
      <c r="E295" s="91">
        <v>0</v>
      </c>
      <c r="F295" s="91">
        <v>0</v>
      </c>
      <c r="G295" s="91">
        <v>0</v>
      </c>
      <c r="H295" s="91">
        <v>0</v>
      </c>
      <c r="I295" s="91">
        <v>0</v>
      </c>
      <c r="J295" s="91">
        <v>0</v>
      </c>
      <c r="K295" s="91">
        <v>0</v>
      </c>
      <c r="L295" s="91">
        <v>0</v>
      </c>
      <c r="M295" s="91">
        <v>0</v>
      </c>
      <c r="N295" s="91">
        <v>0</v>
      </c>
      <c r="O295" s="91">
        <v>0</v>
      </c>
      <c r="P295" s="91">
        <v>0</v>
      </c>
      <c r="Q295" s="91">
        <v>0</v>
      </c>
      <c r="R295" s="91">
        <v>0</v>
      </c>
      <c r="S295" s="91">
        <v>0</v>
      </c>
      <c r="T295" s="91">
        <v>0</v>
      </c>
      <c r="U295" s="91">
        <v>0</v>
      </c>
      <c r="V295" s="91">
        <v>0</v>
      </c>
      <c r="W295" s="91">
        <v>0</v>
      </c>
      <c r="X295" s="91">
        <v>0</v>
      </c>
      <c r="Y295" s="91">
        <v>0</v>
      </c>
      <c r="Z295" s="91">
        <v>0</v>
      </c>
      <c r="AA295" s="91">
        <v>0</v>
      </c>
      <c r="AB295" s="91">
        <v>0</v>
      </c>
      <c r="AC295" s="91">
        <v>0</v>
      </c>
      <c r="AD295" s="91">
        <v>0</v>
      </c>
      <c r="AE295" s="91">
        <v>0</v>
      </c>
      <c r="AF295" s="91">
        <v>0</v>
      </c>
      <c r="AG295" s="91">
        <v>0</v>
      </c>
      <c r="AH295" s="88"/>
      <c r="AI295" s="88"/>
      <c r="AJ295" s="88"/>
      <c r="AK295" s="88"/>
      <c r="AL295" s="88"/>
    </row>
    <row r="296" spans="1:38" s="32" customFormat="1" x14ac:dyDescent="0.25">
      <c r="A296" s="32" t="s">
        <v>285</v>
      </c>
      <c r="B296" s="32" t="str">
        <f t="shared" si="14"/>
        <v>REF20195-L</v>
      </c>
      <c r="C296" s="91">
        <v>0</v>
      </c>
      <c r="D296" s="91">
        <v>0</v>
      </c>
      <c r="E296" s="91">
        <v>0</v>
      </c>
      <c r="F296" s="91">
        <v>0</v>
      </c>
      <c r="G296" s="91">
        <v>0</v>
      </c>
      <c r="H296" s="91">
        <v>0</v>
      </c>
      <c r="I296" s="91">
        <v>0</v>
      </c>
      <c r="J296" s="91">
        <v>0</v>
      </c>
      <c r="K296" s="91">
        <v>0</v>
      </c>
      <c r="L296" s="91">
        <v>0</v>
      </c>
      <c r="M296" s="91">
        <v>0</v>
      </c>
      <c r="N296" s="91">
        <v>0</v>
      </c>
      <c r="O296" s="91">
        <v>0</v>
      </c>
      <c r="P296" s="91">
        <v>0</v>
      </c>
      <c r="Q296" s="91">
        <v>0</v>
      </c>
      <c r="R296" s="91">
        <v>0</v>
      </c>
      <c r="S296" s="91">
        <v>0</v>
      </c>
      <c r="T296" s="91">
        <v>0</v>
      </c>
      <c r="U296" s="91">
        <v>0</v>
      </c>
      <c r="V296" s="91">
        <v>0</v>
      </c>
      <c r="W296" s="91">
        <v>0</v>
      </c>
      <c r="X296" s="91">
        <v>0</v>
      </c>
      <c r="Y296" s="91">
        <v>0</v>
      </c>
      <c r="Z296" s="91">
        <v>0</v>
      </c>
      <c r="AA296" s="91">
        <v>0</v>
      </c>
      <c r="AB296" s="91">
        <v>0</v>
      </c>
      <c r="AC296" s="91">
        <v>0</v>
      </c>
      <c r="AD296" s="91">
        <v>0</v>
      </c>
      <c r="AE296" s="91">
        <v>0</v>
      </c>
      <c r="AF296" s="91">
        <v>0</v>
      </c>
      <c r="AG296" s="91">
        <v>0</v>
      </c>
      <c r="AH296" s="88"/>
      <c r="AI296" s="88"/>
      <c r="AJ296" s="88"/>
      <c r="AK296" s="88"/>
      <c r="AL296" s="88"/>
    </row>
    <row r="297" spans="1:38" s="3" customFormat="1" x14ac:dyDescent="0.25">
      <c r="A297" s="3" t="s">
        <v>285</v>
      </c>
      <c r="B297" s="3" t="str">
        <f t="shared" si="14"/>
        <v>T3P2S8RL-UCE</v>
      </c>
      <c r="C297" s="92">
        <v>0</v>
      </c>
      <c r="D297" s="92">
        <v>0</v>
      </c>
      <c r="E297" s="92">
        <v>0</v>
      </c>
      <c r="F297" s="92">
        <v>0</v>
      </c>
      <c r="G297" s="92">
        <v>0</v>
      </c>
      <c r="H297" s="92">
        <v>0</v>
      </c>
      <c r="I297" s="92">
        <v>0</v>
      </c>
      <c r="J297" s="92">
        <v>0</v>
      </c>
      <c r="K297" s="92">
        <v>0</v>
      </c>
      <c r="L297" s="92">
        <v>0</v>
      </c>
      <c r="M297" s="92">
        <v>0</v>
      </c>
      <c r="N297" s="92">
        <v>0</v>
      </c>
      <c r="O297" s="92">
        <v>0</v>
      </c>
      <c r="P297" s="92">
        <v>0</v>
      </c>
      <c r="Q297" s="92">
        <v>0</v>
      </c>
      <c r="R297" s="92">
        <v>0</v>
      </c>
      <c r="S297" s="92">
        <v>0</v>
      </c>
      <c r="T297" s="92">
        <v>0</v>
      </c>
      <c r="U297" s="92">
        <v>0</v>
      </c>
      <c r="V297" s="92">
        <v>0</v>
      </c>
      <c r="W297" s="92">
        <v>0</v>
      </c>
      <c r="X297" s="92">
        <v>0</v>
      </c>
      <c r="Y297" s="92">
        <v>0</v>
      </c>
      <c r="Z297" s="92">
        <v>0</v>
      </c>
      <c r="AA297" s="92">
        <v>0</v>
      </c>
      <c r="AB297" s="92">
        <v>0</v>
      </c>
      <c r="AC297" s="92">
        <v>0</v>
      </c>
      <c r="AD297" s="92">
        <v>0</v>
      </c>
      <c r="AE297" s="92">
        <v>0</v>
      </c>
      <c r="AF297" s="92">
        <v>0</v>
      </c>
      <c r="AG297" s="92">
        <v>0</v>
      </c>
      <c r="AH297" s="89"/>
      <c r="AI297" s="89"/>
      <c r="AJ297" s="89"/>
      <c r="AK297" s="89"/>
      <c r="AL297" s="89"/>
    </row>
    <row r="298" spans="1:38" x14ac:dyDescent="0.25">
      <c r="A298" s="86" t="s">
        <v>323</v>
      </c>
      <c r="B298" s="86" t="str">
        <f t="shared" ref="B298:B328" si="15">B288</f>
        <v>Ucon7-75-L</v>
      </c>
      <c r="C298" s="90">
        <f t="shared" ref="C298:AG298" si="16">C28</f>
        <v>0</v>
      </c>
      <c r="D298" s="90">
        <f t="shared" si="16"/>
        <v>0</v>
      </c>
      <c r="E298" s="90">
        <f t="shared" si="16"/>
        <v>0</v>
      </c>
      <c r="F298" s="90">
        <f t="shared" si="16"/>
        <v>0</v>
      </c>
      <c r="G298" s="90">
        <f t="shared" si="16"/>
        <v>0</v>
      </c>
      <c r="H298" s="90">
        <f t="shared" si="16"/>
        <v>0</v>
      </c>
      <c r="I298" s="90">
        <f t="shared" si="16"/>
        <v>0</v>
      </c>
      <c r="J298" s="90">
        <f t="shared" si="16"/>
        <v>0</v>
      </c>
      <c r="K298" s="90">
        <f t="shared" si="16"/>
        <v>0</v>
      </c>
      <c r="L298" s="90">
        <f t="shared" si="16"/>
        <v>0</v>
      </c>
      <c r="M298" s="90">
        <f t="shared" si="16"/>
        <v>0</v>
      </c>
      <c r="N298" s="90">
        <f t="shared" si="16"/>
        <v>0</v>
      </c>
      <c r="O298" s="90">
        <f t="shared" si="16"/>
        <v>0</v>
      </c>
      <c r="P298" s="90">
        <f t="shared" si="16"/>
        <v>0</v>
      </c>
      <c r="Q298" s="90">
        <f t="shared" si="16"/>
        <v>0</v>
      </c>
      <c r="R298" s="90">
        <f t="shared" si="16"/>
        <v>0</v>
      </c>
      <c r="S298" s="90">
        <f t="shared" si="16"/>
        <v>0</v>
      </c>
      <c r="T298" s="90">
        <f t="shared" si="16"/>
        <v>0</v>
      </c>
      <c r="U298" s="90">
        <f t="shared" si="16"/>
        <v>0</v>
      </c>
      <c r="V298" s="90">
        <f t="shared" si="16"/>
        <v>0</v>
      </c>
      <c r="W298" s="90">
        <f t="shared" si="16"/>
        <v>0</v>
      </c>
      <c r="X298" s="90">
        <f t="shared" si="16"/>
        <v>0</v>
      </c>
      <c r="Y298" s="90">
        <f t="shared" si="16"/>
        <v>0</v>
      </c>
      <c r="Z298" s="90">
        <f t="shared" si="16"/>
        <v>0</v>
      </c>
      <c r="AA298" s="90">
        <f t="shared" si="16"/>
        <v>0</v>
      </c>
      <c r="AB298" s="90">
        <f t="shared" si="16"/>
        <v>0</v>
      </c>
      <c r="AC298" s="90">
        <f t="shared" si="16"/>
        <v>0</v>
      </c>
      <c r="AD298" s="90">
        <f t="shared" si="16"/>
        <v>0</v>
      </c>
      <c r="AE298" s="90">
        <f t="shared" si="16"/>
        <v>0</v>
      </c>
      <c r="AF298" s="90">
        <f t="shared" si="16"/>
        <v>0</v>
      </c>
      <c r="AG298" s="90">
        <f t="shared" si="16"/>
        <v>0</v>
      </c>
    </row>
    <row r="299" spans="1:38" x14ac:dyDescent="0.25">
      <c r="A299" s="32" t="str">
        <f>A298</f>
        <v>cpetr_p</v>
      </c>
      <c r="B299" s="32" t="str">
        <f t="shared" si="15"/>
        <v>Con7-75-L</v>
      </c>
      <c r="C299" s="91">
        <f t="shared" ref="C299:AG299" si="17">C29</f>
        <v>0</v>
      </c>
      <c r="D299" s="91">
        <f t="shared" si="17"/>
        <v>0</v>
      </c>
      <c r="E299" s="91">
        <f t="shared" si="17"/>
        <v>0</v>
      </c>
      <c r="F299" s="91">
        <f t="shared" si="17"/>
        <v>0</v>
      </c>
      <c r="G299" s="91">
        <f t="shared" si="17"/>
        <v>0</v>
      </c>
      <c r="H299" s="91">
        <f t="shared" si="17"/>
        <v>0</v>
      </c>
      <c r="I299" s="91">
        <f t="shared" si="17"/>
        <v>0</v>
      </c>
      <c r="J299" s="91">
        <f t="shared" si="17"/>
        <v>0</v>
      </c>
      <c r="K299" s="91">
        <f t="shared" si="17"/>
        <v>0</v>
      </c>
      <c r="L299" s="91">
        <f t="shared" si="17"/>
        <v>0</v>
      </c>
      <c r="M299" s="91">
        <f t="shared" si="17"/>
        <v>0</v>
      </c>
      <c r="N299" s="91">
        <f t="shared" si="17"/>
        <v>0</v>
      </c>
      <c r="O299" s="91">
        <f t="shared" si="17"/>
        <v>0</v>
      </c>
      <c r="P299" s="91">
        <f t="shared" si="17"/>
        <v>0</v>
      </c>
      <c r="Q299" s="91">
        <f t="shared" si="17"/>
        <v>0</v>
      </c>
      <c r="R299" s="91">
        <f t="shared" si="17"/>
        <v>0</v>
      </c>
      <c r="S299" s="91">
        <f t="shared" si="17"/>
        <v>0</v>
      </c>
      <c r="T299" s="91">
        <f t="shared" si="17"/>
        <v>0</v>
      </c>
      <c r="U299" s="91">
        <f t="shared" si="17"/>
        <v>0</v>
      </c>
      <c r="V299" s="91">
        <f t="shared" si="17"/>
        <v>0</v>
      </c>
      <c r="W299" s="91">
        <f t="shared" si="17"/>
        <v>0</v>
      </c>
      <c r="X299" s="91">
        <f t="shared" si="17"/>
        <v>0</v>
      </c>
      <c r="Y299" s="91">
        <f t="shared" si="17"/>
        <v>0</v>
      </c>
      <c r="Z299" s="91">
        <f t="shared" si="17"/>
        <v>0</v>
      </c>
      <c r="AA299" s="91">
        <f t="shared" si="17"/>
        <v>0</v>
      </c>
      <c r="AB299" s="91">
        <f t="shared" si="17"/>
        <v>0</v>
      </c>
      <c r="AC299" s="91">
        <f t="shared" si="17"/>
        <v>0</v>
      </c>
      <c r="AD299" s="91">
        <f t="shared" si="17"/>
        <v>0</v>
      </c>
      <c r="AE299" s="91">
        <f t="shared" si="17"/>
        <v>0</v>
      </c>
      <c r="AF299" s="91">
        <f t="shared" si="17"/>
        <v>0</v>
      </c>
      <c r="AG299" s="91">
        <f t="shared" si="17"/>
        <v>0</v>
      </c>
    </row>
    <row r="300" spans="1:38" x14ac:dyDescent="0.25">
      <c r="A300" s="32" t="str">
        <f t="shared" ref="A300:A307" si="18">A299</f>
        <v>cpetr_p</v>
      </c>
      <c r="B300" s="32" t="str">
        <f t="shared" si="15"/>
        <v>Ucon_NB-UCE-L</v>
      </c>
      <c r="C300" s="91">
        <f t="shared" ref="C300:AG300" si="19">C30</f>
        <v>0</v>
      </c>
      <c r="D300" s="91">
        <f t="shared" si="19"/>
        <v>0</v>
      </c>
      <c r="E300" s="91">
        <f t="shared" si="19"/>
        <v>0</v>
      </c>
      <c r="F300" s="91">
        <f t="shared" si="19"/>
        <v>0</v>
      </c>
      <c r="G300" s="91">
        <f t="shared" si="19"/>
        <v>0</v>
      </c>
      <c r="H300" s="91">
        <f t="shared" si="19"/>
        <v>0</v>
      </c>
      <c r="I300" s="91">
        <f t="shared" si="19"/>
        <v>0</v>
      </c>
      <c r="J300" s="91">
        <f t="shared" si="19"/>
        <v>0</v>
      </c>
      <c r="K300" s="91">
        <f t="shared" si="19"/>
        <v>0</v>
      </c>
      <c r="L300" s="91">
        <f t="shared" si="19"/>
        <v>0</v>
      </c>
      <c r="M300" s="91">
        <f t="shared" si="19"/>
        <v>0</v>
      </c>
      <c r="N300" s="91">
        <f t="shared" si="19"/>
        <v>0</v>
      </c>
      <c r="O300" s="91">
        <f t="shared" si="19"/>
        <v>0</v>
      </c>
      <c r="P300" s="91">
        <f t="shared" si="19"/>
        <v>0</v>
      </c>
      <c r="Q300" s="91">
        <f t="shared" si="19"/>
        <v>0</v>
      </c>
      <c r="R300" s="91">
        <f t="shared" si="19"/>
        <v>0</v>
      </c>
      <c r="S300" s="91">
        <f t="shared" si="19"/>
        <v>0</v>
      </c>
      <c r="T300" s="91">
        <f t="shared" si="19"/>
        <v>0</v>
      </c>
      <c r="U300" s="91">
        <f t="shared" si="19"/>
        <v>0</v>
      </c>
      <c r="V300" s="91">
        <f t="shared" si="19"/>
        <v>0</v>
      </c>
      <c r="W300" s="91">
        <f t="shared" si="19"/>
        <v>0</v>
      </c>
      <c r="X300" s="91">
        <f t="shared" si="19"/>
        <v>0</v>
      </c>
      <c r="Y300" s="91">
        <f t="shared" si="19"/>
        <v>0</v>
      </c>
      <c r="Z300" s="91">
        <f t="shared" si="19"/>
        <v>0</v>
      </c>
      <c r="AA300" s="91">
        <f t="shared" si="19"/>
        <v>0</v>
      </c>
      <c r="AB300" s="91">
        <f t="shared" si="19"/>
        <v>0</v>
      </c>
      <c r="AC300" s="91">
        <f t="shared" si="19"/>
        <v>0</v>
      </c>
      <c r="AD300" s="91">
        <f t="shared" si="19"/>
        <v>0</v>
      </c>
      <c r="AE300" s="91">
        <f t="shared" si="19"/>
        <v>0</v>
      </c>
      <c r="AF300" s="91">
        <f t="shared" si="19"/>
        <v>0</v>
      </c>
      <c r="AG300" s="91">
        <f t="shared" si="19"/>
        <v>0</v>
      </c>
    </row>
    <row r="301" spans="1:38" x14ac:dyDescent="0.25">
      <c r="A301" s="32" t="str">
        <f t="shared" si="18"/>
        <v>cpetr_p</v>
      </c>
      <c r="B301" s="32" t="str">
        <f t="shared" si="15"/>
        <v>Con_NB-UCE</v>
      </c>
      <c r="C301" s="91">
        <f t="shared" ref="C301:AG301" si="20">C31</f>
        <v>0</v>
      </c>
      <c r="D301" s="91">
        <f t="shared" si="20"/>
        <v>0</v>
      </c>
      <c r="E301" s="91">
        <f t="shared" si="20"/>
        <v>0</v>
      </c>
      <c r="F301" s="91">
        <f t="shared" si="20"/>
        <v>0</v>
      </c>
      <c r="G301" s="91">
        <f t="shared" si="20"/>
        <v>0</v>
      </c>
      <c r="H301" s="91">
        <f t="shared" si="20"/>
        <v>0</v>
      </c>
      <c r="I301" s="91">
        <f t="shared" si="20"/>
        <v>0</v>
      </c>
      <c r="J301" s="91">
        <f t="shared" si="20"/>
        <v>0</v>
      </c>
      <c r="K301" s="91">
        <f t="shared" si="20"/>
        <v>0</v>
      </c>
      <c r="L301" s="91">
        <f t="shared" si="20"/>
        <v>0</v>
      </c>
      <c r="M301" s="91">
        <f t="shared" si="20"/>
        <v>0</v>
      </c>
      <c r="N301" s="91">
        <f t="shared" si="20"/>
        <v>0</v>
      </c>
      <c r="O301" s="91">
        <f t="shared" si="20"/>
        <v>0</v>
      </c>
      <c r="P301" s="91">
        <f t="shared" si="20"/>
        <v>0</v>
      </c>
      <c r="Q301" s="91">
        <f t="shared" si="20"/>
        <v>0</v>
      </c>
      <c r="R301" s="91">
        <f t="shared" si="20"/>
        <v>0</v>
      </c>
      <c r="S301" s="91">
        <f t="shared" si="20"/>
        <v>0</v>
      </c>
      <c r="T301" s="91">
        <f t="shared" si="20"/>
        <v>0</v>
      </c>
      <c r="U301" s="91">
        <f t="shared" si="20"/>
        <v>0</v>
      </c>
      <c r="V301" s="91">
        <f t="shared" si="20"/>
        <v>0</v>
      </c>
      <c r="W301" s="91">
        <f t="shared" si="20"/>
        <v>0</v>
      </c>
      <c r="X301" s="91">
        <f t="shared" si="20"/>
        <v>0</v>
      </c>
      <c r="Y301" s="91">
        <f t="shared" si="20"/>
        <v>0</v>
      </c>
      <c r="Z301" s="91">
        <f t="shared" si="20"/>
        <v>0</v>
      </c>
      <c r="AA301" s="91">
        <f t="shared" si="20"/>
        <v>0</v>
      </c>
      <c r="AB301" s="91">
        <f t="shared" si="20"/>
        <v>0</v>
      </c>
      <c r="AC301" s="91">
        <f t="shared" si="20"/>
        <v>0</v>
      </c>
      <c r="AD301" s="91">
        <f t="shared" si="20"/>
        <v>0</v>
      </c>
      <c r="AE301" s="91">
        <f t="shared" si="20"/>
        <v>0</v>
      </c>
      <c r="AF301" s="91">
        <f t="shared" si="20"/>
        <v>0</v>
      </c>
      <c r="AG301" s="91">
        <f t="shared" si="20"/>
        <v>0</v>
      </c>
    </row>
    <row r="302" spans="1:38" x14ac:dyDescent="0.25">
      <c r="A302" s="32" t="str">
        <f t="shared" si="18"/>
        <v>cpetr_p</v>
      </c>
      <c r="B302" s="32" t="str">
        <f t="shared" si="15"/>
        <v>Ucon_NB9-5</v>
      </c>
      <c r="C302" s="91">
        <f t="shared" ref="C302:AG302" si="21">C32</f>
        <v>0</v>
      </c>
      <c r="D302" s="91">
        <f t="shared" si="21"/>
        <v>0</v>
      </c>
      <c r="E302" s="91">
        <f t="shared" si="21"/>
        <v>0</v>
      </c>
      <c r="F302" s="91">
        <f t="shared" si="21"/>
        <v>0</v>
      </c>
      <c r="G302" s="91">
        <f t="shared" si="21"/>
        <v>0</v>
      </c>
      <c r="H302" s="91">
        <f t="shared" si="21"/>
        <v>0</v>
      </c>
      <c r="I302" s="91">
        <f t="shared" si="21"/>
        <v>0</v>
      </c>
      <c r="J302" s="91">
        <f t="shared" si="21"/>
        <v>0</v>
      </c>
      <c r="K302" s="91">
        <f t="shared" si="21"/>
        <v>0</v>
      </c>
      <c r="L302" s="91">
        <f t="shared" si="21"/>
        <v>0</v>
      </c>
      <c r="M302" s="91">
        <f t="shared" si="21"/>
        <v>0</v>
      </c>
      <c r="N302" s="91">
        <f t="shared" si="21"/>
        <v>0</v>
      </c>
      <c r="O302" s="91">
        <f t="shared" si="21"/>
        <v>0</v>
      </c>
      <c r="P302" s="91">
        <f t="shared" si="21"/>
        <v>0</v>
      </c>
      <c r="Q302" s="91">
        <f t="shared" si="21"/>
        <v>0</v>
      </c>
      <c r="R302" s="91">
        <f t="shared" si="21"/>
        <v>0</v>
      </c>
      <c r="S302" s="91">
        <f t="shared" si="21"/>
        <v>0</v>
      </c>
      <c r="T302" s="91">
        <f t="shared" si="21"/>
        <v>0</v>
      </c>
      <c r="U302" s="91">
        <f t="shared" si="21"/>
        <v>0</v>
      </c>
      <c r="V302" s="91">
        <f t="shared" si="21"/>
        <v>0</v>
      </c>
      <c r="W302" s="91">
        <f t="shared" si="21"/>
        <v>0</v>
      </c>
      <c r="X302" s="91">
        <f t="shared" si="21"/>
        <v>0</v>
      </c>
      <c r="Y302" s="91">
        <f t="shared" si="21"/>
        <v>0</v>
      </c>
      <c r="Z302" s="91">
        <f t="shared" si="21"/>
        <v>0</v>
      </c>
      <c r="AA302" s="91">
        <f t="shared" si="21"/>
        <v>0</v>
      </c>
      <c r="AB302" s="91">
        <f t="shared" si="21"/>
        <v>0</v>
      </c>
      <c r="AC302" s="91">
        <f t="shared" si="21"/>
        <v>0</v>
      </c>
      <c r="AD302" s="91">
        <f t="shared" si="21"/>
        <v>0</v>
      </c>
      <c r="AE302" s="91">
        <f t="shared" si="21"/>
        <v>0</v>
      </c>
      <c r="AF302" s="91">
        <f t="shared" si="21"/>
        <v>0</v>
      </c>
      <c r="AG302" s="91">
        <f t="shared" si="21"/>
        <v>0</v>
      </c>
    </row>
    <row r="303" spans="1:38" x14ac:dyDescent="0.25">
      <c r="A303" s="32" t="str">
        <f t="shared" si="18"/>
        <v>cpetr_p</v>
      </c>
      <c r="B303" s="32" t="str">
        <f t="shared" si="15"/>
        <v>RE_CON-UCE-L</v>
      </c>
      <c r="C303" s="91">
        <f t="shared" ref="C303:AG303" si="22">C33</f>
        <v>0</v>
      </c>
      <c r="D303" s="91">
        <f t="shared" si="22"/>
        <v>0</v>
      </c>
      <c r="E303" s="91">
        <f t="shared" si="22"/>
        <v>0</v>
      </c>
      <c r="F303" s="91">
        <f t="shared" si="22"/>
        <v>0</v>
      </c>
      <c r="G303" s="91">
        <f t="shared" si="22"/>
        <v>0</v>
      </c>
      <c r="H303" s="91">
        <f t="shared" si="22"/>
        <v>0</v>
      </c>
      <c r="I303" s="91">
        <f t="shared" si="22"/>
        <v>0</v>
      </c>
      <c r="J303" s="91">
        <f t="shared" si="22"/>
        <v>0</v>
      </c>
      <c r="K303" s="91">
        <f t="shared" si="22"/>
        <v>0</v>
      </c>
      <c r="L303" s="91">
        <f t="shared" si="22"/>
        <v>0</v>
      </c>
      <c r="M303" s="91">
        <f t="shared" si="22"/>
        <v>0</v>
      </c>
      <c r="N303" s="91">
        <f t="shared" si="22"/>
        <v>0</v>
      </c>
      <c r="O303" s="91">
        <f t="shared" si="22"/>
        <v>0</v>
      </c>
      <c r="P303" s="91">
        <f t="shared" si="22"/>
        <v>0</v>
      </c>
      <c r="Q303" s="91">
        <f t="shared" si="22"/>
        <v>0</v>
      </c>
      <c r="R303" s="91">
        <f t="shared" si="22"/>
        <v>0</v>
      </c>
      <c r="S303" s="91">
        <f t="shared" si="22"/>
        <v>0</v>
      </c>
      <c r="T303" s="91">
        <f t="shared" si="22"/>
        <v>0</v>
      </c>
      <c r="U303" s="91">
        <f t="shared" si="22"/>
        <v>0</v>
      </c>
      <c r="V303" s="91">
        <f t="shared" si="22"/>
        <v>0</v>
      </c>
      <c r="W303" s="91">
        <f t="shared" si="22"/>
        <v>0</v>
      </c>
      <c r="X303" s="91">
        <f t="shared" si="22"/>
        <v>0</v>
      </c>
      <c r="Y303" s="91">
        <f t="shared" si="22"/>
        <v>0</v>
      </c>
      <c r="Z303" s="91">
        <f t="shared" si="22"/>
        <v>0</v>
      </c>
      <c r="AA303" s="91">
        <f t="shared" si="22"/>
        <v>0</v>
      </c>
      <c r="AB303" s="91">
        <f t="shared" si="22"/>
        <v>0</v>
      </c>
      <c r="AC303" s="91">
        <f t="shared" si="22"/>
        <v>0</v>
      </c>
      <c r="AD303" s="91">
        <f t="shared" si="22"/>
        <v>0</v>
      </c>
      <c r="AE303" s="91">
        <f t="shared" si="22"/>
        <v>0</v>
      </c>
      <c r="AF303" s="91">
        <f t="shared" si="22"/>
        <v>0</v>
      </c>
      <c r="AG303" s="91">
        <f t="shared" si="22"/>
        <v>0</v>
      </c>
    </row>
    <row r="304" spans="1:38" x14ac:dyDescent="0.25">
      <c r="A304" s="32" t="str">
        <f t="shared" si="18"/>
        <v>cpetr_p</v>
      </c>
      <c r="B304" s="32" t="str">
        <f t="shared" si="15"/>
        <v>TRAPES-UCE-L</v>
      </c>
      <c r="C304" s="91">
        <f t="shared" ref="C304:AG304" si="23">C34</f>
        <v>0</v>
      </c>
      <c r="D304" s="91">
        <f t="shared" si="23"/>
        <v>0</v>
      </c>
      <c r="E304" s="91">
        <f t="shared" si="23"/>
        <v>0</v>
      </c>
      <c r="F304" s="91">
        <f t="shared" si="23"/>
        <v>0</v>
      </c>
      <c r="G304" s="91">
        <f t="shared" si="23"/>
        <v>0</v>
      </c>
      <c r="H304" s="91">
        <f t="shared" si="23"/>
        <v>0</v>
      </c>
      <c r="I304" s="91">
        <f t="shared" si="23"/>
        <v>0</v>
      </c>
      <c r="J304" s="91">
        <f t="shared" si="23"/>
        <v>0</v>
      </c>
      <c r="K304" s="91">
        <f t="shared" si="23"/>
        <v>0</v>
      </c>
      <c r="L304" s="91">
        <f t="shared" si="23"/>
        <v>0</v>
      </c>
      <c r="M304" s="91">
        <f t="shared" si="23"/>
        <v>0</v>
      </c>
      <c r="N304" s="91">
        <f t="shared" si="23"/>
        <v>0</v>
      </c>
      <c r="O304" s="91">
        <f t="shared" si="23"/>
        <v>0</v>
      </c>
      <c r="P304" s="91">
        <f t="shared" si="23"/>
        <v>0</v>
      </c>
      <c r="Q304" s="91">
        <f t="shared" si="23"/>
        <v>0</v>
      </c>
      <c r="R304" s="91">
        <f t="shared" si="23"/>
        <v>0</v>
      </c>
      <c r="S304" s="91">
        <f t="shared" si="23"/>
        <v>0</v>
      </c>
      <c r="T304" s="91">
        <f t="shared" si="23"/>
        <v>0</v>
      </c>
      <c r="U304" s="91">
        <f t="shared" si="23"/>
        <v>0</v>
      </c>
      <c r="V304" s="91">
        <f t="shared" si="23"/>
        <v>0</v>
      </c>
      <c r="W304" s="91">
        <f t="shared" si="23"/>
        <v>0</v>
      </c>
      <c r="X304" s="91">
        <f t="shared" si="23"/>
        <v>0</v>
      </c>
      <c r="Y304" s="91">
        <f t="shared" si="23"/>
        <v>0</v>
      </c>
      <c r="Z304" s="91">
        <f t="shared" si="23"/>
        <v>0</v>
      </c>
      <c r="AA304" s="91">
        <f t="shared" si="23"/>
        <v>0</v>
      </c>
      <c r="AB304" s="91">
        <f t="shared" si="23"/>
        <v>0</v>
      </c>
      <c r="AC304" s="91">
        <f t="shared" si="23"/>
        <v>0</v>
      </c>
      <c r="AD304" s="91">
        <f t="shared" si="23"/>
        <v>0</v>
      </c>
      <c r="AE304" s="91">
        <f t="shared" si="23"/>
        <v>0</v>
      </c>
      <c r="AF304" s="91">
        <f t="shared" si="23"/>
        <v>0</v>
      </c>
      <c r="AG304" s="91">
        <f t="shared" si="23"/>
        <v>0</v>
      </c>
    </row>
    <row r="305" spans="1:33" x14ac:dyDescent="0.25">
      <c r="A305" s="32" t="str">
        <f t="shared" si="18"/>
        <v>cpetr_p</v>
      </c>
      <c r="B305" s="32" t="str">
        <f t="shared" si="15"/>
        <v>REF2019-UCE-L</v>
      </c>
      <c r="C305" s="91">
        <f t="shared" ref="C305:AG305" si="24">C35</f>
        <v>0</v>
      </c>
      <c r="D305" s="91">
        <f t="shared" si="24"/>
        <v>0</v>
      </c>
      <c r="E305" s="91">
        <f t="shared" si="24"/>
        <v>0</v>
      </c>
      <c r="F305" s="91">
        <f t="shared" si="24"/>
        <v>0</v>
      </c>
      <c r="G305" s="91">
        <f t="shared" si="24"/>
        <v>0</v>
      </c>
      <c r="H305" s="91">
        <f t="shared" si="24"/>
        <v>0</v>
      </c>
      <c r="I305" s="91">
        <f t="shared" si="24"/>
        <v>0</v>
      </c>
      <c r="J305" s="91">
        <f t="shared" si="24"/>
        <v>0</v>
      </c>
      <c r="K305" s="91">
        <f t="shared" si="24"/>
        <v>0</v>
      </c>
      <c r="L305" s="91">
        <f t="shared" si="24"/>
        <v>0</v>
      </c>
      <c r="M305" s="91">
        <f t="shared" si="24"/>
        <v>0</v>
      </c>
      <c r="N305" s="91">
        <f t="shared" si="24"/>
        <v>0</v>
      </c>
      <c r="O305" s="91">
        <f t="shared" si="24"/>
        <v>0</v>
      </c>
      <c r="P305" s="91">
        <f t="shared" si="24"/>
        <v>0</v>
      </c>
      <c r="Q305" s="91">
        <f t="shared" si="24"/>
        <v>0</v>
      </c>
      <c r="R305" s="91">
        <f t="shared" si="24"/>
        <v>0</v>
      </c>
      <c r="S305" s="91">
        <f t="shared" si="24"/>
        <v>0</v>
      </c>
      <c r="T305" s="91">
        <f t="shared" si="24"/>
        <v>0</v>
      </c>
      <c r="U305" s="91">
        <f t="shared" si="24"/>
        <v>0</v>
      </c>
      <c r="V305" s="91">
        <f t="shared" si="24"/>
        <v>0</v>
      </c>
      <c r="W305" s="91">
        <f t="shared" si="24"/>
        <v>0</v>
      </c>
      <c r="X305" s="91">
        <f t="shared" si="24"/>
        <v>0</v>
      </c>
      <c r="Y305" s="91">
        <f t="shared" si="24"/>
        <v>0</v>
      </c>
      <c r="Z305" s="91">
        <f t="shared" si="24"/>
        <v>0</v>
      </c>
      <c r="AA305" s="91">
        <f t="shared" si="24"/>
        <v>0</v>
      </c>
      <c r="AB305" s="91">
        <f t="shared" si="24"/>
        <v>0</v>
      </c>
      <c r="AC305" s="91">
        <f t="shared" si="24"/>
        <v>0</v>
      </c>
      <c r="AD305" s="91">
        <f t="shared" si="24"/>
        <v>0</v>
      </c>
      <c r="AE305" s="91">
        <f t="shared" si="24"/>
        <v>0</v>
      </c>
      <c r="AF305" s="91">
        <f t="shared" si="24"/>
        <v>0</v>
      </c>
      <c r="AG305" s="91">
        <f t="shared" si="24"/>
        <v>0</v>
      </c>
    </row>
    <row r="306" spans="1:33" x14ac:dyDescent="0.25">
      <c r="A306" s="32" t="str">
        <f t="shared" si="18"/>
        <v>cpetr_p</v>
      </c>
      <c r="B306" s="32" t="str">
        <f t="shared" si="15"/>
        <v>REF20195-L</v>
      </c>
      <c r="C306" s="91">
        <f t="shared" ref="C306:AG306" si="25">C36</f>
        <v>0</v>
      </c>
      <c r="D306" s="91">
        <f t="shared" si="25"/>
        <v>0</v>
      </c>
      <c r="E306" s="91">
        <f t="shared" si="25"/>
        <v>0</v>
      </c>
      <c r="F306" s="91">
        <f t="shared" si="25"/>
        <v>0</v>
      </c>
      <c r="G306" s="91">
        <f t="shared" si="25"/>
        <v>0</v>
      </c>
      <c r="H306" s="91">
        <f t="shared" si="25"/>
        <v>0</v>
      </c>
      <c r="I306" s="91">
        <f t="shared" si="25"/>
        <v>0</v>
      </c>
      <c r="J306" s="91">
        <f t="shared" si="25"/>
        <v>0</v>
      </c>
      <c r="K306" s="91">
        <f t="shared" si="25"/>
        <v>0</v>
      </c>
      <c r="L306" s="91">
        <f t="shared" si="25"/>
        <v>0</v>
      </c>
      <c r="M306" s="91">
        <f t="shared" si="25"/>
        <v>0</v>
      </c>
      <c r="N306" s="91">
        <f t="shared" si="25"/>
        <v>0</v>
      </c>
      <c r="O306" s="91">
        <f t="shared" si="25"/>
        <v>0</v>
      </c>
      <c r="P306" s="91">
        <f t="shared" si="25"/>
        <v>0</v>
      </c>
      <c r="Q306" s="91">
        <f t="shared" si="25"/>
        <v>0</v>
      </c>
      <c r="R306" s="91">
        <f t="shared" si="25"/>
        <v>0</v>
      </c>
      <c r="S306" s="91">
        <f t="shared" si="25"/>
        <v>0</v>
      </c>
      <c r="T306" s="91">
        <f t="shared" si="25"/>
        <v>0</v>
      </c>
      <c r="U306" s="91">
        <f t="shared" si="25"/>
        <v>0</v>
      </c>
      <c r="V306" s="91">
        <f t="shared" si="25"/>
        <v>0</v>
      </c>
      <c r="W306" s="91">
        <f t="shared" si="25"/>
        <v>0</v>
      </c>
      <c r="X306" s="91">
        <f t="shared" si="25"/>
        <v>0</v>
      </c>
      <c r="Y306" s="91">
        <f t="shared" si="25"/>
        <v>0</v>
      </c>
      <c r="Z306" s="91">
        <f t="shared" si="25"/>
        <v>0</v>
      </c>
      <c r="AA306" s="91">
        <f t="shared" si="25"/>
        <v>0</v>
      </c>
      <c r="AB306" s="91">
        <f t="shared" si="25"/>
        <v>0</v>
      </c>
      <c r="AC306" s="91">
        <f t="shared" si="25"/>
        <v>0</v>
      </c>
      <c r="AD306" s="91">
        <f t="shared" si="25"/>
        <v>0</v>
      </c>
      <c r="AE306" s="91">
        <f t="shared" si="25"/>
        <v>0</v>
      </c>
      <c r="AF306" s="91">
        <f t="shared" si="25"/>
        <v>0</v>
      </c>
      <c r="AG306" s="91">
        <f t="shared" si="25"/>
        <v>0</v>
      </c>
    </row>
    <row r="307" spans="1:33" s="3" customFormat="1" x14ac:dyDescent="0.25">
      <c r="A307" s="3" t="str">
        <f t="shared" si="18"/>
        <v>cpetr_p</v>
      </c>
      <c r="B307" s="3" t="str">
        <f t="shared" si="15"/>
        <v>T3P2S8RL-UCE</v>
      </c>
      <c r="C307" s="92">
        <f t="shared" ref="C307:AG307" si="26">C37</f>
        <v>0</v>
      </c>
      <c r="D307" s="92">
        <f t="shared" si="26"/>
        <v>0</v>
      </c>
      <c r="E307" s="92">
        <f t="shared" si="26"/>
        <v>0</v>
      </c>
      <c r="F307" s="92">
        <f t="shared" si="26"/>
        <v>0</v>
      </c>
      <c r="G307" s="92">
        <f t="shared" si="26"/>
        <v>0</v>
      </c>
      <c r="H307" s="92">
        <f t="shared" si="26"/>
        <v>0</v>
      </c>
      <c r="I307" s="92">
        <f t="shared" si="26"/>
        <v>0</v>
      </c>
      <c r="J307" s="92">
        <f t="shared" si="26"/>
        <v>0</v>
      </c>
      <c r="K307" s="92">
        <f t="shared" si="26"/>
        <v>0</v>
      </c>
      <c r="L307" s="92">
        <f t="shared" si="26"/>
        <v>0</v>
      </c>
      <c r="M307" s="92">
        <f t="shared" si="26"/>
        <v>0</v>
      </c>
      <c r="N307" s="92">
        <f t="shared" si="26"/>
        <v>0</v>
      </c>
      <c r="O307" s="92">
        <f t="shared" si="26"/>
        <v>0</v>
      </c>
      <c r="P307" s="92">
        <f t="shared" si="26"/>
        <v>0</v>
      </c>
      <c r="Q307" s="92">
        <f t="shared" si="26"/>
        <v>0</v>
      </c>
      <c r="R307" s="92">
        <f t="shared" si="26"/>
        <v>0</v>
      </c>
      <c r="S307" s="92">
        <f t="shared" si="26"/>
        <v>0</v>
      </c>
      <c r="T307" s="92">
        <f t="shared" si="26"/>
        <v>0</v>
      </c>
      <c r="U307" s="92">
        <f t="shared" si="26"/>
        <v>0</v>
      </c>
      <c r="V307" s="92">
        <f t="shared" si="26"/>
        <v>0</v>
      </c>
      <c r="W307" s="92">
        <f t="shared" si="26"/>
        <v>0</v>
      </c>
      <c r="X307" s="92">
        <f t="shared" si="26"/>
        <v>0</v>
      </c>
      <c r="Y307" s="92">
        <f t="shared" si="26"/>
        <v>0</v>
      </c>
      <c r="Z307" s="92">
        <f t="shared" si="26"/>
        <v>0</v>
      </c>
      <c r="AA307" s="92">
        <f t="shared" si="26"/>
        <v>0</v>
      </c>
      <c r="AB307" s="92">
        <f t="shared" si="26"/>
        <v>0</v>
      </c>
      <c r="AC307" s="92">
        <f t="shared" si="26"/>
        <v>0</v>
      </c>
      <c r="AD307" s="92">
        <f t="shared" si="26"/>
        <v>0</v>
      </c>
      <c r="AE307" s="92">
        <f t="shared" si="26"/>
        <v>0</v>
      </c>
      <c r="AF307" s="92">
        <f t="shared" si="26"/>
        <v>0</v>
      </c>
      <c r="AG307" s="92">
        <f t="shared" si="26"/>
        <v>0</v>
      </c>
    </row>
    <row r="308" spans="1:33" x14ac:dyDescent="0.25">
      <c r="A308" s="86" t="s">
        <v>320</v>
      </c>
      <c r="B308" s="86" t="str">
        <f t="shared" si="15"/>
        <v>Ucon7-75-L</v>
      </c>
      <c r="C308" s="90">
        <f t="shared" ref="C308:AG315" si="27">C298</f>
        <v>0</v>
      </c>
      <c r="D308" s="90">
        <f t="shared" si="27"/>
        <v>0</v>
      </c>
      <c r="E308" s="90">
        <f t="shared" si="27"/>
        <v>0</v>
      </c>
      <c r="F308" s="90">
        <f t="shared" si="27"/>
        <v>0</v>
      </c>
      <c r="G308" s="90">
        <f t="shared" si="27"/>
        <v>0</v>
      </c>
      <c r="H308" s="90">
        <f t="shared" si="27"/>
        <v>0</v>
      </c>
      <c r="I308" s="90">
        <f t="shared" si="27"/>
        <v>0</v>
      </c>
      <c r="J308" s="90">
        <f t="shared" si="27"/>
        <v>0</v>
      </c>
      <c r="K308" s="90">
        <f t="shared" si="27"/>
        <v>0</v>
      </c>
      <c r="L308" s="90">
        <f t="shared" si="27"/>
        <v>0</v>
      </c>
      <c r="M308" s="90">
        <f t="shared" si="27"/>
        <v>0</v>
      </c>
      <c r="N308" s="90">
        <f t="shared" si="27"/>
        <v>0</v>
      </c>
      <c r="O308" s="90">
        <f t="shared" si="27"/>
        <v>0</v>
      </c>
      <c r="P308" s="90">
        <f t="shared" si="27"/>
        <v>0</v>
      </c>
      <c r="Q308" s="90">
        <f t="shared" si="27"/>
        <v>0</v>
      </c>
      <c r="R308" s="90">
        <f t="shared" si="27"/>
        <v>0</v>
      </c>
      <c r="S308" s="90">
        <f t="shared" si="27"/>
        <v>0</v>
      </c>
      <c r="T308" s="90">
        <f t="shared" si="27"/>
        <v>0</v>
      </c>
      <c r="U308" s="90">
        <f t="shared" si="27"/>
        <v>0</v>
      </c>
      <c r="V308" s="90">
        <f t="shared" si="27"/>
        <v>0</v>
      </c>
      <c r="W308" s="90">
        <f t="shared" si="27"/>
        <v>0</v>
      </c>
      <c r="X308" s="90">
        <f t="shared" si="27"/>
        <v>0</v>
      </c>
      <c r="Y308" s="90">
        <f t="shared" si="27"/>
        <v>0</v>
      </c>
      <c r="Z308" s="90">
        <f t="shared" si="27"/>
        <v>0</v>
      </c>
      <c r="AA308" s="90">
        <f t="shared" si="27"/>
        <v>0</v>
      </c>
      <c r="AB308" s="90">
        <f t="shared" si="27"/>
        <v>0</v>
      </c>
      <c r="AC308" s="90">
        <f t="shared" si="27"/>
        <v>0</v>
      </c>
      <c r="AD308" s="90">
        <f t="shared" si="27"/>
        <v>0</v>
      </c>
      <c r="AE308" s="90">
        <f t="shared" si="27"/>
        <v>0</v>
      </c>
      <c r="AF308" s="90">
        <f t="shared" si="27"/>
        <v>0</v>
      </c>
      <c r="AG308" s="90">
        <f t="shared" si="27"/>
        <v>0</v>
      </c>
    </row>
    <row r="309" spans="1:33" x14ac:dyDescent="0.25">
      <c r="A309" s="32" t="str">
        <f>A308</f>
        <v>cpetr_o</v>
      </c>
      <c r="B309" s="32" t="str">
        <f t="shared" si="15"/>
        <v>Con7-75-L</v>
      </c>
      <c r="C309" s="91">
        <f t="shared" ref="C309:M309" si="28">C299</f>
        <v>0</v>
      </c>
      <c r="D309" s="91">
        <f t="shared" si="28"/>
        <v>0</v>
      </c>
      <c r="E309" s="91">
        <f t="shared" si="28"/>
        <v>0</v>
      </c>
      <c r="F309" s="91">
        <f t="shared" si="28"/>
        <v>0</v>
      </c>
      <c r="G309" s="91">
        <f t="shared" si="28"/>
        <v>0</v>
      </c>
      <c r="H309" s="91">
        <f t="shared" si="28"/>
        <v>0</v>
      </c>
      <c r="I309" s="91">
        <f t="shared" si="28"/>
        <v>0</v>
      </c>
      <c r="J309" s="91">
        <f t="shared" si="28"/>
        <v>0</v>
      </c>
      <c r="K309" s="91">
        <f t="shared" si="28"/>
        <v>0</v>
      </c>
      <c r="L309" s="91">
        <f t="shared" si="28"/>
        <v>0</v>
      </c>
      <c r="M309" s="91">
        <f t="shared" si="28"/>
        <v>0</v>
      </c>
      <c r="N309" s="91">
        <f t="shared" si="27"/>
        <v>0</v>
      </c>
      <c r="O309" s="91">
        <f t="shared" si="27"/>
        <v>0</v>
      </c>
      <c r="P309" s="91">
        <f t="shared" si="27"/>
        <v>0</v>
      </c>
      <c r="Q309" s="91">
        <f t="shared" si="27"/>
        <v>0</v>
      </c>
      <c r="R309" s="91">
        <f t="shared" si="27"/>
        <v>0</v>
      </c>
      <c r="S309" s="91">
        <f t="shared" si="27"/>
        <v>0</v>
      </c>
      <c r="T309" s="91">
        <f t="shared" si="27"/>
        <v>0</v>
      </c>
      <c r="U309" s="91">
        <f t="shared" si="27"/>
        <v>0</v>
      </c>
      <c r="V309" s="91">
        <f t="shared" si="27"/>
        <v>0</v>
      </c>
      <c r="W309" s="91">
        <f t="shared" si="27"/>
        <v>0</v>
      </c>
      <c r="X309" s="91">
        <f t="shared" si="27"/>
        <v>0</v>
      </c>
      <c r="Y309" s="91">
        <f t="shared" si="27"/>
        <v>0</v>
      </c>
      <c r="Z309" s="91">
        <f t="shared" si="27"/>
        <v>0</v>
      </c>
      <c r="AA309" s="91">
        <f t="shared" si="27"/>
        <v>0</v>
      </c>
      <c r="AB309" s="91">
        <f t="shared" si="27"/>
        <v>0</v>
      </c>
      <c r="AC309" s="91">
        <f t="shared" si="27"/>
        <v>0</v>
      </c>
      <c r="AD309" s="91">
        <f t="shared" si="27"/>
        <v>0</v>
      </c>
      <c r="AE309" s="91">
        <f t="shared" si="27"/>
        <v>0</v>
      </c>
      <c r="AF309" s="91">
        <f t="shared" si="27"/>
        <v>0</v>
      </c>
      <c r="AG309" s="91">
        <f t="shared" si="27"/>
        <v>0</v>
      </c>
    </row>
    <row r="310" spans="1:33" x14ac:dyDescent="0.25">
      <c r="A310" s="32" t="str">
        <f t="shared" ref="A310:A317" si="29">A309</f>
        <v>cpetr_o</v>
      </c>
      <c r="B310" s="32" t="str">
        <f t="shared" si="15"/>
        <v>Ucon_NB-UCE-L</v>
      </c>
      <c r="C310" s="91">
        <f t="shared" si="27"/>
        <v>0</v>
      </c>
      <c r="D310" s="91">
        <f t="shared" si="27"/>
        <v>0</v>
      </c>
      <c r="E310" s="91">
        <f t="shared" si="27"/>
        <v>0</v>
      </c>
      <c r="F310" s="91">
        <f t="shared" si="27"/>
        <v>0</v>
      </c>
      <c r="G310" s="91">
        <f t="shared" si="27"/>
        <v>0</v>
      </c>
      <c r="H310" s="91">
        <f t="shared" si="27"/>
        <v>0</v>
      </c>
      <c r="I310" s="91">
        <f t="shared" si="27"/>
        <v>0</v>
      </c>
      <c r="J310" s="91">
        <f t="shared" si="27"/>
        <v>0</v>
      </c>
      <c r="K310" s="91">
        <f t="shared" si="27"/>
        <v>0</v>
      </c>
      <c r="L310" s="91">
        <f t="shared" si="27"/>
        <v>0</v>
      </c>
      <c r="M310" s="91">
        <f t="shared" si="27"/>
        <v>0</v>
      </c>
      <c r="N310" s="91">
        <f t="shared" si="27"/>
        <v>0</v>
      </c>
      <c r="O310" s="91">
        <f t="shared" si="27"/>
        <v>0</v>
      </c>
      <c r="P310" s="91">
        <f t="shared" si="27"/>
        <v>0</v>
      </c>
      <c r="Q310" s="91">
        <f t="shared" si="27"/>
        <v>0</v>
      </c>
      <c r="R310" s="91">
        <f t="shared" si="27"/>
        <v>0</v>
      </c>
      <c r="S310" s="91">
        <f t="shared" si="27"/>
        <v>0</v>
      </c>
      <c r="T310" s="91">
        <f t="shared" si="27"/>
        <v>0</v>
      </c>
      <c r="U310" s="91">
        <f t="shared" si="27"/>
        <v>0</v>
      </c>
      <c r="V310" s="91">
        <f t="shared" si="27"/>
        <v>0</v>
      </c>
      <c r="W310" s="91">
        <f t="shared" si="27"/>
        <v>0</v>
      </c>
      <c r="X310" s="91">
        <f t="shared" si="27"/>
        <v>0</v>
      </c>
      <c r="Y310" s="91">
        <f t="shared" si="27"/>
        <v>0</v>
      </c>
      <c r="Z310" s="91">
        <f t="shared" si="27"/>
        <v>0</v>
      </c>
      <c r="AA310" s="91">
        <f t="shared" si="27"/>
        <v>0</v>
      </c>
      <c r="AB310" s="91">
        <f t="shared" si="27"/>
        <v>0</v>
      </c>
      <c r="AC310" s="91">
        <f t="shared" si="27"/>
        <v>0</v>
      </c>
      <c r="AD310" s="91">
        <f t="shared" si="27"/>
        <v>0</v>
      </c>
      <c r="AE310" s="91">
        <f t="shared" si="27"/>
        <v>0</v>
      </c>
      <c r="AF310" s="91">
        <f t="shared" si="27"/>
        <v>0</v>
      </c>
      <c r="AG310" s="91">
        <f t="shared" si="27"/>
        <v>0</v>
      </c>
    </row>
    <row r="311" spans="1:33" x14ac:dyDescent="0.25">
      <c r="A311" s="32" t="str">
        <f t="shared" si="29"/>
        <v>cpetr_o</v>
      </c>
      <c r="B311" s="32" t="str">
        <f t="shared" si="15"/>
        <v>Con_NB-UCE</v>
      </c>
      <c r="C311" s="91">
        <f t="shared" si="27"/>
        <v>0</v>
      </c>
      <c r="D311" s="91">
        <f t="shared" si="27"/>
        <v>0</v>
      </c>
      <c r="E311" s="91">
        <f t="shared" si="27"/>
        <v>0</v>
      </c>
      <c r="F311" s="91">
        <f t="shared" si="27"/>
        <v>0</v>
      </c>
      <c r="G311" s="91">
        <f t="shared" si="27"/>
        <v>0</v>
      </c>
      <c r="H311" s="91">
        <f t="shared" si="27"/>
        <v>0</v>
      </c>
      <c r="I311" s="91">
        <f t="shared" si="27"/>
        <v>0</v>
      </c>
      <c r="J311" s="91">
        <f t="shared" si="27"/>
        <v>0</v>
      </c>
      <c r="K311" s="91">
        <f t="shared" si="27"/>
        <v>0</v>
      </c>
      <c r="L311" s="91">
        <f t="shared" si="27"/>
        <v>0</v>
      </c>
      <c r="M311" s="91">
        <f t="shared" si="27"/>
        <v>0</v>
      </c>
      <c r="N311" s="91">
        <f t="shared" si="27"/>
        <v>0</v>
      </c>
      <c r="O311" s="91">
        <f t="shared" si="27"/>
        <v>0</v>
      </c>
      <c r="P311" s="91">
        <f t="shared" si="27"/>
        <v>0</v>
      </c>
      <c r="Q311" s="91">
        <f t="shared" si="27"/>
        <v>0</v>
      </c>
      <c r="R311" s="91">
        <f t="shared" si="27"/>
        <v>0</v>
      </c>
      <c r="S311" s="91">
        <f t="shared" si="27"/>
        <v>0</v>
      </c>
      <c r="T311" s="91">
        <f t="shared" si="27"/>
        <v>0</v>
      </c>
      <c r="U311" s="91">
        <f t="shared" si="27"/>
        <v>0</v>
      </c>
      <c r="V311" s="91">
        <f t="shared" si="27"/>
        <v>0</v>
      </c>
      <c r="W311" s="91">
        <f t="shared" si="27"/>
        <v>0</v>
      </c>
      <c r="X311" s="91">
        <f t="shared" si="27"/>
        <v>0</v>
      </c>
      <c r="Y311" s="91">
        <f t="shared" si="27"/>
        <v>0</v>
      </c>
      <c r="Z311" s="91">
        <f t="shared" si="27"/>
        <v>0</v>
      </c>
      <c r="AA311" s="91">
        <f t="shared" si="27"/>
        <v>0</v>
      </c>
      <c r="AB311" s="91">
        <f t="shared" si="27"/>
        <v>0</v>
      </c>
      <c r="AC311" s="91">
        <f t="shared" si="27"/>
        <v>0</v>
      </c>
      <c r="AD311" s="91">
        <f t="shared" si="27"/>
        <v>0</v>
      </c>
      <c r="AE311" s="91">
        <f t="shared" si="27"/>
        <v>0</v>
      </c>
      <c r="AF311" s="91">
        <f t="shared" si="27"/>
        <v>0</v>
      </c>
      <c r="AG311" s="91">
        <f t="shared" si="27"/>
        <v>0</v>
      </c>
    </row>
    <row r="312" spans="1:33" x14ac:dyDescent="0.25">
      <c r="A312" s="32" t="str">
        <f t="shared" si="29"/>
        <v>cpetr_o</v>
      </c>
      <c r="B312" s="32" t="str">
        <f t="shared" si="15"/>
        <v>Ucon_NB9-5</v>
      </c>
      <c r="C312" s="91">
        <f t="shared" si="27"/>
        <v>0</v>
      </c>
      <c r="D312" s="91">
        <f t="shared" si="27"/>
        <v>0</v>
      </c>
      <c r="E312" s="91">
        <f t="shared" si="27"/>
        <v>0</v>
      </c>
      <c r="F312" s="91">
        <f t="shared" si="27"/>
        <v>0</v>
      </c>
      <c r="G312" s="91">
        <f t="shared" si="27"/>
        <v>0</v>
      </c>
      <c r="H312" s="91">
        <f t="shared" si="27"/>
        <v>0</v>
      </c>
      <c r="I312" s="91">
        <f t="shared" si="27"/>
        <v>0</v>
      </c>
      <c r="J312" s="91">
        <f t="shared" si="27"/>
        <v>0</v>
      </c>
      <c r="K312" s="91">
        <f t="shared" si="27"/>
        <v>0</v>
      </c>
      <c r="L312" s="91">
        <f t="shared" si="27"/>
        <v>0</v>
      </c>
      <c r="M312" s="91">
        <f t="shared" si="27"/>
        <v>0</v>
      </c>
      <c r="N312" s="91">
        <f t="shared" si="27"/>
        <v>0</v>
      </c>
      <c r="O312" s="91">
        <f t="shared" si="27"/>
        <v>0</v>
      </c>
      <c r="P312" s="91">
        <f t="shared" si="27"/>
        <v>0</v>
      </c>
      <c r="Q312" s="91">
        <f t="shared" si="27"/>
        <v>0</v>
      </c>
      <c r="R312" s="91">
        <f t="shared" si="27"/>
        <v>0</v>
      </c>
      <c r="S312" s="91">
        <f t="shared" si="27"/>
        <v>0</v>
      </c>
      <c r="T312" s="91">
        <f t="shared" si="27"/>
        <v>0</v>
      </c>
      <c r="U312" s="91">
        <f t="shared" si="27"/>
        <v>0</v>
      </c>
      <c r="V312" s="91">
        <f t="shared" si="27"/>
        <v>0</v>
      </c>
      <c r="W312" s="91">
        <f t="shared" si="27"/>
        <v>0</v>
      </c>
      <c r="X312" s="91">
        <f t="shared" si="27"/>
        <v>0</v>
      </c>
      <c r="Y312" s="91">
        <f t="shared" si="27"/>
        <v>0</v>
      </c>
      <c r="Z312" s="91">
        <f t="shared" si="27"/>
        <v>0</v>
      </c>
      <c r="AA312" s="91">
        <f t="shared" si="27"/>
        <v>0</v>
      </c>
      <c r="AB312" s="91">
        <f t="shared" si="27"/>
        <v>0</v>
      </c>
      <c r="AC312" s="91">
        <f t="shared" si="27"/>
        <v>0</v>
      </c>
      <c r="AD312" s="91">
        <f t="shared" si="27"/>
        <v>0</v>
      </c>
      <c r="AE312" s="91">
        <f t="shared" si="27"/>
        <v>0</v>
      </c>
      <c r="AF312" s="91">
        <f t="shared" si="27"/>
        <v>0</v>
      </c>
      <c r="AG312" s="91">
        <f t="shared" si="27"/>
        <v>0</v>
      </c>
    </row>
    <row r="313" spans="1:33" x14ac:dyDescent="0.25">
      <c r="A313" s="32" t="str">
        <f t="shared" si="29"/>
        <v>cpetr_o</v>
      </c>
      <c r="B313" s="32" t="str">
        <f t="shared" si="15"/>
        <v>RE_CON-UCE-L</v>
      </c>
      <c r="C313" s="91">
        <f t="shared" si="27"/>
        <v>0</v>
      </c>
      <c r="D313" s="91">
        <f t="shared" si="27"/>
        <v>0</v>
      </c>
      <c r="E313" s="91">
        <f t="shared" si="27"/>
        <v>0</v>
      </c>
      <c r="F313" s="91">
        <f t="shared" si="27"/>
        <v>0</v>
      </c>
      <c r="G313" s="91">
        <f t="shared" si="27"/>
        <v>0</v>
      </c>
      <c r="H313" s="91">
        <f t="shared" si="27"/>
        <v>0</v>
      </c>
      <c r="I313" s="91">
        <f t="shared" si="27"/>
        <v>0</v>
      </c>
      <c r="J313" s="91">
        <f t="shared" si="27"/>
        <v>0</v>
      </c>
      <c r="K313" s="91">
        <f t="shared" si="27"/>
        <v>0</v>
      </c>
      <c r="L313" s="91">
        <f t="shared" si="27"/>
        <v>0</v>
      </c>
      <c r="M313" s="91">
        <f t="shared" si="27"/>
        <v>0</v>
      </c>
      <c r="N313" s="91">
        <f t="shared" si="27"/>
        <v>0</v>
      </c>
      <c r="O313" s="91">
        <f t="shared" si="27"/>
        <v>0</v>
      </c>
      <c r="P313" s="91">
        <f t="shared" si="27"/>
        <v>0</v>
      </c>
      <c r="Q313" s="91">
        <f t="shared" si="27"/>
        <v>0</v>
      </c>
      <c r="R313" s="91">
        <f t="shared" si="27"/>
        <v>0</v>
      </c>
      <c r="S313" s="91">
        <f t="shared" si="27"/>
        <v>0</v>
      </c>
      <c r="T313" s="91">
        <f t="shared" si="27"/>
        <v>0</v>
      </c>
      <c r="U313" s="91">
        <f t="shared" si="27"/>
        <v>0</v>
      </c>
      <c r="V313" s="91">
        <f t="shared" si="27"/>
        <v>0</v>
      </c>
      <c r="W313" s="91">
        <f t="shared" si="27"/>
        <v>0</v>
      </c>
      <c r="X313" s="91">
        <f t="shared" si="27"/>
        <v>0</v>
      </c>
      <c r="Y313" s="91">
        <f t="shared" si="27"/>
        <v>0</v>
      </c>
      <c r="Z313" s="91">
        <f t="shared" si="27"/>
        <v>0</v>
      </c>
      <c r="AA313" s="91">
        <f t="shared" si="27"/>
        <v>0</v>
      </c>
      <c r="AB313" s="91">
        <f t="shared" si="27"/>
        <v>0</v>
      </c>
      <c r="AC313" s="91">
        <f t="shared" si="27"/>
        <v>0</v>
      </c>
      <c r="AD313" s="91">
        <f t="shared" si="27"/>
        <v>0</v>
      </c>
      <c r="AE313" s="91">
        <f t="shared" si="27"/>
        <v>0</v>
      </c>
      <c r="AF313" s="91">
        <f t="shared" si="27"/>
        <v>0</v>
      </c>
      <c r="AG313" s="91">
        <f t="shared" si="27"/>
        <v>0</v>
      </c>
    </row>
    <row r="314" spans="1:33" x14ac:dyDescent="0.25">
      <c r="A314" s="32" t="str">
        <f t="shared" si="29"/>
        <v>cpetr_o</v>
      </c>
      <c r="B314" s="32" t="str">
        <f t="shared" si="15"/>
        <v>TRAPES-UCE-L</v>
      </c>
      <c r="C314" s="91">
        <f t="shared" si="27"/>
        <v>0</v>
      </c>
      <c r="D314" s="91">
        <f t="shared" si="27"/>
        <v>0</v>
      </c>
      <c r="E314" s="91">
        <f t="shared" si="27"/>
        <v>0</v>
      </c>
      <c r="F314" s="91">
        <f t="shared" si="27"/>
        <v>0</v>
      </c>
      <c r="G314" s="91">
        <f t="shared" si="27"/>
        <v>0</v>
      </c>
      <c r="H314" s="91">
        <f t="shared" si="27"/>
        <v>0</v>
      </c>
      <c r="I314" s="91">
        <f t="shared" si="27"/>
        <v>0</v>
      </c>
      <c r="J314" s="91">
        <f t="shared" si="27"/>
        <v>0</v>
      </c>
      <c r="K314" s="91">
        <f t="shared" si="27"/>
        <v>0</v>
      </c>
      <c r="L314" s="91">
        <f t="shared" si="27"/>
        <v>0</v>
      </c>
      <c r="M314" s="91">
        <f t="shared" si="27"/>
        <v>0</v>
      </c>
      <c r="N314" s="91">
        <f t="shared" si="27"/>
        <v>0</v>
      </c>
      <c r="O314" s="91">
        <f t="shared" si="27"/>
        <v>0</v>
      </c>
      <c r="P314" s="91">
        <f t="shared" si="27"/>
        <v>0</v>
      </c>
      <c r="Q314" s="91">
        <f t="shared" si="27"/>
        <v>0</v>
      </c>
      <c r="R314" s="91">
        <f t="shared" si="27"/>
        <v>0</v>
      </c>
      <c r="S314" s="91">
        <f t="shared" si="27"/>
        <v>0</v>
      </c>
      <c r="T314" s="91">
        <f t="shared" si="27"/>
        <v>0</v>
      </c>
      <c r="U314" s="91">
        <f t="shared" si="27"/>
        <v>0</v>
      </c>
      <c r="V314" s="91">
        <f t="shared" si="27"/>
        <v>0</v>
      </c>
      <c r="W314" s="91">
        <f t="shared" si="27"/>
        <v>0</v>
      </c>
      <c r="X314" s="91">
        <f t="shared" si="27"/>
        <v>0</v>
      </c>
      <c r="Y314" s="91">
        <f t="shared" si="27"/>
        <v>0</v>
      </c>
      <c r="Z314" s="91">
        <f t="shared" si="27"/>
        <v>0</v>
      </c>
      <c r="AA314" s="91">
        <f t="shared" si="27"/>
        <v>0</v>
      </c>
      <c r="AB314" s="91">
        <f t="shared" si="27"/>
        <v>0</v>
      </c>
      <c r="AC314" s="91">
        <f t="shared" si="27"/>
        <v>0</v>
      </c>
      <c r="AD314" s="91">
        <f t="shared" si="27"/>
        <v>0</v>
      </c>
      <c r="AE314" s="91">
        <f t="shared" si="27"/>
        <v>0</v>
      </c>
      <c r="AF314" s="91">
        <f t="shared" si="27"/>
        <v>0</v>
      </c>
      <c r="AG314" s="91">
        <f t="shared" si="27"/>
        <v>0</v>
      </c>
    </row>
    <row r="315" spans="1:33" x14ac:dyDescent="0.25">
      <c r="A315" s="32" t="str">
        <f t="shared" si="29"/>
        <v>cpetr_o</v>
      </c>
      <c r="B315" s="32" t="str">
        <f t="shared" si="15"/>
        <v>REF2019-UCE-L</v>
      </c>
      <c r="C315" s="91">
        <f t="shared" si="27"/>
        <v>0</v>
      </c>
      <c r="D315" s="91">
        <f t="shared" si="27"/>
        <v>0</v>
      </c>
      <c r="E315" s="91">
        <f t="shared" si="27"/>
        <v>0</v>
      </c>
      <c r="F315" s="91">
        <f t="shared" si="27"/>
        <v>0</v>
      </c>
      <c r="G315" s="91">
        <f t="shared" si="27"/>
        <v>0</v>
      </c>
      <c r="H315" s="91">
        <f t="shared" si="27"/>
        <v>0</v>
      </c>
      <c r="I315" s="91">
        <f t="shared" si="27"/>
        <v>0</v>
      </c>
      <c r="J315" s="91">
        <f t="shared" si="27"/>
        <v>0</v>
      </c>
      <c r="K315" s="91">
        <f t="shared" si="27"/>
        <v>0</v>
      </c>
      <c r="L315" s="91">
        <f t="shared" si="27"/>
        <v>0</v>
      </c>
      <c r="M315" s="91">
        <f t="shared" si="27"/>
        <v>0</v>
      </c>
      <c r="N315" s="91">
        <f t="shared" si="27"/>
        <v>0</v>
      </c>
      <c r="O315" s="91">
        <f t="shared" si="27"/>
        <v>0</v>
      </c>
      <c r="P315" s="91">
        <f t="shared" si="27"/>
        <v>0</v>
      </c>
      <c r="Q315" s="91">
        <f t="shared" si="27"/>
        <v>0</v>
      </c>
      <c r="R315" s="91">
        <f t="shared" si="27"/>
        <v>0</v>
      </c>
      <c r="S315" s="91">
        <f t="shared" si="27"/>
        <v>0</v>
      </c>
      <c r="T315" s="91">
        <f t="shared" si="27"/>
        <v>0</v>
      </c>
      <c r="U315" s="91">
        <f t="shared" si="27"/>
        <v>0</v>
      </c>
      <c r="V315" s="91">
        <f t="shared" si="27"/>
        <v>0</v>
      </c>
      <c r="W315" s="91">
        <f t="shared" si="27"/>
        <v>0</v>
      </c>
      <c r="X315" s="91">
        <f t="shared" ref="C315:AG322" si="30">X305</f>
        <v>0</v>
      </c>
      <c r="Y315" s="91">
        <f t="shared" si="30"/>
        <v>0</v>
      </c>
      <c r="Z315" s="91">
        <f t="shared" si="30"/>
        <v>0</v>
      </c>
      <c r="AA315" s="91">
        <f t="shared" si="30"/>
        <v>0</v>
      </c>
      <c r="AB315" s="91">
        <f t="shared" si="30"/>
        <v>0</v>
      </c>
      <c r="AC315" s="91">
        <f t="shared" si="30"/>
        <v>0</v>
      </c>
      <c r="AD315" s="91">
        <f t="shared" si="30"/>
        <v>0</v>
      </c>
      <c r="AE315" s="91">
        <f t="shared" si="30"/>
        <v>0</v>
      </c>
      <c r="AF315" s="91">
        <f t="shared" si="30"/>
        <v>0</v>
      </c>
      <c r="AG315" s="91">
        <f t="shared" si="30"/>
        <v>0</v>
      </c>
    </row>
    <row r="316" spans="1:33" x14ac:dyDescent="0.25">
      <c r="A316" s="32" t="str">
        <f t="shared" si="29"/>
        <v>cpetr_o</v>
      </c>
      <c r="B316" s="32" t="str">
        <f t="shared" si="15"/>
        <v>REF20195-L</v>
      </c>
      <c r="C316" s="91">
        <f t="shared" si="30"/>
        <v>0</v>
      </c>
      <c r="D316" s="91">
        <f t="shared" si="30"/>
        <v>0</v>
      </c>
      <c r="E316" s="91">
        <f t="shared" si="30"/>
        <v>0</v>
      </c>
      <c r="F316" s="91">
        <f t="shared" si="30"/>
        <v>0</v>
      </c>
      <c r="G316" s="91">
        <f t="shared" si="30"/>
        <v>0</v>
      </c>
      <c r="H316" s="91">
        <f t="shared" si="30"/>
        <v>0</v>
      </c>
      <c r="I316" s="91">
        <f t="shared" si="30"/>
        <v>0</v>
      </c>
      <c r="J316" s="91">
        <f t="shared" si="30"/>
        <v>0</v>
      </c>
      <c r="K316" s="91">
        <f t="shared" si="30"/>
        <v>0</v>
      </c>
      <c r="L316" s="91">
        <f t="shared" si="30"/>
        <v>0</v>
      </c>
      <c r="M316" s="91">
        <f t="shared" si="30"/>
        <v>0</v>
      </c>
      <c r="N316" s="91">
        <f t="shared" si="30"/>
        <v>0</v>
      </c>
      <c r="O316" s="91">
        <f t="shared" si="30"/>
        <v>0</v>
      </c>
      <c r="P316" s="91">
        <f t="shared" si="30"/>
        <v>0</v>
      </c>
      <c r="Q316" s="91">
        <f t="shared" si="30"/>
        <v>0</v>
      </c>
      <c r="R316" s="91">
        <f t="shared" si="30"/>
        <v>0</v>
      </c>
      <c r="S316" s="91">
        <f t="shared" si="30"/>
        <v>0</v>
      </c>
      <c r="T316" s="91">
        <f t="shared" si="30"/>
        <v>0</v>
      </c>
      <c r="U316" s="91">
        <f t="shared" si="30"/>
        <v>0</v>
      </c>
      <c r="V316" s="91">
        <f t="shared" si="30"/>
        <v>0</v>
      </c>
      <c r="W316" s="91">
        <f t="shared" si="30"/>
        <v>0</v>
      </c>
      <c r="X316" s="91">
        <f t="shared" si="30"/>
        <v>0</v>
      </c>
      <c r="Y316" s="91">
        <f t="shared" si="30"/>
        <v>0</v>
      </c>
      <c r="Z316" s="91">
        <f t="shared" si="30"/>
        <v>0</v>
      </c>
      <c r="AA316" s="91">
        <f t="shared" si="30"/>
        <v>0</v>
      </c>
      <c r="AB316" s="91">
        <f t="shared" si="30"/>
        <v>0</v>
      </c>
      <c r="AC316" s="91">
        <f t="shared" si="30"/>
        <v>0</v>
      </c>
      <c r="AD316" s="91">
        <f t="shared" si="30"/>
        <v>0</v>
      </c>
      <c r="AE316" s="91">
        <f t="shared" si="30"/>
        <v>0</v>
      </c>
      <c r="AF316" s="91">
        <f t="shared" si="30"/>
        <v>0</v>
      </c>
      <c r="AG316" s="91">
        <f t="shared" si="30"/>
        <v>0</v>
      </c>
    </row>
    <row r="317" spans="1:33" s="3" customFormat="1" x14ac:dyDescent="0.25">
      <c r="A317" s="3" t="str">
        <f t="shared" si="29"/>
        <v>cpetr_o</v>
      </c>
      <c r="B317" s="3" t="str">
        <f t="shared" si="15"/>
        <v>T3P2S8RL-UCE</v>
      </c>
      <c r="C317" s="92">
        <f t="shared" si="30"/>
        <v>0</v>
      </c>
      <c r="D317" s="92">
        <f t="shared" si="30"/>
        <v>0</v>
      </c>
      <c r="E317" s="92">
        <f t="shared" si="30"/>
        <v>0</v>
      </c>
      <c r="F317" s="92">
        <f t="shared" si="30"/>
        <v>0</v>
      </c>
      <c r="G317" s="92">
        <f t="shared" si="30"/>
        <v>0</v>
      </c>
      <c r="H317" s="92">
        <f t="shared" si="30"/>
        <v>0</v>
      </c>
      <c r="I317" s="92">
        <f t="shared" si="30"/>
        <v>0</v>
      </c>
      <c r="J317" s="92">
        <f t="shared" si="30"/>
        <v>0</v>
      </c>
      <c r="K317" s="92">
        <f t="shared" si="30"/>
        <v>0</v>
      </c>
      <c r="L317" s="92">
        <f t="shared" si="30"/>
        <v>0</v>
      </c>
      <c r="M317" s="92">
        <f t="shared" si="30"/>
        <v>0</v>
      </c>
      <c r="N317" s="92">
        <f t="shared" si="30"/>
        <v>0</v>
      </c>
      <c r="O317" s="92">
        <f t="shared" si="30"/>
        <v>0</v>
      </c>
      <c r="P317" s="92">
        <f t="shared" si="30"/>
        <v>0</v>
      </c>
      <c r="Q317" s="92">
        <f t="shared" si="30"/>
        <v>0</v>
      </c>
      <c r="R317" s="92">
        <f t="shared" si="30"/>
        <v>0</v>
      </c>
      <c r="S317" s="92">
        <f t="shared" si="30"/>
        <v>0</v>
      </c>
      <c r="T317" s="92">
        <f t="shared" si="30"/>
        <v>0</v>
      </c>
      <c r="U317" s="92">
        <f t="shared" si="30"/>
        <v>0</v>
      </c>
      <c r="V317" s="92">
        <f t="shared" si="30"/>
        <v>0</v>
      </c>
      <c r="W317" s="92">
        <f t="shared" si="30"/>
        <v>0</v>
      </c>
      <c r="X317" s="92">
        <f t="shared" si="30"/>
        <v>0</v>
      </c>
      <c r="Y317" s="92">
        <f t="shared" si="30"/>
        <v>0</v>
      </c>
      <c r="Z317" s="92">
        <f t="shared" si="30"/>
        <v>0</v>
      </c>
      <c r="AA317" s="92">
        <f t="shared" si="30"/>
        <v>0</v>
      </c>
      <c r="AB317" s="92">
        <f t="shared" si="30"/>
        <v>0</v>
      </c>
      <c r="AC317" s="92">
        <f t="shared" si="30"/>
        <v>0</v>
      </c>
      <c r="AD317" s="92">
        <f t="shared" si="30"/>
        <v>0</v>
      </c>
      <c r="AE317" s="92">
        <f t="shared" si="30"/>
        <v>0</v>
      </c>
      <c r="AF317" s="92">
        <f t="shared" si="30"/>
        <v>0</v>
      </c>
      <c r="AG317" s="92">
        <f t="shared" si="30"/>
        <v>0</v>
      </c>
    </row>
    <row r="318" spans="1:33" x14ac:dyDescent="0.25">
      <c r="A318" s="86" t="s">
        <v>324</v>
      </c>
      <c r="B318" s="86" t="str">
        <f t="shared" si="15"/>
        <v>Ucon7-75-L</v>
      </c>
      <c r="C318" s="90">
        <f t="shared" si="30"/>
        <v>0</v>
      </c>
      <c r="D318" s="90">
        <f t="shared" si="30"/>
        <v>0</v>
      </c>
      <c r="E318" s="90">
        <f t="shared" si="30"/>
        <v>0</v>
      </c>
      <c r="F318" s="90">
        <f t="shared" si="30"/>
        <v>0</v>
      </c>
      <c r="G318" s="90">
        <f t="shared" si="30"/>
        <v>0</v>
      </c>
      <c r="H318" s="90">
        <f t="shared" si="30"/>
        <v>0</v>
      </c>
      <c r="I318" s="90">
        <f t="shared" si="30"/>
        <v>0</v>
      </c>
      <c r="J318" s="90">
        <f t="shared" si="30"/>
        <v>0</v>
      </c>
      <c r="K318" s="90">
        <f t="shared" si="30"/>
        <v>0</v>
      </c>
      <c r="L318" s="90">
        <f t="shared" si="30"/>
        <v>0</v>
      </c>
      <c r="M318" s="90">
        <f t="shared" si="30"/>
        <v>0</v>
      </c>
      <c r="N318" s="90">
        <f t="shared" si="30"/>
        <v>0</v>
      </c>
      <c r="O318" s="90">
        <f t="shared" si="30"/>
        <v>0</v>
      </c>
      <c r="P318" s="90">
        <f t="shared" si="30"/>
        <v>0</v>
      </c>
      <c r="Q318" s="90">
        <f t="shared" si="30"/>
        <v>0</v>
      </c>
      <c r="R318" s="90">
        <f t="shared" si="30"/>
        <v>0</v>
      </c>
      <c r="S318" s="90">
        <f t="shared" si="30"/>
        <v>0</v>
      </c>
      <c r="T318" s="90">
        <f t="shared" si="30"/>
        <v>0</v>
      </c>
      <c r="U318" s="90">
        <f t="shared" si="30"/>
        <v>0</v>
      </c>
      <c r="V318" s="90">
        <f t="shared" si="30"/>
        <v>0</v>
      </c>
      <c r="W318" s="90">
        <f t="shared" si="30"/>
        <v>0</v>
      </c>
      <c r="X318" s="90">
        <f t="shared" si="30"/>
        <v>0</v>
      </c>
      <c r="Y318" s="90">
        <f t="shared" si="30"/>
        <v>0</v>
      </c>
      <c r="Z318" s="90">
        <f t="shared" si="30"/>
        <v>0</v>
      </c>
      <c r="AA318" s="90">
        <f t="shared" si="30"/>
        <v>0</v>
      </c>
      <c r="AB318" s="90">
        <f t="shared" si="30"/>
        <v>0</v>
      </c>
      <c r="AC318" s="90">
        <f t="shared" si="30"/>
        <v>0</v>
      </c>
      <c r="AD318" s="90">
        <f t="shared" si="30"/>
        <v>0</v>
      </c>
      <c r="AE318" s="90">
        <f t="shared" si="30"/>
        <v>0</v>
      </c>
      <c r="AF318" s="90">
        <f t="shared" si="30"/>
        <v>0</v>
      </c>
      <c r="AG318" s="90">
        <f t="shared" si="30"/>
        <v>0</v>
      </c>
    </row>
    <row r="319" spans="1:33" x14ac:dyDescent="0.25">
      <c r="A319" s="32" t="str">
        <f>A318</f>
        <v>cpetr_d</v>
      </c>
      <c r="B319" s="32" t="str">
        <f t="shared" si="15"/>
        <v>Con7-75-L</v>
      </c>
      <c r="C319" s="91">
        <f t="shared" si="30"/>
        <v>0</v>
      </c>
      <c r="D319" s="91">
        <f t="shared" si="30"/>
        <v>0</v>
      </c>
      <c r="E319" s="91">
        <f t="shared" si="30"/>
        <v>0</v>
      </c>
      <c r="F319" s="91">
        <f t="shared" si="30"/>
        <v>0</v>
      </c>
      <c r="G319" s="91">
        <f t="shared" si="30"/>
        <v>0</v>
      </c>
      <c r="H319" s="91">
        <f t="shared" si="30"/>
        <v>0</v>
      </c>
      <c r="I319" s="91">
        <f t="shared" si="30"/>
        <v>0</v>
      </c>
      <c r="J319" s="91">
        <f t="shared" si="30"/>
        <v>0</v>
      </c>
      <c r="K319" s="91">
        <f t="shared" si="30"/>
        <v>0</v>
      </c>
      <c r="L319" s="91">
        <f t="shared" si="30"/>
        <v>0</v>
      </c>
      <c r="M319" s="91">
        <f t="shared" si="30"/>
        <v>0</v>
      </c>
      <c r="N319" s="91">
        <f t="shared" si="30"/>
        <v>0</v>
      </c>
      <c r="O319" s="91">
        <f t="shared" si="30"/>
        <v>0</v>
      </c>
      <c r="P319" s="91">
        <f t="shared" si="30"/>
        <v>0</v>
      </c>
      <c r="Q319" s="91">
        <f t="shared" si="30"/>
        <v>0</v>
      </c>
      <c r="R319" s="91">
        <f t="shared" si="30"/>
        <v>0</v>
      </c>
      <c r="S319" s="91">
        <f t="shared" si="30"/>
        <v>0</v>
      </c>
      <c r="T319" s="91">
        <f t="shared" si="30"/>
        <v>0</v>
      </c>
      <c r="U319" s="91">
        <f t="shared" si="30"/>
        <v>0</v>
      </c>
      <c r="V319" s="91">
        <f t="shared" si="30"/>
        <v>0</v>
      </c>
      <c r="W319" s="91">
        <f t="shared" si="30"/>
        <v>0</v>
      </c>
      <c r="X319" s="91">
        <f t="shared" si="30"/>
        <v>0</v>
      </c>
      <c r="Y319" s="91">
        <f t="shared" si="30"/>
        <v>0</v>
      </c>
      <c r="Z319" s="91">
        <f t="shared" si="30"/>
        <v>0</v>
      </c>
      <c r="AA319" s="91">
        <f t="shared" si="30"/>
        <v>0</v>
      </c>
      <c r="AB319" s="91">
        <f t="shared" si="30"/>
        <v>0</v>
      </c>
      <c r="AC319" s="91">
        <f t="shared" si="30"/>
        <v>0</v>
      </c>
      <c r="AD319" s="91">
        <f t="shared" si="30"/>
        <v>0</v>
      </c>
      <c r="AE319" s="91">
        <f t="shared" si="30"/>
        <v>0</v>
      </c>
      <c r="AF319" s="91">
        <f t="shared" si="30"/>
        <v>0</v>
      </c>
      <c r="AG319" s="91">
        <f t="shared" si="30"/>
        <v>0</v>
      </c>
    </row>
    <row r="320" spans="1:33" x14ac:dyDescent="0.25">
      <c r="A320" s="32" t="str">
        <f t="shared" ref="A320:A327" si="31">A319</f>
        <v>cpetr_d</v>
      </c>
      <c r="B320" s="32" t="str">
        <f t="shared" si="15"/>
        <v>Ucon_NB-UCE-L</v>
      </c>
      <c r="C320" s="91">
        <f t="shared" si="30"/>
        <v>0</v>
      </c>
      <c r="D320" s="91">
        <f t="shared" si="30"/>
        <v>0</v>
      </c>
      <c r="E320" s="91">
        <f t="shared" si="30"/>
        <v>0</v>
      </c>
      <c r="F320" s="91">
        <f t="shared" si="30"/>
        <v>0</v>
      </c>
      <c r="G320" s="91">
        <f t="shared" si="30"/>
        <v>0</v>
      </c>
      <c r="H320" s="91">
        <f t="shared" si="30"/>
        <v>0</v>
      </c>
      <c r="I320" s="91">
        <f t="shared" si="30"/>
        <v>0</v>
      </c>
      <c r="J320" s="91">
        <f t="shared" si="30"/>
        <v>0</v>
      </c>
      <c r="K320" s="91">
        <f t="shared" si="30"/>
        <v>0</v>
      </c>
      <c r="L320" s="91">
        <f t="shared" si="30"/>
        <v>0</v>
      </c>
      <c r="M320" s="91">
        <f t="shared" si="30"/>
        <v>0</v>
      </c>
      <c r="N320" s="91">
        <f t="shared" si="30"/>
        <v>0</v>
      </c>
      <c r="O320" s="91">
        <f t="shared" si="30"/>
        <v>0</v>
      </c>
      <c r="P320" s="91">
        <f t="shared" si="30"/>
        <v>0</v>
      </c>
      <c r="Q320" s="91">
        <f t="shared" si="30"/>
        <v>0</v>
      </c>
      <c r="R320" s="91">
        <f t="shared" si="30"/>
        <v>0</v>
      </c>
      <c r="S320" s="91">
        <f t="shared" si="30"/>
        <v>0</v>
      </c>
      <c r="T320" s="91">
        <f t="shared" si="30"/>
        <v>0</v>
      </c>
      <c r="U320" s="91">
        <f t="shared" si="30"/>
        <v>0</v>
      </c>
      <c r="V320" s="91">
        <f t="shared" si="30"/>
        <v>0</v>
      </c>
      <c r="W320" s="91">
        <f t="shared" si="30"/>
        <v>0</v>
      </c>
      <c r="X320" s="91">
        <f t="shared" si="30"/>
        <v>0</v>
      </c>
      <c r="Y320" s="91">
        <f t="shared" si="30"/>
        <v>0</v>
      </c>
      <c r="Z320" s="91">
        <f t="shared" si="30"/>
        <v>0</v>
      </c>
      <c r="AA320" s="91">
        <f t="shared" si="30"/>
        <v>0</v>
      </c>
      <c r="AB320" s="91">
        <f t="shared" si="30"/>
        <v>0</v>
      </c>
      <c r="AC320" s="91">
        <f t="shared" si="30"/>
        <v>0</v>
      </c>
      <c r="AD320" s="91">
        <f t="shared" si="30"/>
        <v>0</v>
      </c>
      <c r="AE320" s="91">
        <f t="shared" si="30"/>
        <v>0</v>
      </c>
      <c r="AF320" s="91">
        <f t="shared" si="30"/>
        <v>0</v>
      </c>
      <c r="AG320" s="91">
        <f t="shared" si="30"/>
        <v>0</v>
      </c>
    </row>
    <row r="321" spans="1:33" x14ac:dyDescent="0.25">
      <c r="A321" s="32" t="str">
        <f t="shared" si="31"/>
        <v>cpetr_d</v>
      </c>
      <c r="B321" s="32" t="str">
        <f t="shared" si="15"/>
        <v>Con_NB-UCE</v>
      </c>
      <c r="C321" s="91">
        <f t="shared" si="30"/>
        <v>0</v>
      </c>
      <c r="D321" s="91">
        <f t="shared" si="30"/>
        <v>0</v>
      </c>
      <c r="E321" s="91">
        <f t="shared" si="30"/>
        <v>0</v>
      </c>
      <c r="F321" s="91">
        <f t="shared" si="30"/>
        <v>0</v>
      </c>
      <c r="G321" s="91">
        <f t="shared" si="30"/>
        <v>0</v>
      </c>
      <c r="H321" s="91">
        <f t="shared" si="30"/>
        <v>0</v>
      </c>
      <c r="I321" s="91">
        <f t="shared" si="30"/>
        <v>0</v>
      </c>
      <c r="J321" s="91">
        <f t="shared" si="30"/>
        <v>0</v>
      </c>
      <c r="K321" s="91">
        <f t="shared" si="30"/>
        <v>0</v>
      </c>
      <c r="L321" s="91">
        <f t="shared" si="30"/>
        <v>0</v>
      </c>
      <c r="M321" s="91">
        <f t="shared" si="30"/>
        <v>0</v>
      </c>
      <c r="N321" s="91">
        <f t="shared" si="30"/>
        <v>0</v>
      </c>
      <c r="O321" s="91">
        <f t="shared" si="30"/>
        <v>0</v>
      </c>
      <c r="P321" s="91">
        <f t="shared" si="30"/>
        <v>0</v>
      </c>
      <c r="Q321" s="91">
        <f t="shared" si="30"/>
        <v>0</v>
      </c>
      <c r="R321" s="91">
        <f t="shared" si="30"/>
        <v>0</v>
      </c>
      <c r="S321" s="91">
        <f t="shared" si="30"/>
        <v>0</v>
      </c>
      <c r="T321" s="91">
        <f t="shared" si="30"/>
        <v>0</v>
      </c>
      <c r="U321" s="91">
        <f t="shared" si="30"/>
        <v>0</v>
      </c>
      <c r="V321" s="91">
        <f t="shared" si="30"/>
        <v>0</v>
      </c>
      <c r="W321" s="91">
        <f t="shared" si="30"/>
        <v>0</v>
      </c>
      <c r="X321" s="91">
        <f t="shared" si="30"/>
        <v>0</v>
      </c>
      <c r="Y321" s="91">
        <f t="shared" si="30"/>
        <v>0</v>
      </c>
      <c r="Z321" s="91">
        <f t="shared" si="30"/>
        <v>0</v>
      </c>
      <c r="AA321" s="91">
        <f t="shared" si="30"/>
        <v>0</v>
      </c>
      <c r="AB321" s="91">
        <f t="shared" si="30"/>
        <v>0</v>
      </c>
      <c r="AC321" s="91">
        <f t="shared" si="30"/>
        <v>0</v>
      </c>
      <c r="AD321" s="91">
        <f t="shared" si="30"/>
        <v>0</v>
      </c>
      <c r="AE321" s="91">
        <f t="shared" si="30"/>
        <v>0</v>
      </c>
      <c r="AF321" s="91">
        <f t="shared" si="30"/>
        <v>0</v>
      </c>
      <c r="AG321" s="91">
        <f t="shared" si="30"/>
        <v>0</v>
      </c>
    </row>
    <row r="322" spans="1:33" x14ac:dyDescent="0.25">
      <c r="A322" s="32" t="str">
        <f t="shared" si="31"/>
        <v>cpetr_d</v>
      </c>
      <c r="B322" s="32" t="str">
        <f t="shared" si="15"/>
        <v>Ucon_NB9-5</v>
      </c>
      <c r="C322" s="91">
        <f t="shared" si="30"/>
        <v>0</v>
      </c>
      <c r="D322" s="91">
        <f t="shared" si="30"/>
        <v>0</v>
      </c>
      <c r="E322" s="91">
        <f t="shared" si="30"/>
        <v>0</v>
      </c>
      <c r="F322" s="91">
        <f t="shared" si="30"/>
        <v>0</v>
      </c>
      <c r="G322" s="91">
        <f t="shared" si="30"/>
        <v>0</v>
      </c>
      <c r="H322" s="91">
        <f t="shared" si="30"/>
        <v>0</v>
      </c>
      <c r="I322" s="91">
        <f t="shared" si="30"/>
        <v>0</v>
      </c>
      <c r="J322" s="91">
        <f t="shared" si="30"/>
        <v>0</v>
      </c>
      <c r="K322" s="91">
        <f t="shared" si="30"/>
        <v>0</v>
      </c>
      <c r="L322" s="91">
        <f t="shared" si="30"/>
        <v>0</v>
      </c>
      <c r="M322" s="91">
        <f t="shared" si="30"/>
        <v>0</v>
      </c>
      <c r="N322" s="91">
        <f t="shared" si="30"/>
        <v>0</v>
      </c>
      <c r="O322" s="91">
        <f t="shared" si="30"/>
        <v>0</v>
      </c>
      <c r="P322" s="91">
        <f t="shared" si="30"/>
        <v>0</v>
      </c>
      <c r="Q322" s="91">
        <f t="shared" si="30"/>
        <v>0</v>
      </c>
      <c r="R322" s="91">
        <f t="shared" si="30"/>
        <v>0</v>
      </c>
      <c r="S322" s="91">
        <f t="shared" si="30"/>
        <v>0</v>
      </c>
      <c r="T322" s="91">
        <f t="shared" si="30"/>
        <v>0</v>
      </c>
      <c r="U322" s="91">
        <f t="shared" si="30"/>
        <v>0</v>
      </c>
      <c r="V322" s="91">
        <f t="shared" si="30"/>
        <v>0</v>
      </c>
      <c r="W322" s="91">
        <f t="shared" si="30"/>
        <v>0</v>
      </c>
      <c r="X322" s="91">
        <f t="shared" si="30"/>
        <v>0</v>
      </c>
      <c r="Y322" s="91">
        <f t="shared" si="30"/>
        <v>0</v>
      </c>
      <c r="Z322" s="91">
        <f t="shared" si="30"/>
        <v>0</v>
      </c>
      <c r="AA322" s="91">
        <f t="shared" si="30"/>
        <v>0</v>
      </c>
      <c r="AB322" s="91">
        <f t="shared" si="30"/>
        <v>0</v>
      </c>
      <c r="AC322" s="91">
        <f t="shared" si="30"/>
        <v>0</v>
      </c>
      <c r="AD322" s="91">
        <f t="shared" si="30"/>
        <v>0</v>
      </c>
      <c r="AE322" s="91">
        <f t="shared" si="30"/>
        <v>0</v>
      </c>
      <c r="AF322" s="91">
        <f t="shared" si="30"/>
        <v>0</v>
      </c>
      <c r="AG322" s="91">
        <f t="shared" si="30"/>
        <v>0</v>
      </c>
    </row>
    <row r="323" spans="1:33" x14ac:dyDescent="0.25">
      <c r="A323" s="32" t="str">
        <f t="shared" si="31"/>
        <v>cpetr_d</v>
      </c>
      <c r="B323" s="32" t="str">
        <f t="shared" si="15"/>
        <v>RE_CON-UCE-L</v>
      </c>
      <c r="C323" s="91">
        <f t="shared" ref="C323:AG327" si="32">C313</f>
        <v>0</v>
      </c>
      <c r="D323" s="91">
        <f t="shared" si="32"/>
        <v>0</v>
      </c>
      <c r="E323" s="91">
        <f t="shared" si="32"/>
        <v>0</v>
      </c>
      <c r="F323" s="91">
        <f t="shared" si="32"/>
        <v>0</v>
      </c>
      <c r="G323" s="91">
        <f t="shared" si="32"/>
        <v>0</v>
      </c>
      <c r="H323" s="91">
        <f t="shared" si="32"/>
        <v>0</v>
      </c>
      <c r="I323" s="91">
        <f t="shared" si="32"/>
        <v>0</v>
      </c>
      <c r="J323" s="91">
        <f t="shared" si="32"/>
        <v>0</v>
      </c>
      <c r="K323" s="91">
        <f t="shared" si="32"/>
        <v>0</v>
      </c>
      <c r="L323" s="91">
        <f t="shared" si="32"/>
        <v>0</v>
      </c>
      <c r="M323" s="91">
        <f t="shared" si="32"/>
        <v>0</v>
      </c>
      <c r="N323" s="91">
        <f t="shared" si="32"/>
        <v>0</v>
      </c>
      <c r="O323" s="91">
        <f t="shared" si="32"/>
        <v>0</v>
      </c>
      <c r="P323" s="91">
        <f t="shared" si="32"/>
        <v>0</v>
      </c>
      <c r="Q323" s="91">
        <f t="shared" si="32"/>
        <v>0</v>
      </c>
      <c r="R323" s="91">
        <f t="shared" si="32"/>
        <v>0</v>
      </c>
      <c r="S323" s="91">
        <f t="shared" si="32"/>
        <v>0</v>
      </c>
      <c r="T323" s="91">
        <f t="shared" si="32"/>
        <v>0</v>
      </c>
      <c r="U323" s="91">
        <f t="shared" si="32"/>
        <v>0</v>
      </c>
      <c r="V323" s="91">
        <f t="shared" si="32"/>
        <v>0</v>
      </c>
      <c r="W323" s="91">
        <f t="shared" si="32"/>
        <v>0</v>
      </c>
      <c r="X323" s="91">
        <f t="shared" si="32"/>
        <v>0</v>
      </c>
      <c r="Y323" s="91">
        <f t="shared" si="32"/>
        <v>0</v>
      </c>
      <c r="Z323" s="91">
        <f t="shared" si="32"/>
        <v>0</v>
      </c>
      <c r="AA323" s="91">
        <f t="shared" si="32"/>
        <v>0</v>
      </c>
      <c r="AB323" s="91">
        <f t="shared" si="32"/>
        <v>0</v>
      </c>
      <c r="AC323" s="91">
        <f t="shared" si="32"/>
        <v>0</v>
      </c>
      <c r="AD323" s="91">
        <f t="shared" si="32"/>
        <v>0</v>
      </c>
      <c r="AE323" s="91">
        <f t="shared" si="32"/>
        <v>0</v>
      </c>
      <c r="AF323" s="91">
        <f t="shared" si="32"/>
        <v>0</v>
      </c>
      <c r="AG323" s="91">
        <f t="shared" si="32"/>
        <v>0</v>
      </c>
    </row>
    <row r="324" spans="1:33" x14ac:dyDescent="0.25">
      <c r="A324" s="32" t="str">
        <f t="shared" si="31"/>
        <v>cpetr_d</v>
      </c>
      <c r="B324" s="32" t="str">
        <f t="shared" si="15"/>
        <v>TRAPES-UCE-L</v>
      </c>
      <c r="C324" s="91">
        <f t="shared" si="32"/>
        <v>0</v>
      </c>
      <c r="D324" s="91">
        <f t="shared" si="32"/>
        <v>0</v>
      </c>
      <c r="E324" s="91">
        <f t="shared" si="32"/>
        <v>0</v>
      </c>
      <c r="F324" s="91">
        <f t="shared" si="32"/>
        <v>0</v>
      </c>
      <c r="G324" s="91">
        <f t="shared" si="32"/>
        <v>0</v>
      </c>
      <c r="H324" s="91">
        <f t="shared" si="32"/>
        <v>0</v>
      </c>
      <c r="I324" s="91">
        <f t="shared" si="32"/>
        <v>0</v>
      </c>
      <c r="J324" s="91">
        <f t="shared" si="32"/>
        <v>0</v>
      </c>
      <c r="K324" s="91">
        <f t="shared" si="32"/>
        <v>0</v>
      </c>
      <c r="L324" s="91">
        <f t="shared" si="32"/>
        <v>0</v>
      </c>
      <c r="M324" s="91">
        <f t="shared" si="32"/>
        <v>0</v>
      </c>
      <c r="N324" s="91">
        <f t="shared" si="32"/>
        <v>0</v>
      </c>
      <c r="O324" s="91">
        <f t="shared" si="32"/>
        <v>0</v>
      </c>
      <c r="P324" s="91">
        <f t="shared" si="32"/>
        <v>0</v>
      </c>
      <c r="Q324" s="91">
        <f t="shared" si="32"/>
        <v>0</v>
      </c>
      <c r="R324" s="91">
        <f t="shared" si="32"/>
        <v>0</v>
      </c>
      <c r="S324" s="91">
        <f t="shared" si="32"/>
        <v>0</v>
      </c>
      <c r="T324" s="91">
        <f t="shared" si="32"/>
        <v>0</v>
      </c>
      <c r="U324" s="91">
        <f t="shared" si="32"/>
        <v>0</v>
      </c>
      <c r="V324" s="91">
        <f t="shared" si="32"/>
        <v>0</v>
      </c>
      <c r="W324" s="91">
        <f t="shared" si="32"/>
        <v>0</v>
      </c>
      <c r="X324" s="91">
        <f t="shared" si="32"/>
        <v>0</v>
      </c>
      <c r="Y324" s="91">
        <f t="shared" si="32"/>
        <v>0</v>
      </c>
      <c r="Z324" s="91">
        <f t="shared" si="32"/>
        <v>0</v>
      </c>
      <c r="AA324" s="91">
        <f t="shared" si="32"/>
        <v>0</v>
      </c>
      <c r="AB324" s="91">
        <f t="shared" si="32"/>
        <v>0</v>
      </c>
      <c r="AC324" s="91">
        <f t="shared" si="32"/>
        <v>0</v>
      </c>
      <c r="AD324" s="91">
        <f t="shared" si="32"/>
        <v>0</v>
      </c>
      <c r="AE324" s="91">
        <f t="shared" si="32"/>
        <v>0</v>
      </c>
      <c r="AF324" s="91">
        <f t="shared" si="32"/>
        <v>0</v>
      </c>
      <c r="AG324" s="91">
        <f t="shared" si="32"/>
        <v>0</v>
      </c>
    </row>
    <row r="325" spans="1:33" x14ac:dyDescent="0.25">
      <c r="A325" s="32" t="str">
        <f t="shared" si="31"/>
        <v>cpetr_d</v>
      </c>
      <c r="B325" s="32" t="str">
        <f t="shared" si="15"/>
        <v>REF2019-UCE-L</v>
      </c>
      <c r="C325" s="91">
        <f t="shared" si="32"/>
        <v>0</v>
      </c>
      <c r="D325" s="91">
        <f t="shared" si="32"/>
        <v>0</v>
      </c>
      <c r="E325" s="91">
        <f t="shared" si="32"/>
        <v>0</v>
      </c>
      <c r="F325" s="91">
        <f t="shared" si="32"/>
        <v>0</v>
      </c>
      <c r="G325" s="91">
        <f t="shared" si="32"/>
        <v>0</v>
      </c>
      <c r="H325" s="91">
        <f t="shared" si="32"/>
        <v>0</v>
      </c>
      <c r="I325" s="91">
        <f t="shared" si="32"/>
        <v>0</v>
      </c>
      <c r="J325" s="91">
        <f t="shared" si="32"/>
        <v>0</v>
      </c>
      <c r="K325" s="91">
        <f t="shared" si="32"/>
        <v>0</v>
      </c>
      <c r="L325" s="91">
        <f t="shared" si="32"/>
        <v>0</v>
      </c>
      <c r="M325" s="91">
        <f t="shared" si="32"/>
        <v>0</v>
      </c>
      <c r="N325" s="91">
        <f t="shared" si="32"/>
        <v>0</v>
      </c>
      <c r="O325" s="91">
        <f t="shared" si="32"/>
        <v>0</v>
      </c>
      <c r="P325" s="91">
        <f t="shared" si="32"/>
        <v>0</v>
      </c>
      <c r="Q325" s="91">
        <f t="shared" si="32"/>
        <v>0</v>
      </c>
      <c r="R325" s="91">
        <f t="shared" si="32"/>
        <v>0</v>
      </c>
      <c r="S325" s="91">
        <f t="shared" si="32"/>
        <v>0</v>
      </c>
      <c r="T325" s="91">
        <f t="shared" si="32"/>
        <v>0</v>
      </c>
      <c r="U325" s="91">
        <f t="shared" si="32"/>
        <v>0</v>
      </c>
      <c r="V325" s="91">
        <f t="shared" si="32"/>
        <v>0</v>
      </c>
      <c r="W325" s="91">
        <f t="shared" si="32"/>
        <v>0</v>
      </c>
      <c r="X325" s="91">
        <f t="shared" si="32"/>
        <v>0</v>
      </c>
      <c r="Y325" s="91">
        <f t="shared" si="32"/>
        <v>0</v>
      </c>
      <c r="Z325" s="91">
        <f t="shared" si="32"/>
        <v>0</v>
      </c>
      <c r="AA325" s="91">
        <f t="shared" si="32"/>
        <v>0</v>
      </c>
      <c r="AB325" s="91">
        <f t="shared" si="32"/>
        <v>0</v>
      </c>
      <c r="AC325" s="91">
        <f t="shared" si="32"/>
        <v>0</v>
      </c>
      <c r="AD325" s="91">
        <f t="shared" si="32"/>
        <v>0</v>
      </c>
      <c r="AE325" s="91">
        <f t="shared" si="32"/>
        <v>0</v>
      </c>
      <c r="AF325" s="91">
        <f t="shared" si="32"/>
        <v>0</v>
      </c>
      <c r="AG325" s="91">
        <f t="shared" si="32"/>
        <v>0</v>
      </c>
    </row>
    <row r="326" spans="1:33" x14ac:dyDescent="0.25">
      <c r="A326" s="32" t="str">
        <f t="shared" si="31"/>
        <v>cpetr_d</v>
      </c>
      <c r="B326" s="32" t="str">
        <f t="shared" si="15"/>
        <v>REF20195-L</v>
      </c>
      <c r="C326" s="91">
        <f t="shared" si="32"/>
        <v>0</v>
      </c>
      <c r="D326" s="91">
        <f t="shared" si="32"/>
        <v>0</v>
      </c>
      <c r="E326" s="91">
        <f t="shared" si="32"/>
        <v>0</v>
      </c>
      <c r="F326" s="91">
        <f t="shared" si="32"/>
        <v>0</v>
      </c>
      <c r="G326" s="91">
        <f t="shared" si="32"/>
        <v>0</v>
      </c>
      <c r="H326" s="91">
        <f t="shared" si="32"/>
        <v>0</v>
      </c>
      <c r="I326" s="91">
        <f t="shared" si="32"/>
        <v>0</v>
      </c>
      <c r="J326" s="91">
        <f t="shared" si="32"/>
        <v>0</v>
      </c>
      <c r="K326" s="91">
        <f t="shared" si="32"/>
        <v>0</v>
      </c>
      <c r="L326" s="91">
        <f t="shared" si="32"/>
        <v>0</v>
      </c>
      <c r="M326" s="91">
        <f t="shared" si="32"/>
        <v>0</v>
      </c>
      <c r="N326" s="91">
        <f t="shared" si="32"/>
        <v>0</v>
      </c>
      <c r="O326" s="91">
        <f t="shared" si="32"/>
        <v>0</v>
      </c>
      <c r="P326" s="91">
        <f t="shared" si="32"/>
        <v>0</v>
      </c>
      <c r="Q326" s="91">
        <f t="shared" si="32"/>
        <v>0</v>
      </c>
      <c r="R326" s="91">
        <f t="shared" si="32"/>
        <v>0</v>
      </c>
      <c r="S326" s="91">
        <f t="shared" si="32"/>
        <v>0</v>
      </c>
      <c r="T326" s="91">
        <f t="shared" si="32"/>
        <v>0</v>
      </c>
      <c r="U326" s="91">
        <f t="shared" si="32"/>
        <v>0</v>
      </c>
      <c r="V326" s="91">
        <f t="shared" si="32"/>
        <v>0</v>
      </c>
      <c r="W326" s="91">
        <f t="shared" si="32"/>
        <v>0</v>
      </c>
      <c r="X326" s="91">
        <f t="shared" si="32"/>
        <v>0</v>
      </c>
      <c r="Y326" s="91">
        <f t="shared" si="32"/>
        <v>0</v>
      </c>
      <c r="Z326" s="91">
        <f t="shared" si="32"/>
        <v>0</v>
      </c>
      <c r="AA326" s="91">
        <f t="shared" si="32"/>
        <v>0</v>
      </c>
      <c r="AB326" s="91">
        <f t="shared" si="32"/>
        <v>0</v>
      </c>
      <c r="AC326" s="91">
        <f t="shared" si="32"/>
        <v>0</v>
      </c>
      <c r="AD326" s="91">
        <f t="shared" si="32"/>
        <v>0</v>
      </c>
      <c r="AE326" s="91">
        <f t="shared" si="32"/>
        <v>0</v>
      </c>
      <c r="AF326" s="91">
        <f t="shared" si="32"/>
        <v>0</v>
      </c>
      <c r="AG326" s="91">
        <f t="shared" si="32"/>
        <v>0</v>
      </c>
    </row>
    <row r="327" spans="1:33" s="3" customFormat="1" x14ac:dyDescent="0.25">
      <c r="A327" s="3" t="str">
        <f t="shared" si="31"/>
        <v>cpetr_d</v>
      </c>
      <c r="B327" s="3" t="str">
        <f t="shared" si="15"/>
        <v>T3P2S8RL-UCE</v>
      </c>
      <c r="C327" s="92">
        <f t="shared" si="32"/>
        <v>0</v>
      </c>
      <c r="D327" s="92">
        <f t="shared" si="32"/>
        <v>0</v>
      </c>
      <c r="E327" s="92">
        <f t="shared" si="32"/>
        <v>0</v>
      </c>
      <c r="F327" s="92">
        <f t="shared" si="32"/>
        <v>0</v>
      </c>
      <c r="G327" s="92">
        <f t="shared" si="32"/>
        <v>0</v>
      </c>
      <c r="H327" s="92">
        <f t="shared" si="32"/>
        <v>0</v>
      </c>
      <c r="I327" s="92">
        <f t="shared" si="32"/>
        <v>0</v>
      </c>
      <c r="J327" s="92">
        <f t="shared" si="32"/>
        <v>0</v>
      </c>
      <c r="K327" s="92">
        <f t="shared" si="32"/>
        <v>0</v>
      </c>
      <c r="L327" s="92">
        <f t="shared" si="32"/>
        <v>0</v>
      </c>
      <c r="M327" s="92">
        <f t="shared" si="32"/>
        <v>0</v>
      </c>
      <c r="N327" s="92">
        <f t="shared" si="32"/>
        <v>0</v>
      </c>
      <c r="O327" s="92">
        <f t="shared" si="32"/>
        <v>0</v>
      </c>
      <c r="P327" s="92">
        <f t="shared" si="32"/>
        <v>0</v>
      </c>
      <c r="Q327" s="92">
        <f t="shared" si="32"/>
        <v>0</v>
      </c>
      <c r="R327" s="92">
        <f t="shared" si="32"/>
        <v>0</v>
      </c>
      <c r="S327" s="92">
        <f t="shared" si="32"/>
        <v>0</v>
      </c>
      <c r="T327" s="92">
        <f t="shared" si="32"/>
        <v>0</v>
      </c>
      <c r="U327" s="92">
        <f t="shared" si="32"/>
        <v>0</v>
      </c>
      <c r="V327" s="92">
        <f t="shared" si="32"/>
        <v>0</v>
      </c>
      <c r="W327" s="92">
        <f t="shared" si="32"/>
        <v>0</v>
      </c>
      <c r="X327" s="92">
        <f t="shared" si="32"/>
        <v>0</v>
      </c>
      <c r="Y327" s="92">
        <f t="shared" si="32"/>
        <v>0</v>
      </c>
      <c r="Z327" s="92">
        <f t="shared" si="32"/>
        <v>0</v>
      </c>
      <c r="AA327" s="92">
        <f t="shared" si="32"/>
        <v>0</v>
      </c>
      <c r="AB327" s="92">
        <f t="shared" si="32"/>
        <v>0</v>
      </c>
      <c r="AC327" s="92">
        <f t="shared" si="32"/>
        <v>0</v>
      </c>
      <c r="AD327" s="92">
        <f t="shared" si="32"/>
        <v>0</v>
      </c>
      <c r="AE327" s="92">
        <f t="shared" si="32"/>
        <v>0</v>
      </c>
      <c r="AF327" s="92">
        <f t="shared" si="32"/>
        <v>0</v>
      </c>
      <c r="AG327" s="92">
        <f t="shared" si="32"/>
        <v>0</v>
      </c>
    </row>
    <row r="328" spans="1:33" x14ac:dyDescent="0.25">
      <c r="A328" s="86" t="s">
        <v>314</v>
      </c>
      <c r="B328" s="86" t="str">
        <f t="shared" si="15"/>
        <v>Ucon7-75-L</v>
      </c>
      <c r="C328" s="90">
        <v>0</v>
      </c>
      <c r="D328" s="90">
        <v>0</v>
      </c>
      <c r="E328" s="90">
        <v>0</v>
      </c>
      <c r="F328" s="90">
        <v>0</v>
      </c>
      <c r="G328" s="90">
        <v>0</v>
      </c>
      <c r="H328" s="90">
        <v>0</v>
      </c>
      <c r="I328" s="90">
        <v>0</v>
      </c>
      <c r="J328" s="90">
        <v>0</v>
      </c>
      <c r="K328" s="90">
        <v>0</v>
      </c>
      <c r="L328" s="90">
        <v>0</v>
      </c>
      <c r="M328" s="90">
        <v>0</v>
      </c>
      <c r="N328" s="90">
        <v>0</v>
      </c>
      <c r="O328" s="90">
        <v>0</v>
      </c>
      <c r="P328" s="90">
        <v>0</v>
      </c>
      <c r="Q328" s="90">
        <v>0</v>
      </c>
      <c r="R328" s="90">
        <v>0</v>
      </c>
      <c r="S328" s="90">
        <v>0</v>
      </c>
      <c r="T328" s="90">
        <v>0</v>
      </c>
      <c r="U328" s="90">
        <v>0</v>
      </c>
      <c r="V328" s="90">
        <v>0</v>
      </c>
      <c r="W328" s="90">
        <v>0</v>
      </c>
      <c r="X328" s="90">
        <v>0</v>
      </c>
      <c r="Y328" s="90">
        <v>0</v>
      </c>
      <c r="Z328" s="90">
        <v>0</v>
      </c>
      <c r="AA328" s="90">
        <v>0</v>
      </c>
      <c r="AB328" s="90">
        <v>0</v>
      </c>
      <c r="AC328" s="90">
        <v>0</v>
      </c>
      <c r="AD328" s="90">
        <v>0</v>
      </c>
      <c r="AE328" s="90">
        <v>0</v>
      </c>
      <c r="AF328" s="90">
        <v>0</v>
      </c>
      <c r="AG328" s="90">
        <v>0</v>
      </c>
    </row>
    <row r="329" spans="1:33" x14ac:dyDescent="0.25">
      <c r="A329" s="32" t="str">
        <f>A328</f>
        <v>cvehi</v>
      </c>
      <c r="B329" s="32" t="str">
        <f t="shared" ref="B329:B337" si="33">B319</f>
        <v>Con7-75-L</v>
      </c>
      <c r="C329" s="91">
        <v>0</v>
      </c>
      <c r="D329" s="91">
        <v>0</v>
      </c>
      <c r="E329" s="91">
        <v>0</v>
      </c>
      <c r="F329" s="91">
        <v>0</v>
      </c>
      <c r="G329" s="91">
        <v>0</v>
      </c>
      <c r="H329" s="91">
        <v>0</v>
      </c>
      <c r="I329" s="91">
        <v>0</v>
      </c>
      <c r="J329" s="91">
        <v>0</v>
      </c>
      <c r="K329" s="91">
        <v>0</v>
      </c>
      <c r="L329" s="91">
        <v>0</v>
      </c>
      <c r="M329" s="91">
        <v>0</v>
      </c>
      <c r="N329" s="91">
        <v>0</v>
      </c>
      <c r="O329" s="91">
        <v>0</v>
      </c>
      <c r="P329" s="91">
        <v>0</v>
      </c>
      <c r="Q329" s="91">
        <v>0</v>
      </c>
      <c r="R329" s="91">
        <v>0</v>
      </c>
      <c r="S329" s="91">
        <v>0</v>
      </c>
      <c r="T329" s="91">
        <v>0</v>
      </c>
      <c r="U329" s="91">
        <v>0</v>
      </c>
      <c r="V329" s="91">
        <v>0</v>
      </c>
      <c r="W329" s="91">
        <v>0</v>
      </c>
      <c r="X329" s="91">
        <v>0</v>
      </c>
      <c r="Y329" s="91">
        <v>0</v>
      </c>
      <c r="Z329" s="91">
        <v>0</v>
      </c>
      <c r="AA329" s="91">
        <v>0</v>
      </c>
      <c r="AB329" s="91">
        <v>0</v>
      </c>
      <c r="AC329" s="91">
        <v>0</v>
      </c>
      <c r="AD329" s="91">
        <v>0</v>
      </c>
      <c r="AE329" s="91">
        <v>0</v>
      </c>
      <c r="AF329" s="91">
        <v>0</v>
      </c>
      <c r="AG329" s="91">
        <v>0</v>
      </c>
    </row>
    <row r="330" spans="1:33" x14ac:dyDescent="0.25">
      <c r="A330" s="32" t="str">
        <f t="shared" ref="A330:A337" si="34">A329</f>
        <v>cvehi</v>
      </c>
      <c r="B330" s="32" t="str">
        <f t="shared" si="33"/>
        <v>Ucon_NB-UCE-L</v>
      </c>
      <c r="C330" s="91">
        <v>0</v>
      </c>
      <c r="D330" s="91">
        <v>0</v>
      </c>
      <c r="E330" s="91">
        <v>0</v>
      </c>
      <c r="F330" s="91">
        <v>0</v>
      </c>
      <c r="G330" s="91">
        <v>0</v>
      </c>
      <c r="H330" s="91">
        <v>0</v>
      </c>
      <c r="I330" s="91">
        <v>0</v>
      </c>
      <c r="J330" s="91">
        <v>0</v>
      </c>
      <c r="K330" s="91">
        <v>0</v>
      </c>
      <c r="L330" s="91">
        <v>0</v>
      </c>
      <c r="M330" s="91">
        <v>0</v>
      </c>
      <c r="N330" s="91">
        <v>0</v>
      </c>
      <c r="O330" s="91">
        <v>0</v>
      </c>
      <c r="P330" s="91">
        <v>0</v>
      </c>
      <c r="Q330" s="91">
        <v>0</v>
      </c>
      <c r="R330" s="91">
        <v>0</v>
      </c>
      <c r="S330" s="91">
        <v>0</v>
      </c>
      <c r="T330" s="91">
        <v>0</v>
      </c>
      <c r="U330" s="91">
        <v>0</v>
      </c>
      <c r="V330" s="91">
        <v>0</v>
      </c>
      <c r="W330" s="91">
        <v>0</v>
      </c>
      <c r="X330" s="91">
        <v>0</v>
      </c>
      <c r="Y330" s="91">
        <v>0</v>
      </c>
      <c r="Z330" s="91">
        <v>0</v>
      </c>
      <c r="AA330" s="91">
        <v>0</v>
      </c>
      <c r="AB330" s="91">
        <v>0</v>
      </c>
      <c r="AC330" s="91">
        <v>0</v>
      </c>
      <c r="AD330" s="91">
        <v>0</v>
      </c>
      <c r="AE330" s="91">
        <v>0</v>
      </c>
      <c r="AF330" s="91">
        <v>0</v>
      </c>
      <c r="AG330" s="91">
        <v>0</v>
      </c>
    </row>
    <row r="331" spans="1:33" x14ac:dyDescent="0.25">
      <c r="A331" s="32" t="str">
        <f t="shared" si="34"/>
        <v>cvehi</v>
      </c>
      <c r="B331" s="32" t="str">
        <f t="shared" si="33"/>
        <v>Con_NB-UCE</v>
      </c>
      <c r="C331" s="91">
        <v>0</v>
      </c>
      <c r="D331" s="91">
        <v>0</v>
      </c>
      <c r="E331" s="91">
        <v>0</v>
      </c>
      <c r="F331" s="91">
        <v>0</v>
      </c>
      <c r="G331" s="91">
        <v>0</v>
      </c>
      <c r="H331" s="91">
        <v>0</v>
      </c>
      <c r="I331" s="91">
        <v>0</v>
      </c>
      <c r="J331" s="91">
        <v>0</v>
      </c>
      <c r="K331" s="91">
        <v>0</v>
      </c>
      <c r="L331" s="91">
        <v>0</v>
      </c>
      <c r="M331" s="91">
        <v>0</v>
      </c>
      <c r="N331" s="91">
        <v>0</v>
      </c>
      <c r="O331" s="91">
        <v>0</v>
      </c>
      <c r="P331" s="91">
        <v>0</v>
      </c>
      <c r="Q331" s="91">
        <v>0</v>
      </c>
      <c r="R331" s="91">
        <v>0</v>
      </c>
      <c r="S331" s="91">
        <v>0</v>
      </c>
      <c r="T331" s="91">
        <v>0</v>
      </c>
      <c r="U331" s="91">
        <v>0</v>
      </c>
      <c r="V331" s="91">
        <v>0</v>
      </c>
      <c r="W331" s="91">
        <v>0</v>
      </c>
      <c r="X331" s="91">
        <v>0</v>
      </c>
      <c r="Y331" s="91">
        <v>0</v>
      </c>
      <c r="Z331" s="91">
        <v>0</v>
      </c>
      <c r="AA331" s="91">
        <v>0</v>
      </c>
      <c r="AB331" s="91">
        <v>0</v>
      </c>
      <c r="AC331" s="91">
        <v>0</v>
      </c>
      <c r="AD331" s="91">
        <v>0</v>
      </c>
      <c r="AE331" s="91">
        <v>0</v>
      </c>
      <c r="AF331" s="91">
        <v>0</v>
      </c>
      <c r="AG331" s="91">
        <v>0</v>
      </c>
    </row>
    <row r="332" spans="1:33" x14ac:dyDescent="0.25">
      <c r="A332" s="32" t="str">
        <f t="shared" si="34"/>
        <v>cvehi</v>
      </c>
      <c r="B332" s="32" t="str">
        <f t="shared" si="33"/>
        <v>Ucon_NB9-5</v>
      </c>
      <c r="C332" s="91">
        <v>0</v>
      </c>
      <c r="D332" s="91">
        <v>0</v>
      </c>
      <c r="E332" s="91">
        <v>0</v>
      </c>
      <c r="F332" s="91">
        <v>0</v>
      </c>
      <c r="G332" s="91">
        <v>0</v>
      </c>
      <c r="H332" s="91">
        <v>0</v>
      </c>
      <c r="I332" s="91">
        <v>0</v>
      </c>
      <c r="J332" s="91">
        <v>0</v>
      </c>
      <c r="K332" s="91">
        <v>0</v>
      </c>
      <c r="L332" s="91">
        <v>0</v>
      </c>
      <c r="M332" s="91">
        <v>0</v>
      </c>
      <c r="N332" s="91">
        <v>0</v>
      </c>
      <c r="O332" s="91">
        <v>0</v>
      </c>
      <c r="P332" s="91">
        <v>0</v>
      </c>
      <c r="Q332" s="91">
        <v>0</v>
      </c>
      <c r="R332" s="91">
        <v>0</v>
      </c>
      <c r="S332" s="91">
        <v>0</v>
      </c>
      <c r="T332" s="91">
        <v>0</v>
      </c>
      <c r="U332" s="91">
        <v>0</v>
      </c>
      <c r="V332" s="91">
        <v>0</v>
      </c>
      <c r="W332" s="91">
        <v>0</v>
      </c>
      <c r="X332" s="91">
        <v>0</v>
      </c>
      <c r="Y332" s="91">
        <v>0</v>
      </c>
      <c r="Z332" s="91">
        <v>0</v>
      </c>
      <c r="AA332" s="91">
        <v>0</v>
      </c>
      <c r="AB332" s="91">
        <v>0</v>
      </c>
      <c r="AC332" s="91">
        <v>0</v>
      </c>
      <c r="AD332" s="91">
        <v>0</v>
      </c>
      <c r="AE332" s="91">
        <v>0</v>
      </c>
      <c r="AF332" s="91">
        <v>0</v>
      </c>
      <c r="AG332" s="91">
        <v>0</v>
      </c>
    </row>
    <row r="333" spans="1:33" x14ac:dyDescent="0.25">
      <c r="A333" s="32" t="str">
        <f t="shared" si="34"/>
        <v>cvehi</v>
      </c>
      <c r="B333" s="32" t="str">
        <f t="shared" si="33"/>
        <v>RE_CON-UCE-L</v>
      </c>
      <c r="C333" s="91">
        <v>0</v>
      </c>
      <c r="D333" s="91">
        <v>0</v>
      </c>
      <c r="E333" s="91">
        <v>0</v>
      </c>
      <c r="F333" s="91">
        <v>0</v>
      </c>
      <c r="G333" s="91">
        <v>0</v>
      </c>
      <c r="H333" s="91">
        <v>0</v>
      </c>
      <c r="I333" s="91">
        <v>0</v>
      </c>
      <c r="J333" s="91">
        <v>0</v>
      </c>
      <c r="K333" s="91">
        <v>0</v>
      </c>
      <c r="L333" s="91">
        <v>0</v>
      </c>
      <c r="M333" s="91">
        <v>0</v>
      </c>
      <c r="N333" s="91">
        <v>0</v>
      </c>
      <c r="O333" s="91">
        <v>0</v>
      </c>
      <c r="P333" s="91">
        <v>0</v>
      </c>
      <c r="Q333" s="91">
        <v>0</v>
      </c>
      <c r="R333" s="91">
        <v>0</v>
      </c>
      <c r="S333" s="91">
        <v>0</v>
      </c>
      <c r="T333" s="91">
        <v>0</v>
      </c>
      <c r="U333" s="91">
        <v>0</v>
      </c>
      <c r="V333" s="91">
        <v>0</v>
      </c>
      <c r="W333" s="91">
        <v>0</v>
      </c>
      <c r="X333" s="91">
        <v>0</v>
      </c>
      <c r="Y333" s="91">
        <v>0</v>
      </c>
      <c r="Z333" s="91">
        <v>0</v>
      </c>
      <c r="AA333" s="91">
        <v>0</v>
      </c>
      <c r="AB333" s="91">
        <v>0</v>
      </c>
      <c r="AC333" s="91">
        <v>0</v>
      </c>
      <c r="AD333" s="91">
        <v>0</v>
      </c>
      <c r="AE333" s="91">
        <v>0</v>
      </c>
      <c r="AF333" s="91">
        <v>0</v>
      </c>
      <c r="AG333" s="91">
        <v>0</v>
      </c>
    </row>
    <row r="334" spans="1:33" x14ac:dyDescent="0.25">
      <c r="A334" s="32" t="str">
        <f t="shared" si="34"/>
        <v>cvehi</v>
      </c>
      <c r="B334" s="32" t="str">
        <f t="shared" si="33"/>
        <v>TRAPES-UCE-L</v>
      </c>
      <c r="C334" s="91">
        <v>0</v>
      </c>
      <c r="D334" s="91">
        <v>0</v>
      </c>
      <c r="E334" s="91">
        <v>0</v>
      </c>
      <c r="F334" s="91">
        <v>0</v>
      </c>
      <c r="G334" s="91">
        <v>0</v>
      </c>
      <c r="H334" s="91">
        <v>0</v>
      </c>
      <c r="I334" s="91">
        <v>0</v>
      </c>
      <c r="J334" s="91">
        <v>0</v>
      </c>
      <c r="K334" s="91">
        <v>0</v>
      </c>
      <c r="L334" s="91">
        <v>0</v>
      </c>
      <c r="M334" s="91">
        <v>0</v>
      </c>
      <c r="N334" s="91">
        <v>0</v>
      </c>
      <c r="O334" s="91">
        <v>0</v>
      </c>
      <c r="P334" s="91">
        <v>0</v>
      </c>
      <c r="Q334" s="91">
        <v>0</v>
      </c>
      <c r="R334" s="91">
        <v>0</v>
      </c>
      <c r="S334" s="91">
        <v>0</v>
      </c>
      <c r="T334" s="91">
        <v>0</v>
      </c>
      <c r="U334" s="91">
        <v>0</v>
      </c>
      <c r="V334" s="91">
        <v>0</v>
      </c>
      <c r="W334" s="91">
        <v>0</v>
      </c>
      <c r="X334" s="91">
        <v>0</v>
      </c>
      <c r="Y334" s="91">
        <v>0</v>
      </c>
      <c r="Z334" s="91">
        <v>0</v>
      </c>
      <c r="AA334" s="91">
        <v>0</v>
      </c>
      <c r="AB334" s="91">
        <v>0</v>
      </c>
      <c r="AC334" s="91">
        <v>0</v>
      </c>
      <c r="AD334" s="91">
        <v>0</v>
      </c>
      <c r="AE334" s="91">
        <v>0</v>
      </c>
      <c r="AF334" s="91">
        <v>0</v>
      </c>
      <c r="AG334" s="91">
        <v>0</v>
      </c>
    </row>
    <row r="335" spans="1:33" x14ac:dyDescent="0.25">
      <c r="A335" s="32" t="str">
        <f t="shared" si="34"/>
        <v>cvehi</v>
      </c>
      <c r="B335" s="32" t="str">
        <f t="shared" si="33"/>
        <v>REF2019-UCE-L</v>
      </c>
      <c r="C335" s="91">
        <v>0</v>
      </c>
      <c r="D335" s="91">
        <v>0</v>
      </c>
      <c r="E335" s="91">
        <v>0</v>
      </c>
      <c r="F335" s="91">
        <v>0</v>
      </c>
      <c r="G335" s="91">
        <v>0</v>
      </c>
      <c r="H335" s="91">
        <v>0</v>
      </c>
      <c r="I335" s="91">
        <v>0</v>
      </c>
      <c r="J335" s="91">
        <v>0</v>
      </c>
      <c r="K335" s="91">
        <v>0</v>
      </c>
      <c r="L335" s="91">
        <v>0</v>
      </c>
      <c r="M335" s="91">
        <v>0</v>
      </c>
      <c r="N335" s="91">
        <v>0</v>
      </c>
      <c r="O335" s="91">
        <v>0</v>
      </c>
      <c r="P335" s="91">
        <v>0</v>
      </c>
      <c r="Q335" s="91">
        <v>0</v>
      </c>
      <c r="R335" s="91">
        <v>0</v>
      </c>
      <c r="S335" s="91">
        <v>0</v>
      </c>
      <c r="T335" s="91">
        <v>0</v>
      </c>
      <c r="U335" s="91">
        <v>0</v>
      </c>
      <c r="V335" s="91">
        <v>0</v>
      </c>
      <c r="W335" s="91">
        <v>0</v>
      </c>
      <c r="X335" s="91">
        <v>0</v>
      </c>
      <c r="Y335" s="91">
        <v>0</v>
      </c>
      <c r="Z335" s="91">
        <v>0</v>
      </c>
      <c r="AA335" s="91">
        <v>0</v>
      </c>
      <c r="AB335" s="91">
        <v>0</v>
      </c>
      <c r="AC335" s="91">
        <v>0</v>
      </c>
      <c r="AD335" s="91">
        <v>0</v>
      </c>
      <c r="AE335" s="91">
        <v>0</v>
      </c>
      <c r="AF335" s="91">
        <v>0</v>
      </c>
      <c r="AG335" s="91">
        <v>0</v>
      </c>
    </row>
    <row r="336" spans="1:33" x14ac:dyDescent="0.25">
      <c r="A336" s="32" t="str">
        <f t="shared" si="34"/>
        <v>cvehi</v>
      </c>
      <c r="B336" s="32" t="str">
        <f t="shared" si="33"/>
        <v>REF20195-L</v>
      </c>
      <c r="C336" s="91">
        <v>0</v>
      </c>
      <c r="D336" s="91">
        <v>0</v>
      </c>
      <c r="E336" s="91">
        <v>0</v>
      </c>
      <c r="F336" s="91">
        <v>0</v>
      </c>
      <c r="G336" s="91">
        <v>0</v>
      </c>
      <c r="H336" s="91">
        <v>0</v>
      </c>
      <c r="I336" s="91">
        <v>0</v>
      </c>
      <c r="J336" s="91">
        <v>0</v>
      </c>
      <c r="K336" s="91">
        <v>0</v>
      </c>
      <c r="L336" s="91">
        <v>0</v>
      </c>
      <c r="M336" s="91">
        <v>0</v>
      </c>
      <c r="N336" s="91">
        <v>0</v>
      </c>
      <c r="O336" s="91">
        <v>0</v>
      </c>
      <c r="P336" s="91">
        <v>0</v>
      </c>
      <c r="Q336" s="91">
        <v>0</v>
      </c>
      <c r="R336" s="91">
        <v>0</v>
      </c>
      <c r="S336" s="91">
        <v>0</v>
      </c>
      <c r="T336" s="91">
        <v>0</v>
      </c>
      <c r="U336" s="91">
        <v>0</v>
      </c>
      <c r="V336" s="91">
        <v>0</v>
      </c>
      <c r="W336" s="91">
        <v>0</v>
      </c>
      <c r="X336" s="91">
        <v>0</v>
      </c>
      <c r="Y336" s="91">
        <v>0</v>
      </c>
      <c r="Z336" s="91">
        <v>0</v>
      </c>
      <c r="AA336" s="91">
        <v>0</v>
      </c>
      <c r="AB336" s="91">
        <v>0</v>
      </c>
      <c r="AC336" s="91">
        <v>0</v>
      </c>
      <c r="AD336" s="91">
        <v>0</v>
      </c>
      <c r="AE336" s="91">
        <v>0</v>
      </c>
      <c r="AF336" s="91">
        <v>0</v>
      </c>
      <c r="AG336" s="91">
        <v>0</v>
      </c>
    </row>
    <row r="337" spans="1:33" s="3" customFormat="1" x14ac:dyDescent="0.25">
      <c r="A337" s="3" t="str">
        <f t="shared" si="34"/>
        <v>cvehi</v>
      </c>
      <c r="B337" s="3" t="str">
        <f t="shared" si="33"/>
        <v>T3P2S8RL-UCE</v>
      </c>
      <c r="C337" s="92">
        <v>0</v>
      </c>
      <c r="D337" s="92">
        <v>0</v>
      </c>
      <c r="E337" s="92">
        <v>0</v>
      </c>
      <c r="F337" s="92">
        <v>0</v>
      </c>
      <c r="G337" s="92">
        <v>0</v>
      </c>
      <c r="H337" s="92">
        <v>0</v>
      </c>
      <c r="I337" s="92">
        <v>0</v>
      </c>
      <c r="J337" s="92">
        <v>0</v>
      </c>
      <c r="K337" s="92">
        <v>0</v>
      </c>
      <c r="L337" s="92">
        <v>0</v>
      </c>
      <c r="M337" s="92">
        <v>0</v>
      </c>
      <c r="N337" s="92">
        <v>0</v>
      </c>
      <c r="O337" s="92">
        <v>0</v>
      </c>
      <c r="P337" s="92">
        <v>0</v>
      </c>
      <c r="Q337" s="92">
        <v>0</v>
      </c>
      <c r="R337" s="92">
        <v>0</v>
      </c>
      <c r="S337" s="92">
        <v>0</v>
      </c>
      <c r="T337" s="92">
        <v>0</v>
      </c>
      <c r="U337" s="92">
        <v>0</v>
      </c>
      <c r="V337" s="92">
        <v>0</v>
      </c>
      <c r="W337" s="92">
        <v>0</v>
      </c>
      <c r="X337" s="92">
        <v>0</v>
      </c>
      <c r="Y337" s="92">
        <v>0</v>
      </c>
      <c r="Z337" s="92">
        <v>0</v>
      </c>
      <c r="AA337" s="92">
        <v>0</v>
      </c>
      <c r="AB337" s="92">
        <v>0</v>
      </c>
      <c r="AC337" s="92">
        <v>0</v>
      </c>
      <c r="AD337" s="92">
        <v>0</v>
      </c>
      <c r="AE337" s="92">
        <v>0</v>
      </c>
      <c r="AF337" s="92">
        <v>0</v>
      </c>
      <c r="AG337" s="92">
        <v>0</v>
      </c>
    </row>
    <row r="338" spans="1:33" x14ac:dyDescent="0.25"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</row>
    <row r="339" spans="1:33" x14ac:dyDescent="0.25"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</row>
    <row r="340" spans="1:33" x14ac:dyDescent="0.25"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</row>
    <row r="341" spans="1:33" x14ac:dyDescent="0.25"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</row>
    <row r="342" spans="1:33" x14ac:dyDescent="0.25"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</row>
    <row r="343" spans="1:33" x14ac:dyDescent="0.25"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</row>
    <row r="344" spans="1:33" x14ac:dyDescent="0.25"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</row>
    <row r="345" spans="1:33" x14ac:dyDescent="0.25"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</row>
    <row r="346" spans="1:33" x14ac:dyDescent="0.25"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r="347" spans="1:33" x14ac:dyDescent="0.25"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r="348" spans="1:33" x14ac:dyDescent="0.25"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r="349" spans="1:33" x14ac:dyDescent="0.25"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r="350" spans="1:33" x14ac:dyDescent="0.25"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r="351" spans="1:33" x14ac:dyDescent="0.25"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r="352" spans="1:33" x14ac:dyDescent="0.25"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r="353" spans="3:28" x14ac:dyDescent="0.25"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r="354" spans="3:28" x14ac:dyDescent="0.25"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r="355" spans="3:28" x14ac:dyDescent="0.25"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r="356" spans="3:28" x14ac:dyDescent="0.25"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r="357" spans="3:28" x14ac:dyDescent="0.25"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r="358" spans="3:28" x14ac:dyDescent="0.25"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r="359" spans="3:28" x14ac:dyDescent="0.25"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r="360" spans="3:28" x14ac:dyDescent="0.25"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r="361" spans="3:28" x14ac:dyDescent="0.25"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r="362" spans="3:28" x14ac:dyDescent="0.25"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r="363" spans="3:28" x14ac:dyDescent="0.25"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r="364" spans="3:28" x14ac:dyDescent="0.25"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r="365" spans="3:28" x14ac:dyDescent="0.25"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r="366" spans="3:28" x14ac:dyDescent="0.25"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</row>
    <row r="367" spans="3:28" x14ac:dyDescent="0.25"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r="368" spans="3:28" x14ac:dyDescent="0.25"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</row>
    <row r="369" spans="3:28" x14ac:dyDescent="0.25"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</row>
    <row r="370" spans="3:28" x14ac:dyDescent="0.25"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</row>
    <row r="371" spans="3:28" x14ac:dyDescent="0.25"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</row>
    <row r="372" spans="3:28" x14ac:dyDescent="0.25"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</row>
    <row r="373" spans="3:28" x14ac:dyDescent="0.25"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r="374" spans="3:28" x14ac:dyDescent="0.25"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</row>
    <row r="375" spans="3:28" x14ac:dyDescent="0.25"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</row>
    <row r="376" spans="3:28" x14ac:dyDescent="0.25"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</row>
  </sheetData>
  <conditionalFormatting sqref="AH29:AL29 G30:AG30 G28:AL28 C338:AB376 C8:AL27 C38:AL47 C28:F37 C298:AG337 C148:AL167 C288:AL297">
    <cfRule type="cellIs" dxfId="42" priority="33" operator="equal">
      <formula>"eps"</formula>
    </cfRule>
  </conditionalFormatting>
  <conditionalFormatting sqref="AH30:AL30 AH35:AL35 G31:AL34 G36:AL37">
    <cfRule type="cellIs" dxfId="41" priority="32" operator="equal">
      <formula>"eps"</formula>
    </cfRule>
  </conditionalFormatting>
  <conditionalFormatting sqref="G35:AG35">
    <cfRule type="cellIs" dxfId="40" priority="31" operator="equal">
      <formula>"eps"</formula>
    </cfRule>
  </conditionalFormatting>
  <conditionalFormatting sqref="C48:AL57">
    <cfRule type="cellIs" dxfId="39" priority="22" operator="equal">
      <formula>"eps"</formula>
    </cfRule>
  </conditionalFormatting>
  <conditionalFormatting sqref="C68:AL77">
    <cfRule type="cellIs" dxfId="38" priority="20" operator="equal">
      <formula>"eps"</formula>
    </cfRule>
  </conditionalFormatting>
  <conditionalFormatting sqref="C58:AL67">
    <cfRule type="cellIs" dxfId="37" priority="21" operator="equal">
      <formula>"eps"</formula>
    </cfRule>
  </conditionalFormatting>
  <conditionalFormatting sqref="C108:AL117">
    <cfRule type="cellIs" dxfId="36" priority="16" operator="equal">
      <formula>"eps"</formula>
    </cfRule>
  </conditionalFormatting>
  <conditionalFormatting sqref="C78:AL87">
    <cfRule type="cellIs" dxfId="35" priority="19" operator="equal">
      <formula>"eps"</formula>
    </cfRule>
  </conditionalFormatting>
  <conditionalFormatting sqref="C88:AL97">
    <cfRule type="cellIs" dxfId="34" priority="18" operator="equal">
      <formula>"eps"</formula>
    </cfRule>
  </conditionalFormatting>
  <conditionalFormatting sqref="C138:AL147">
    <cfRule type="cellIs" dxfId="33" priority="13" operator="equal">
      <formula>"eps"</formula>
    </cfRule>
  </conditionalFormatting>
  <conditionalFormatting sqref="C98:AL107">
    <cfRule type="cellIs" dxfId="32" priority="17" operator="equal">
      <formula>"eps"</formula>
    </cfRule>
  </conditionalFormatting>
  <conditionalFormatting sqref="C168:AL177">
    <cfRule type="cellIs" dxfId="31" priority="12" operator="equal">
      <formula>"eps"</formula>
    </cfRule>
  </conditionalFormatting>
  <conditionalFormatting sqref="C118:AL127">
    <cfRule type="cellIs" dxfId="30" priority="15" operator="equal">
      <formula>"eps"</formula>
    </cfRule>
  </conditionalFormatting>
  <conditionalFormatting sqref="C128:AL137">
    <cfRule type="cellIs" dxfId="29" priority="14" operator="equal">
      <formula>"eps"</formula>
    </cfRule>
  </conditionalFormatting>
  <conditionalFormatting sqref="C188:AL197">
    <cfRule type="cellIs" dxfId="28" priority="10" operator="equal">
      <formula>"eps"</formula>
    </cfRule>
  </conditionalFormatting>
  <conditionalFormatting sqref="C178:AL187">
    <cfRule type="cellIs" dxfId="27" priority="11" operator="equal">
      <formula>"eps"</formula>
    </cfRule>
  </conditionalFormatting>
  <conditionalFormatting sqref="C228:AL237">
    <cfRule type="cellIs" dxfId="26" priority="6" operator="equal">
      <formula>"eps"</formula>
    </cfRule>
  </conditionalFormatting>
  <conditionalFormatting sqref="C198:AL207">
    <cfRule type="cellIs" dxfId="25" priority="9" operator="equal">
      <formula>"eps"</formula>
    </cfRule>
  </conditionalFormatting>
  <conditionalFormatting sqref="C208:AL217">
    <cfRule type="cellIs" dxfId="24" priority="8" operator="equal">
      <formula>"eps"</formula>
    </cfRule>
  </conditionalFormatting>
  <conditionalFormatting sqref="C278:AL287">
    <cfRule type="cellIs" dxfId="23" priority="1" operator="equal">
      <formula>"eps"</formula>
    </cfRule>
  </conditionalFormatting>
  <conditionalFormatting sqref="C218:AL227">
    <cfRule type="cellIs" dxfId="22" priority="7" operator="equal">
      <formula>"eps"</formula>
    </cfRule>
  </conditionalFormatting>
  <conditionalFormatting sqref="C238:AL247">
    <cfRule type="cellIs" dxfId="21" priority="5" operator="equal">
      <formula>"eps"</formula>
    </cfRule>
  </conditionalFormatting>
  <conditionalFormatting sqref="C248:AL257">
    <cfRule type="cellIs" dxfId="20" priority="4" operator="equal">
      <formula>"eps"</formula>
    </cfRule>
  </conditionalFormatting>
  <conditionalFormatting sqref="C258:AL267">
    <cfRule type="cellIs" dxfId="19" priority="3" operator="equal">
      <formula>"eps"</formula>
    </cfRule>
  </conditionalFormatting>
  <conditionalFormatting sqref="C268:AL277">
    <cfRule type="cellIs" dxfId="18" priority="2" operator="equal">
      <formula>"eps"</formula>
    </cfRule>
  </conditionalFormatting>
  <pageMargins left="0.7" right="0.7" top="0.75" bottom="0.75" header="0.3" footer="0.3"/>
  <pageSetup paperSize="9" orientation="portrait" r:id="rId1"/>
  <ignoredErrors>
    <ignoredError sqref="B334:B337" formula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64"/>
  <sheetViews>
    <sheetView zoomScaleNormal="100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F24" sqref="F24"/>
    </sheetView>
  </sheetViews>
  <sheetFormatPr defaultColWidth="9.140625" defaultRowHeight="15" x14ac:dyDescent="0.25"/>
  <cols>
    <col min="1" max="2" width="9.140625" style="57"/>
    <col min="3" max="3" width="22.42578125" style="57" bestFit="1" customWidth="1"/>
    <col min="4" max="16384" width="9.140625" style="57"/>
  </cols>
  <sheetData>
    <row r="1" spans="1:35" x14ac:dyDescent="0.25">
      <c r="A1" s="57" t="s">
        <v>313</v>
      </c>
    </row>
    <row r="7" spans="1:35" x14ac:dyDescent="0.25">
      <c r="D7" s="57">
        <v>2019</v>
      </c>
      <c r="E7" s="57">
        <v>2020</v>
      </c>
      <c r="F7" s="57">
        <v>2021</v>
      </c>
      <c r="G7" s="57">
        <v>2022</v>
      </c>
      <c r="H7" s="57">
        <v>2023</v>
      </c>
      <c r="I7" s="57">
        <v>2024</v>
      </c>
      <c r="J7" s="57">
        <v>2025</v>
      </c>
      <c r="K7" s="57">
        <v>2026</v>
      </c>
      <c r="L7" s="57">
        <v>2027</v>
      </c>
      <c r="M7" s="57">
        <v>2028</v>
      </c>
      <c r="N7" s="57">
        <v>2029</v>
      </c>
      <c r="O7" s="57">
        <v>2030</v>
      </c>
      <c r="P7" s="57">
        <v>2031</v>
      </c>
      <c r="Q7" s="57">
        <v>2032</v>
      </c>
      <c r="R7" s="57">
        <v>2033</v>
      </c>
      <c r="S7" s="57">
        <v>2034</v>
      </c>
      <c r="T7" s="57">
        <v>2035</v>
      </c>
      <c r="U7" s="57">
        <v>2036</v>
      </c>
      <c r="V7" s="57">
        <v>2037</v>
      </c>
      <c r="W7" s="57">
        <v>2038</v>
      </c>
      <c r="X7" s="57">
        <v>2039</v>
      </c>
      <c r="Y7" s="57">
        <v>2040</v>
      </c>
      <c r="Z7" s="57">
        <v>2041</v>
      </c>
      <c r="AA7" s="57">
        <v>2042</v>
      </c>
      <c r="AB7" s="57">
        <v>2043</v>
      </c>
      <c r="AC7" s="57">
        <v>2044</v>
      </c>
      <c r="AD7" s="57">
        <v>2045</v>
      </c>
      <c r="AE7" s="57">
        <v>2046</v>
      </c>
      <c r="AF7" s="57">
        <v>2047</v>
      </c>
      <c r="AG7" s="57">
        <v>2048</v>
      </c>
      <c r="AH7" s="57">
        <v>2049</v>
      </c>
      <c r="AI7" s="57">
        <v>2050</v>
      </c>
    </row>
    <row r="8" spans="1:35" x14ac:dyDescent="0.25">
      <c r="A8" s="57" t="s">
        <v>314</v>
      </c>
      <c r="B8" s="57" t="s">
        <v>315</v>
      </c>
      <c r="C8" s="57" t="str">
        <f>[4]Scenarios!$B8</f>
        <v>Ucon7-75-L</v>
      </c>
      <c r="D8" s="82">
        <v>1</v>
      </c>
      <c r="E8" s="82">
        <v>1</v>
      </c>
      <c r="F8" s="82">
        <v>1</v>
      </c>
      <c r="G8" s="82">
        <v>1</v>
      </c>
      <c r="H8" s="82">
        <v>1</v>
      </c>
      <c r="I8" s="82">
        <v>1</v>
      </c>
      <c r="J8" s="82">
        <v>1</v>
      </c>
      <c r="K8" s="82">
        <v>1</v>
      </c>
      <c r="L8" s="82">
        <v>1</v>
      </c>
      <c r="M8" s="82">
        <v>1</v>
      </c>
      <c r="N8" s="82">
        <v>1</v>
      </c>
      <c r="O8" s="82">
        <v>1</v>
      </c>
      <c r="P8" s="82">
        <v>1</v>
      </c>
      <c r="Q8" s="82">
        <v>1</v>
      </c>
      <c r="R8" s="82">
        <v>1</v>
      </c>
      <c r="S8" s="82">
        <v>1</v>
      </c>
      <c r="T8" s="82">
        <v>1</v>
      </c>
      <c r="U8" s="82">
        <v>1</v>
      </c>
      <c r="V8" s="82">
        <v>1</v>
      </c>
      <c r="W8" s="82">
        <v>1</v>
      </c>
      <c r="X8" s="82">
        <v>1</v>
      </c>
      <c r="Y8" s="82">
        <v>1</v>
      </c>
      <c r="Z8" s="82">
        <v>1</v>
      </c>
      <c r="AA8" s="82">
        <v>1</v>
      </c>
      <c r="AB8" s="82">
        <v>1</v>
      </c>
      <c r="AC8" s="82">
        <v>1</v>
      </c>
      <c r="AD8" s="82">
        <v>1</v>
      </c>
      <c r="AE8" s="82">
        <v>1</v>
      </c>
      <c r="AF8" s="82">
        <v>1</v>
      </c>
      <c r="AG8" s="82">
        <v>1</v>
      </c>
      <c r="AH8" s="82">
        <v>1</v>
      </c>
      <c r="AI8" s="82">
        <v>1</v>
      </c>
    </row>
    <row r="9" spans="1:35" x14ac:dyDescent="0.25">
      <c r="A9" s="57" t="s">
        <v>314</v>
      </c>
      <c r="B9" s="57" t="s">
        <v>315</v>
      </c>
      <c r="C9" s="57" t="str">
        <f>[4]Scenarios!$B9</f>
        <v>Con7-75-L</v>
      </c>
      <c r="D9" s="82">
        <v>1</v>
      </c>
      <c r="E9" s="82">
        <v>1</v>
      </c>
      <c r="F9" s="82">
        <v>1</v>
      </c>
      <c r="G9" s="82">
        <v>1</v>
      </c>
      <c r="H9" s="82">
        <v>1</v>
      </c>
      <c r="I9" s="82">
        <v>1</v>
      </c>
      <c r="J9" s="82">
        <v>1</v>
      </c>
      <c r="K9" s="82">
        <v>1</v>
      </c>
      <c r="L9" s="82">
        <v>1</v>
      </c>
      <c r="M9" s="82">
        <v>1</v>
      </c>
      <c r="N9" s="82">
        <v>1</v>
      </c>
      <c r="O9" s="82">
        <v>1</v>
      </c>
      <c r="P9" s="82">
        <v>1</v>
      </c>
      <c r="Q9" s="82">
        <v>1</v>
      </c>
      <c r="R9" s="82">
        <v>1</v>
      </c>
      <c r="S9" s="82">
        <v>1</v>
      </c>
      <c r="T9" s="82">
        <v>1</v>
      </c>
      <c r="U9" s="82">
        <v>1</v>
      </c>
      <c r="V9" s="82">
        <v>1</v>
      </c>
      <c r="W9" s="82">
        <v>1</v>
      </c>
      <c r="X9" s="82">
        <v>1</v>
      </c>
      <c r="Y9" s="82">
        <v>1</v>
      </c>
      <c r="Z9" s="82">
        <v>1</v>
      </c>
      <c r="AA9" s="82">
        <v>1</v>
      </c>
      <c r="AB9" s="82">
        <v>1</v>
      </c>
      <c r="AC9" s="82">
        <v>1</v>
      </c>
      <c r="AD9" s="82">
        <v>1</v>
      </c>
      <c r="AE9" s="82">
        <v>1</v>
      </c>
      <c r="AF9" s="82">
        <v>1</v>
      </c>
      <c r="AG9" s="82">
        <v>1</v>
      </c>
      <c r="AH9" s="82">
        <v>1</v>
      </c>
      <c r="AI9" s="82">
        <v>1</v>
      </c>
    </row>
    <row r="10" spans="1:35" x14ac:dyDescent="0.25">
      <c r="A10" s="57" t="s">
        <v>314</v>
      </c>
      <c r="B10" s="57" t="s">
        <v>315</v>
      </c>
      <c r="C10" s="57" t="str">
        <f>[4]Scenarios!$B10</f>
        <v>Ucon_NB-UCE-L</v>
      </c>
      <c r="D10" s="82">
        <v>1</v>
      </c>
      <c r="E10" s="82">
        <v>1</v>
      </c>
      <c r="F10" s="82">
        <v>1</v>
      </c>
      <c r="G10" s="82">
        <v>1</v>
      </c>
      <c r="H10" s="82">
        <v>1</v>
      </c>
      <c r="I10" s="82">
        <v>1</v>
      </c>
      <c r="J10" s="82">
        <v>1</v>
      </c>
      <c r="K10" s="82">
        <v>1</v>
      </c>
      <c r="L10" s="82">
        <v>1</v>
      </c>
      <c r="M10" s="82">
        <v>1</v>
      </c>
      <c r="N10" s="82">
        <v>1</v>
      </c>
      <c r="O10" s="82">
        <v>1</v>
      </c>
      <c r="P10" s="82">
        <v>1</v>
      </c>
      <c r="Q10" s="82">
        <v>1</v>
      </c>
      <c r="R10" s="82">
        <v>1</v>
      </c>
      <c r="S10" s="82">
        <v>1</v>
      </c>
      <c r="T10" s="82">
        <v>1</v>
      </c>
      <c r="U10" s="82">
        <v>1</v>
      </c>
      <c r="V10" s="82">
        <v>1</v>
      </c>
      <c r="W10" s="82">
        <v>1</v>
      </c>
      <c r="X10" s="82">
        <v>1</v>
      </c>
      <c r="Y10" s="82">
        <v>1</v>
      </c>
      <c r="Z10" s="82">
        <v>1</v>
      </c>
      <c r="AA10" s="82">
        <v>1</v>
      </c>
      <c r="AB10" s="82">
        <v>1</v>
      </c>
      <c r="AC10" s="82">
        <v>1</v>
      </c>
      <c r="AD10" s="82">
        <v>1</v>
      </c>
      <c r="AE10" s="82">
        <v>1</v>
      </c>
      <c r="AF10" s="82">
        <v>1</v>
      </c>
      <c r="AG10" s="82">
        <v>1</v>
      </c>
      <c r="AH10" s="82">
        <v>1</v>
      </c>
      <c r="AI10" s="82">
        <v>1</v>
      </c>
    </row>
    <row r="11" spans="1:35" x14ac:dyDescent="0.25">
      <c r="A11" s="57" t="s">
        <v>314</v>
      </c>
      <c r="B11" s="57" t="s">
        <v>315</v>
      </c>
      <c r="C11" s="57" t="str">
        <f>[4]Scenarios!$B11</f>
        <v>Con_NB-UCE</v>
      </c>
      <c r="D11" s="82">
        <v>1</v>
      </c>
      <c r="E11" s="82">
        <v>1</v>
      </c>
      <c r="F11" s="82">
        <v>1</v>
      </c>
      <c r="G11" s="82">
        <v>1</v>
      </c>
      <c r="H11" s="82">
        <v>1</v>
      </c>
      <c r="I11" s="82">
        <v>1</v>
      </c>
      <c r="J11" s="82">
        <v>1</v>
      </c>
      <c r="K11" s="82">
        <v>1</v>
      </c>
      <c r="L11" s="82">
        <v>1</v>
      </c>
      <c r="M11" s="82">
        <v>1</v>
      </c>
      <c r="N11" s="82">
        <v>1</v>
      </c>
      <c r="O11" s="82">
        <v>1</v>
      </c>
      <c r="P11" s="82">
        <v>1</v>
      </c>
      <c r="Q11" s="82">
        <v>1</v>
      </c>
      <c r="R11" s="82">
        <v>1</v>
      </c>
      <c r="S11" s="82">
        <v>1</v>
      </c>
      <c r="T11" s="82">
        <v>1</v>
      </c>
      <c r="U11" s="82">
        <v>1</v>
      </c>
      <c r="V11" s="82">
        <v>1</v>
      </c>
      <c r="W11" s="82">
        <v>1</v>
      </c>
      <c r="X11" s="82">
        <v>1</v>
      </c>
      <c r="Y11" s="82">
        <v>1</v>
      </c>
      <c r="Z11" s="82">
        <v>1</v>
      </c>
      <c r="AA11" s="82">
        <v>1</v>
      </c>
      <c r="AB11" s="82">
        <v>1</v>
      </c>
      <c r="AC11" s="82">
        <v>1</v>
      </c>
      <c r="AD11" s="82">
        <v>1</v>
      </c>
      <c r="AE11" s="82">
        <v>1</v>
      </c>
      <c r="AF11" s="82">
        <v>1</v>
      </c>
      <c r="AG11" s="82">
        <v>1</v>
      </c>
      <c r="AH11" s="82">
        <v>1</v>
      </c>
      <c r="AI11" s="82">
        <v>1</v>
      </c>
    </row>
    <row r="12" spans="1:35" x14ac:dyDescent="0.25">
      <c r="A12" s="57" t="s">
        <v>314</v>
      </c>
      <c r="B12" s="57" t="s">
        <v>315</v>
      </c>
      <c r="C12" s="57" t="str">
        <f>[4]Scenarios!$B12</f>
        <v>Ucon_NB9-5</v>
      </c>
      <c r="D12" s="82">
        <v>1</v>
      </c>
      <c r="E12" s="82">
        <v>1</v>
      </c>
      <c r="F12" s="82">
        <v>1</v>
      </c>
      <c r="G12" s="82">
        <v>1</v>
      </c>
      <c r="H12" s="82">
        <v>1</v>
      </c>
      <c r="I12" s="82">
        <v>1</v>
      </c>
      <c r="J12" s="82">
        <v>1</v>
      </c>
      <c r="K12" s="82">
        <v>1</v>
      </c>
      <c r="L12" s="82">
        <v>1</v>
      </c>
      <c r="M12" s="82">
        <v>1</v>
      </c>
      <c r="N12" s="82">
        <v>1</v>
      </c>
      <c r="O12" s="82">
        <v>1</v>
      </c>
      <c r="P12" s="82">
        <v>1</v>
      </c>
      <c r="Q12" s="82">
        <v>1</v>
      </c>
      <c r="R12" s="82">
        <v>1</v>
      </c>
      <c r="S12" s="82">
        <v>1</v>
      </c>
      <c r="T12" s="82">
        <v>1</v>
      </c>
      <c r="U12" s="82">
        <v>1</v>
      </c>
      <c r="V12" s="82">
        <v>1</v>
      </c>
      <c r="W12" s="82">
        <v>1</v>
      </c>
      <c r="X12" s="82">
        <v>1</v>
      </c>
      <c r="Y12" s="82">
        <v>1</v>
      </c>
      <c r="Z12" s="82">
        <v>1</v>
      </c>
      <c r="AA12" s="82">
        <v>1</v>
      </c>
      <c r="AB12" s="82">
        <v>1</v>
      </c>
      <c r="AC12" s="82">
        <v>1</v>
      </c>
      <c r="AD12" s="82">
        <v>1</v>
      </c>
      <c r="AE12" s="82">
        <v>1</v>
      </c>
      <c r="AF12" s="82">
        <v>1</v>
      </c>
      <c r="AG12" s="82">
        <v>1</v>
      </c>
      <c r="AH12" s="82">
        <v>1</v>
      </c>
      <c r="AI12" s="82">
        <v>1</v>
      </c>
    </row>
    <row r="13" spans="1:35" x14ac:dyDescent="0.25">
      <c r="A13" s="57" t="s">
        <v>314</v>
      </c>
      <c r="B13" s="57" t="s">
        <v>315</v>
      </c>
      <c r="C13" s="57" t="str">
        <f>[4]Scenarios!$B13</f>
        <v>RE_CON-UCE-L</v>
      </c>
      <c r="D13" s="82">
        <v>1</v>
      </c>
      <c r="E13" s="82">
        <v>1</v>
      </c>
      <c r="F13" s="82">
        <v>1</v>
      </c>
      <c r="G13" s="82">
        <v>1</v>
      </c>
      <c r="H13" s="82">
        <v>1</v>
      </c>
      <c r="I13" s="82">
        <v>1</v>
      </c>
      <c r="J13" s="82">
        <v>1</v>
      </c>
      <c r="K13" s="82">
        <v>1</v>
      </c>
      <c r="L13" s="82">
        <v>1</v>
      </c>
      <c r="M13" s="82">
        <v>1</v>
      </c>
      <c r="N13" s="82">
        <v>1</v>
      </c>
      <c r="O13" s="82">
        <v>1</v>
      </c>
      <c r="P13" s="82">
        <v>1</v>
      </c>
      <c r="Q13" s="82">
        <v>1</v>
      </c>
      <c r="R13" s="82">
        <v>1</v>
      </c>
      <c r="S13" s="82">
        <v>1</v>
      </c>
      <c r="T13" s="82">
        <v>1</v>
      </c>
      <c r="U13" s="82">
        <v>1</v>
      </c>
      <c r="V13" s="82">
        <v>1</v>
      </c>
      <c r="W13" s="82">
        <v>1</v>
      </c>
      <c r="X13" s="82">
        <v>1</v>
      </c>
      <c r="Y13" s="82">
        <v>1</v>
      </c>
      <c r="Z13" s="82">
        <v>1</v>
      </c>
      <c r="AA13" s="82">
        <v>1</v>
      </c>
      <c r="AB13" s="82">
        <v>1</v>
      </c>
      <c r="AC13" s="82">
        <v>1</v>
      </c>
      <c r="AD13" s="82">
        <v>1</v>
      </c>
      <c r="AE13" s="82">
        <v>1</v>
      </c>
      <c r="AF13" s="82">
        <v>1</v>
      </c>
      <c r="AG13" s="82">
        <v>1</v>
      </c>
      <c r="AH13" s="82">
        <v>1</v>
      </c>
      <c r="AI13" s="82">
        <v>1</v>
      </c>
    </row>
    <row r="14" spans="1:35" x14ac:dyDescent="0.25">
      <c r="A14" s="57" t="s">
        <v>314</v>
      </c>
      <c r="B14" s="57" t="s">
        <v>315</v>
      </c>
      <c r="C14" s="57" t="str">
        <f>[4]Scenarios!$B14</f>
        <v>TRAPES-UCE-L</v>
      </c>
      <c r="D14" s="82">
        <v>1</v>
      </c>
      <c r="E14" s="82">
        <v>1</v>
      </c>
      <c r="F14" s="82">
        <v>1</v>
      </c>
      <c r="G14" s="82">
        <v>1</v>
      </c>
      <c r="H14" s="82">
        <v>1</v>
      </c>
      <c r="I14" s="82">
        <v>1</v>
      </c>
      <c r="J14" s="82">
        <v>1</v>
      </c>
      <c r="K14" s="82">
        <v>1</v>
      </c>
      <c r="L14" s="82">
        <v>1</v>
      </c>
      <c r="M14" s="82">
        <v>1</v>
      </c>
      <c r="N14" s="82">
        <v>1</v>
      </c>
      <c r="O14" s="82">
        <v>1</v>
      </c>
      <c r="P14" s="82">
        <v>1</v>
      </c>
      <c r="Q14" s="82">
        <v>1</v>
      </c>
      <c r="R14" s="82">
        <v>1</v>
      </c>
      <c r="S14" s="82">
        <v>1</v>
      </c>
      <c r="T14" s="82">
        <v>1</v>
      </c>
      <c r="U14" s="82">
        <v>1</v>
      </c>
      <c r="V14" s="82">
        <v>1</v>
      </c>
      <c r="W14" s="82">
        <v>1</v>
      </c>
      <c r="X14" s="82">
        <v>1</v>
      </c>
      <c r="Y14" s="82">
        <v>1</v>
      </c>
      <c r="Z14" s="82">
        <v>1</v>
      </c>
      <c r="AA14" s="82">
        <v>1</v>
      </c>
      <c r="AB14" s="82">
        <v>1</v>
      </c>
      <c r="AC14" s="82">
        <v>1</v>
      </c>
      <c r="AD14" s="82">
        <v>1</v>
      </c>
      <c r="AE14" s="82">
        <v>1</v>
      </c>
      <c r="AF14" s="82">
        <v>1</v>
      </c>
      <c r="AG14" s="82">
        <v>1</v>
      </c>
      <c r="AH14" s="82">
        <v>1</v>
      </c>
      <c r="AI14" s="82">
        <v>1</v>
      </c>
    </row>
    <row r="15" spans="1:35" x14ac:dyDescent="0.25">
      <c r="A15" s="57" t="s">
        <v>314</v>
      </c>
      <c r="B15" s="57" t="s">
        <v>315</v>
      </c>
      <c r="C15" s="57" t="str">
        <f>[4]Scenarios!$B15</f>
        <v>REF2019-UCE-L</v>
      </c>
      <c r="D15" s="82">
        <v>1</v>
      </c>
      <c r="E15" s="82">
        <v>1</v>
      </c>
      <c r="F15" s="82">
        <v>1</v>
      </c>
      <c r="G15" s="82">
        <v>1</v>
      </c>
      <c r="H15" s="82">
        <v>1</v>
      </c>
      <c r="I15" s="82">
        <v>1</v>
      </c>
      <c r="J15" s="82">
        <v>1</v>
      </c>
      <c r="K15" s="82">
        <v>1</v>
      </c>
      <c r="L15" s="82">
        <v>1</v>
      </c>
      <c r="M15" s="82">
        <v>1</v>
      </c>
      <c r="N15" s="82">
        <v>1</v>
      </c>
      <c r="O15" s="82">
        <v>1</v>
      </c>
      <c r="P15" s="82">
        <v>1</v>
      </c>
      <c r="Q15" s="82">
        <v>1</v>
      </c>
      <c r="R15" s="82">
        <v>1</v>
      </c>
      <c r="S15" s="82">
        <v>1</v>
      </c>
      <c r="T15" s="82">
        <v>1</v>
      </c>
      <c r="U15" s="82">
        <v>1</v>
      </c>
      <c r="V15" s="82">
        <v>1</v>
      </c>
      <c r="W15" s="82">
        <v>1</v>
      </c>
      <c r="X15" s="82">
        <v>1</v>
      </c>
      <c r="Y15" s="82">
        <v>1</v>
      </c>
      <c r="Z15" s="82">
        <v>1</v>
      </c>
      <c r="AA15" s="82">
        <v>1</v>
      </c>
      <c r="AB15" s="82">
        <v>1</v>
      </c>
      <c r="AC15" s="82">
        <v>1</v>
      </c>
      <c r="AD15" s="82">
        <v>1</v>
      </c>
      <c r="AE15" s="82">
        <v>1</v>
      </c>
      <c r="AF15" s="82">
        <v>1</v>
      </c>
      <c r="AG15" s="82">
        <v>1</v>
      </c>
      <c r="AH15" s="82">
        <v>1</v>
      </c>
      <c r="AI15" s="82">
        <v>1</v>
      </c>
    </row>
    <row r="16" spans="1:35" x14ac:dyDescent="0.25">
      <c r="A16" s="57" t="s">
        <v>314</v>
      </c>
      <c r="B16" s="57" t="s">
        <v>315</v>
      </c>
      <c r="C16" s="57" t="str">
        <f>[4]Scenarios!$B16</f>
        <v>REF20195-L</v>
      </c>
      <c r="D16" s="82">
        <v>1</v>
      </c>
      <c r="E16" s="82">
        <v>1</v>
      </c>
      <c r="F16" s="82">
        <v>1</v>
      </c>
      <c r="G16" s="82">
        <v>1</v>
      </c>
      <c r="H16" s="82">
        <v>1</v>
      </c>
      <c r="I16" s="82">
        <v>1</v>
      </c>
      <c r="J16" s="82">
        <v>1</v>
      </c>
      <c r="K16" s="82">
        <v>1</v>
      </c>
      <c r="L16" s="82">
        <v>1</v>
      </c>
      <c r="M16" s="82">
        <v>1</v>
      </c>
      <c r="N16" s="82">
        <v>1</v>
      </c>
      <c r="O16" s="82">
        <v>1</v>
      </c>
      <c r="P16" s="82">
        <v>1</v>
      </c>
      <c r="Q16" s="82">
        <v>1</v>
      </c>
      <c r="R16" s="82">
        <v>1</v>
      </c>
      <c r="S16" s="82">
        <v>1</v>
      </c>
      <c r="T16" s="82">
        <v>1</v>
      </c>
      <c r="U16" s="82">
        <v>1</v>
      </c>
      <c r="V16" s="82">
        <v>1</v>
      </c>
      <c r="W16" s="82">
        <v>1</v>
      </c>
      <c r="X16" s="82">
        <v>1</v>
      </c>
      <c r="Y16" s="82">
        <v>1</v>
      </c>
      <c r="Z16" s="82">
        <v>1</v>
      </c>
      <c r="AA16" s="82">
        <v>1</v>
      </c>
      <c r="AB16" s="82">
        <v>1</v>
      </c>
      <c r="AC16" s="82">
        <v>1</v>
      </c>
      <c r="AD16" s="82">
        <v>1</v>
      </c>
      <c r="AE16" s="82">
        <v>1</v>
      </c>
      <c r="AF16" s="82">
        <v>1</v>
      </c>
      <c r="AG16" s="82">
        <v>1</v>
      </c>
      <c r="AH16" s="82">
        <v>1</v>
      </c>
      <c r="AI16" s="82">
        <v>1</v>
      </c>
    </row>
    <row r="17" spans="1:35" x14ac:dyDescent="0.25">
      <c r="A17" s="57" t="s">
        <v>314</v>
      </c>
      <c r="B17" s="57" t="s">
        <v>315</v>
      </c>
      <c r="C17" s="57" t="str">
        <f>[4]Scenarios!$B17</f>
        <v>T3P2S8RL-UCE</v>
      </c>
      <c r="D17" s="82">
        <v>1</v>
      </c>
      <c r="E17" s="82">
        <v>1</v>
      </c>
      <c r="F17" s="82">
        <v>1</v>
      </c>
      <c r="G17" s="82">
        <v>1</v>
      </c>
      <c r="H17" s="82">
        <v>1</v>
      </c>
      <c r="I17" s="82">
        <v>1</v>
      </c>
      <c r="J17" s="82">
        <v>1</v>
      </c>
      <c r="K17" s="82">
        <v>1</v>
      </c>
      <c r="L17" s="82">
        <v>1</v>
      </c>
      <c r="M17" s="82">
        <v>1</v>
      </c>
      <c r="N17" s="82">
        <v>1</v>
      </c>
      <c r="O17" s="82">
        <v>1</v>
      </c>
      <c r="P17" s="82">
        <v>1</v>
      </c>
      <c r="Q17" s="82">
        <v>1</v>
      </c>
      <c r="R17" s="82">
        <v>1</v>
      </c>
      <c r="S17" s="82">
        <v>1</v>
      </c>
      <c r="T17" s="82">
        <v>1</v>
      </c>
      <c r="U17" s="82">
        <v>1</v>
      </c>
      <c r="V17" s="82">
        <v>1</v>
      </c>
      <c r="W17" s="82">
        <v>1</v>
      </c>
      <c r="X17" s="82">
        <v>1</v>
      </c>
      <c r="Y17" s="82">
        <v>1</v>
      </c>
      <c r="Z17" s="82">
        <v>1</v>
      </c>
      <c r="AA17" s="82">
        <v>1</v>
      </c>
      <c r="AB17" s="82">
        <v>1</v>
      </c>
      <c r="AC17" s="82">
        <v>1</v>
      </c>
      <c r="AD17" s="82">
        <v>1</v>
      </c>
      <c r="AE17" s="82">
        <v>1</v>
      </c>
      <c r="AF17" s="82">
        <v>1</v>
      </c>
      <c r="AG17" s="82">
        <v>1</v>
      </c>
      <c r="AH17" s="82">
        <v>1</v>
      </c>
      <c r="AI17" s="82">
        <v>1</v>
      </c>
    </row>
    <row r="19" spans="1:35" x14ac:dyDescent="0.25"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</row>
    <row r="20" spans="1:35" x14ac:dyDescent="0.25">
      <c r="C20" s="40"/>
    </row>
    <row r="21" spans="1:35" x14ac:dyDescent="0.25">
      <c r="C21" s="40"/>
    </row>
    <row r="22" spans="1:35" x14ac:dyDescent="0.25">
      <c r="C22" s="40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</row>
    <row r="23" spans="1:35" x14ac:dyDescent="0.25">
      <c r="C23" s="40"/>
    </row>
    <row r="24" spans="1:35" x14ac:dyDescent="0.25">
      <c r="C24" s="40"/>
    </row>
    <row r="25" spans="1:35" x14ac:dyDescent="0.25">
      <c r="C25" s="40"/>
    </row>
    <row r="26" spans="1:35" x14ac:dyDescent="0.25">
      <c r="C26" s="97"/>
    </row>
    <row r="27" spans="1:35" x14ac:dyDescent="0.25">
      <c r="C27" s="97"/>
    </row>
    <row r="28" spans="1:35" x14ac:dyDescent="0.25">
      <c r="C28" s="97"/>
    </row>
    <row r="29" spans="1:35" x14ac:dyDescent="0.25">
      <c r="C29" s="97"/>
    </row>
    <row r="30" spans="1:35" x14ac:dyDescent="0.25">
      <c r="C30" s="97"/>
    </row>
    <row r="31" spans="1:35" x14ac:dyDescent="0.25">
      <c r="C31" s="97"/>
    </row>
    <row r="32" spans="1:35" x14ac:dyDescent="0.25">
      <c r="C32" s="97"/>
    </row>
    <row r="33" spans="3:45" x14ac:dyDescent="0.25">
      <c r="C33" s="97"/>
    </row>
    <row r="34" spans="3:45" x14ac:dyDescent="0.25">
      <c r="C34" s="97"/>
      <c r="AS34" s="83"/>
    </row>
    <row r="35" spans="3:45" x14ac:dyDescent="0.25">
      <c r="C35" s="97"/>
      <c r="AS35" s="83"/>
    </row>
    <row r="36" spans="3:45" x14ac:dyDescent="0.25">
      <c r="C36" s="97"/>
      <c r="AS36" s="83"/>
    </row>
    <row r="37" spans="3:45" x14ac:dyDescent="0.25">
      <c r="C37" s="97"/>
      <c r="AS37" s="83"/>
    </row>
    <row r="38" spans="3:45" x14ac:dyDescent="0.25">
      <c r="C38" s="97"/>
      <c r="AS38" s="83"/>
    </row>
    <row r="39" spans="3:45" x14ac:dyDescent="0.25">
      <c r="C39" s="97"/>
    </row>
    <row r="40" spans="3:45" x14ac:dyDescent="0.25">
      <c r="C40" s="97"/>
    </row>
    <row r="41" spans="3:45" x14ac:dyDescent="0.25">
      <c r="C41" s="97"/>
    </row>
    <row r="42" spans="3:45" x14ac:dyDescent="0.25">
      <c r="C42" s="97"/>
    </row>
    <row r="43" spans="3:45" x14ac:dyDescent="0.25">
      <c r="C43" s="97"/>
    </row>
    <row r="44" spans="3:45" x14ac:dyDescent="0.25">
      <c r="C44" s="97"/>
    </row>
    <row r="45" spans="3:45" x14ac:dyDescent="0.25">
      <c r="C45" s="97"/>
    </row>
    <row r="46" spans="3:45" x14ac:dyDescent="0.25">
      <c r="C46" s="97"/>
    </row>
    <row r="47" spans="3:45" x14ac:dyDescent="0.25">
      <c r="C47" s="97"/>
    </row>
    <row r="48" spans="3:45" x14ac:dyDescent="0.25">
      <c r="C48" s="97"/>
    </row>
    <row r="49" spans="3:3" x14ac:dyDescent="0.25">
      <c r="C49" s="97"/>
    </row>
    <row r="50" spans="3:3" x14ac:dyDescent="0.25">
      <c r="C50" s="97"/>
    </row>
    <row r="51" spans="3:3" x14ac:dyDescent="0.25">
      <c r="C51" s="97"/>
    </row>
    <row r="52" spans="3:3" x14ac:dyDescent="0.25">
      <c r="C52" s="97"/>
    </row>
    <row r="53" spans="3:3" x14ac:dyDescent="0.25">
      <c r="C53" s="97"/>
    </row>
    <row r="54" spans="3:3" x14ac:dyDescent="0.25">
      <c r="C54" s="97"/>
    </row>
    <row r="55" spans="3:3" x14ac:dyDescent="0.25">
      <c r="C55" s="97"/>
    </row>
    <row r="56" spans="3:3" x14ac:dyDescent="0.25">
      <c r="C56" s="97"/>
    </row>
    <row r="57" spans="3:3" x14ac:dyDescent="0.25">
      <c r="C57" s="97"/>
    </row>
    <row r="58" spans="3:3" x14ac:dyDescent="0.25">
      <c r="C58" s="97"/>
    </row>
    <row r="59" spans="3:3" x14ac:dyDescent="0.25">
      <c r="C59" s="97"/>
    </row>
    <row r="60" spans="3:3" x14ac:dyDescent="0.25">
      <c r="C60" s="97"/>
    </row>
    <row r="61" spans="3:3" x14ac:dyDescent="0.25">
      <c r="C61" s="97"/>
    </row>
    <row r="62" spans="3:3" x14ac:dyDescent="0.25">
      <c r="C62" s="97"/>
    </row>
    <row r="63" spans="3:3" x14ac:dyDescent="0.25">
      <c r="C63" s="97"/>
    </row>
    <row r="64" spans="3:3" x14ac:dyDescent="0.25">
      <c r="C64" s="97"/>
    </row>
  </sheetData>
  <conditionalFormatting sqref="C20:C25 C27:C29">
    <cfRule type="duplicateValues" dxfId="17" priority="7"/>
  </conditionalFormatting>
  <conditionalFormatting sqref="C26">
    <cfRule type="duplicateValues" dxfId="16" priority="6"/>
  </conditionalFormatting>
  <conditionalFormatting sqref="C20:C29">
    <cfRule type="duplicateValues" dxfId="15" priority="5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R64"/>
  <sheetViews>
    <sheetView zoomScaleNormal="100" zoomScaleSheetLayoutView="148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G29" sqref="G29"/>
    </sheetView>
  </sheetViews>
  <sheetFormatPr defaultColWidth="9.140625" defaultRowHeight="15" x14ac:dyDescent="0.25"/>
  <cols>
    <col min="1" max="2" width="9.140625" style="57"/>
    <col min="3" max="3" width="25.28515625" style="57" customWidth="1"/>
    <col min="4" max="5" width="9.140625" style="33"/>
    <col min="6" max="16384" width="9.140625" style="57"/>
  </cols>
  <sheetData>
    <row r="1" spans="1:44" x14ac:dyDescent="0.25">
      <c r="A1" s="57" t="s">
        <v>313</v>
      </c>
    </row>
    <row r="7" spans="1:44" x14ac:dyDescent="0.25">
      <c r="D7" s="33">
        <v>2019</v>
      </c>
      <c r="E7" s="33">
        <v>2020</v>
      </c>
      <c r="F7" s="57">
        <v>2021</v>
      </c>
      <c r="G7" s="57">
        <v>2022</v>
      </c>
      <c r="H7" s="57">
        <v>2023</v>
      </c>
      <c r="I7" s="57">
        <v>2024</v>
      </c>
      <c r="J7" s="57">
        <v>2025</v>
      </c>
      <c r="K7" s="57">
        <v>2026</v>
      </c>
      <c r="L7" s="57">
        <v>2027</v>
      </c>
      <c r="M7" s="57">
        <v>2028</v>
      </c>
      <c r="N7" s="57">
        <v>2029</v>
      </c>
      <c r="O7" s="57">
        <v>2030</v>
      </c>
      <c r="P7" s="57">
        <v>2031</v>
      </c>
      <c r="Q7" s="57">
        <v>2032</v>
      </c>
      <c r="R7" s="57">
        <v>2033</v>
      </c>
      <c r="S7" s="57">
        <v>2034</v>
      </c>
      <c r="T7" s="57">
        <v>2035</v>
      </c>
      <c r="U7" s="57">
        <v>2036</v>
      </c>
      <c r="V7" s="57">
        <v>2037</v>
      </c>
      <c r="W7" s="57">
        <v>2038</v>
      </c>
      <c r="X7" s="57">
        <v>2039</v>
      </c>
      <c r="Y7" s="57">
        <v>2040</v>
      </c>
      <c r="Z7" s="57">
        <v>2041</v>
      </c>
      <c r="AA7" s="57">
        <v>2042</v>
      </c>
      <c r="AB7" s="57">
        <v>2043</v>
      </c>
      <c r="AC7" s="57">
        <v>2044</v>
      </c>
      <c r="AD7" s="57">
        <v>2045</v>
      </c>
      <c r="AE7" s="57">
        <v>2046</v>
      </c>
      <c r="AF7" s="57">
        <v>2047</v>
      </c>
      <c r="AG7" s="57">
        <v>2048</v>
      </c>
      <c r="AH7" s="57">
        <v>2049</v>
      </c>
      <c r="AI7" s="57">
        <v>2050</v>
      </c>
    </row>
    <row r="8" spans="1:44" x14ac:dyDescent="0.25">
      <c r="A8" s="57" t="s">
        <v>314</v>
      </c>
      <c r="B8" s="57" t="s">
        <v>315</v>
      </c>
      <c r="C8" s="57" t="str">
        <f>[4]Scenarios!$B8</f>
        <v>Ucon7-75-L</v>
      </c>
      <c r="D8" s="96">
        <v>1</v>
      </c>
      <c r="E8" s="96">
        <v>1</v>
      </c>
      <c r="F8" s="82">
        <v>1</v>
      </c>
      <c r="G8" s="82">
        <v>1</v>
      </c>
      <c r="H8" s="82">
        <v>1</v>
      </c>
      <c r="I8" s="82">
        <v>1</v>
      </c>
      <c r="J8" s="82">
        <v>1</v>
      </c>
      <c r="K8" s="82">
        <v>1</v>
      </c>
      <c r="L8" s="82">
        <v>1</v>
      </c>
      <c r="M8" s="82">
        <v>1</v>
      </c>
      <c r="N8" s="82">
        <v>1</v>
      </c>
      <c r="O8" s="82">
        <v>1</v>
      </c>
      <c r="P8" s="82">
        <v>1</v>
      </c>
      <c r="Q8" s="82">
        <v>1</v>
      </c>
      <c r="R8" s="82">
        <v>1</v>
      </c>
      <c r="S8" s="82">
        <v>1</v>
      </c>
      <c r="T8" s="82">
        <v>1</v>
      </c>
      <c r="U8" s="82">
        <v>1</v>
      </c>
      <c r="V8" s="82">
        <v>1</v>
      </c>
      <c r="W8" s="82">
        <v>1</v>
      </c>
      <c r="X8" s="82">
        <v>1</v>
      </c>
      <c r="Y8" s="82">
        <v>1</v>
      </c>
      <c r="Z8" s="82">
        <v>1</v>
      </c>
      <c r="AA8" s="82">
        <v>1</v>
      </c>
      <c r="AB8" s="82">
        <v>1</v>
      </c>
      <c r="AC8" s="82">
        <v>1</v>
      </c>
      <c r="AD8" s="82">
        <v>1</v>
      </c>
      <c r="AE8" s="82">
        <v>1</v>
      </c>
      <c r="AF8" s="82">
        <v>1</v>
      </c>
      <c r="AG8" s="82">
        <v>1</v>
      </c>
      <c r="AH8" s="82">
        <v>1</v>
      </c>
      <c r="AI8" s="82">
        <v>1</v>
      </c>
      <c r="AQ8" s="84"/>
      <c r="AR8" s="49"/>
    </row>
    <row r="9" spans="1:44" x14ac:dyDescent="0.25">
      <c r="A9" s="57" t="s">
        <v>314</v>
      </c>
      <c r="B9" s="57" t="s">
        <v>315</v>
      </c>
      <c r="C9" s="57" t="str">
        <f>[4]Scenarios!$B9</f>
        <v>Con7-75-L</v>
      </c>
      <c r="D9" s="96">
        <v>1</v>
      </c>
      <c r="E9" s="96">
        <v>1</v>
      </c>
      <c r="F9" s="82">
        <v>1</v>
      </c>
      <c r="G9" s="82">
        <v>1</v>
      </c>
      <c r="H9" s="82">
        <v>1</v>
      </c>
      <c r="I9" s="82">
        <v>1</v>
      </c>
      <c r="J9" s="82">
        <v>1</v>
      </c>
      <c r="K9" s="82">
        <v>1</v>
      </c>
      <c r="L9" s="82">
        <v>1</v>
      </c>
      <c r="M9" s="82">
        <v>1</v>
      </c>
      <c r="N9" s="82">
        <v>1</v>
      </c>
      <c r="O9" s="82">
        <v>1</v>
      </c>
      <c r="P9" s="82">
        <v>1</v>
      </c>
      <c r="Q9" s="82">
        <v>1</v>
      </c>
      <c r="R9" s="82">
        <v>1</v>
      </c>
      <c r="S9" s="82">
        <v>1</v>
      </c>
      <c r="T9" s="82">
        <v>1</v>
      </c>
      <c r="U9" s="82">
        <v>1</v>
      </c>
      <c r="V9" s="82">
        <v>1</v>
      </c>
      <c r="W9" s="82">
        <v>1</v>
      </c>
      <c r="X9" s="82">
        <v>1</v>
      </c>
      <c r="Y9" s="82">
        <v>1</v>
      </c>
      <c r="Z9" s="82">
        <v>1</v>
      </c>
      <c r="AA9" s="82">
        <v>1</v>
      </c>
      <c r="AB9" s="82">
        <v>1</v>
      </c>
      <c r="AC9" s="82">
        <v>1</v>
      </c>
      <c r="AD9" s="82">
        <v>1</v>
      </c>
      <c r="AE9" s="82">
        <v>1</v>
      </c>
      <c r="AF9" s="82">
        <v>1</v>
      </c>
      <c r="AG9" s="82">
        <v>1</v>
      </c>
      <c r="AH9" s="82">
        <v>1</v>
      </c>
      <c r="AI9" s="82">
        <v>1</v>
      </c>
      <c r="AQ9" s="84"/>
      <c r="AR9" s="49"/>
    </row>
    <row r="10" spans="1:44" x14ac:dyDescent="0.25">
      <c r="A10" s="57" t="s">
        <v>314</v>
      </c>
      <c r="B10" s="57" t="s">
        <v>315</v>
      </c>
      <c r="C10" s="57" t="str">
        <f>[4]Scenarios!$B10</f>
        <v>Ucon_NB-UCE-L</v>
      </c>
      <c r="D10" s="96">
        <v>1</v>
      </c>
      <c r="E10" s="96">
        <v>1</v>
      </c>
      <c r="F10" s="82">
        <v>1</v>
      </c>
      <c r="G10" s="82">
        <v>1</v>
      </c>
      <c r="H10" s="82">
        <v>1</v>
      </c>
      <c r="I10" s="82">
        <v>1</v>
      </c>
      <c r="J10" s="82">
        <v>1</v>
      </c>
      <c r="K10" s="82">
        <v>1</v>
      </c>
      <c r="L10" s="82">
        <v>1</v>
      </c>
      <c r="M10" s="82">
        <v>1</v>
      </c>
      <c r="N10" s="82">
        <v>1</v>
      </c>
      <c r="O10" s="82">
        <v>1</v>
      </c>
      <c r="P10" s="82">
        <v>1</v>
      </c>
      <c r="Q10" s="82">
        <v>1</v>
      </c>
      <c r="R10" s="82">
        <v>1</v>
      </c>
      <c r="S10" s="82">
        <v>1</v>
      </c>
      <c r="T10" s="82">
        <v>1</v>
      </c>
      <c r="U10" s="82">
        <v>1</v>
      </c>
      <c r="V10" s="82">
        <v>1</v>
      </c>
      <c r="W10" s="82">
        <v>1</v>
      </c>
      <c r="X10" s="82">
        <v>1</v>
      </c>
      <c r="Y10" s="82">
        <v>1</v>
      </c>
      <c r="Z10" s="82">
        <v>1</v>
      </c>
      <c r="AA10" s="82">
        <v>1</v>
      </c>
      <c r="AB10" s="82">
        <v>1</v>
      </c>
      <c r="AC10" s="82">
        <v>1</v>
      </c>
      <c r="AD10" s="82">
        <v>1</v>
      </c>
      <c r="AE10" s="82">
        <v>1</v>
      </c>
      <c r="AF10" s="82">
        <v>1</v>
      </c>
      <c r="AG10" s="82">
        <v>1</v>
      </c>
      <c r="AH10" s="82">
        <v>1</v>
      </c>
      <c r="AI10" s="82">
        <v>1</v>
      </c>
      <c r="AQ10" s="84"/>
      <c r="AR10" s="49"/>
    </row>
    <row r="11" spans="1:44" x14ac:dyDescent="0.25">
      <c r="A11" s="57" t="s">
        <v>314</v>
      </c>
      <c r="B11" s="57" t="s">
        <v>315</v>
      </c>
      <c r="C11" s="57" t="str">
        <f>[4]Scenarios!$B11</f>
        <v>Con_NB-UCE</v>
      </c>
      <c r="D11" s="96">
        <v>1</v>
      </c>
      <c r="E11" s="96">
        <v>1</v>
      </c>
      <c r="F11" s="82">
        <v>1</v>
      </c>
      <c r="G11" s="82">
        <v>1</v>
      </c>
      <c r="H11" s="82">
        <v>1</v>
      </c>
      <c r="I11" s="82">
        <v>1</v>
      </c>
      <c r="J11" s="82">
        <v>1</v>
      </c>
      <c r="K11" s="82">
        <v>1</v>
      </c>
      <c r="L11" s="82">
        <v>1</v>
      </c>
      <c r="M11" s="82">
        <v>1</v>
      </c>
      <c r="N11" s="82">
        <v>1</v>
      </c>
      <c r="O11" s="82">
        <v>1</v>
      </c>
      <c r="P11" s="82">
        <v>1</v>
      </c>
      <c r="Q11" s="82">
        <v>1</v>
      </c>
      <c r="R11" s="82">
        <v>1</v>
      </c>
      <c r="S11" s="82">
        <v>1</v>
      </c>
      <c r="T11" s="82">
        <v>1</v>
      </c>
      <c r="U11" s="82">
        <v>1</v>
      </c>
      <c r="V11" s="82">
        <v>1</v>
      </c>
      <c r="W11" s="82">
        <v>1</v>
      </c>
      <c r="X11" s="82">
        <v>1</v>
      </c>
      <c r="Y11" s="82">
        <v>1</v>
      </c>
      <c r="Z11" s="82">
        <v>1</v>
      </c>
      <c r="AA11" s="82">
        <v>1</v>
      </c>
      <c r="AB11" s="82">
        <v>1</v>
      </c>
      <c r="AC11" s="82">
        <v>1</v>
      </c>
      <c r="AD11" s="82">
        <v>1</v>
      </c>
      <c r="AE11" s="82">
        <v>1</v>
      </c>
      <c r="AF11" s="82">
        <v>1</v>
      </c>
      <c r="AG11" s="82">
        <v>1</v>
      </c>
      <c r="AH11" s="82">
        <v>1</v>
      </c>
      <c r="AI11" s="82">
        <v>1</v>
      </c>
      <c r="AQ11" s="84"/>
      <c r="AR11" s="49"/>
    </row>
    <row r="12" spans="1:44" x14ac:dyDescent="0.25">
      <c r="A12" s="57" t="s">
        <v>314</v>
      </c>
      <c r="B12" s="57" t="s">
        <v>315</v>
      </c>
      <c r="C12" s="57" t="str">
        <f>[4]Scenarios!$B12</f>
        <v>Ucon_NB9-5</v>
      </c>
      <c r="D12" s="96">
        <v>1</v>
      </c>
      <c r="E12" s="96">
        <v>1</v>
      </c>
      <c r="F12" s="82">
        <v>1</v>
      </c>
      <c r="G12" s="82">
        <v>1</v>
      </c>
      <c r="H12" s="82">
        <v>1</v>
      </c>
      <c r="I12" s="82">
        <v>1</v>
      </c>
      <c r="J12" s="82">
        <v>1</v>
      </c>
      <c r="K12" s="82">
        <v>1</v>
      </c>
      <c r="L12" s="82">
        <v>1</v>
      </c>
      <c r="M12" s="82">
        <v>1</v>
      </c>
      <c r="N12" s="82">
        <v>1</v>
      </c>
      <c r="O12" s="82">
        <v>1</v>
      </c>
      <c r="P12" s="82">
        <v>1</v>
      </c>
      <c r="Q12" s="82">
        <v>1</v>
      </c>
      <c r="R12" s="82">
        <v>1</v>
      </c>
      <c r="S12" s="82">
        <v>1</v>
      </c>
      <c r="T12" s="82">
        <v>1</v>
      </c>
      <c r="U12" s="82">
        <v>1</v>
      </c>
      <c r="V12" s="82">
        <v>1</v>
      </c>
      <c r="W12" s="82">
        <v>1</v>
      </c>
      <c r="X12" s="82">
        <v>1</v>
      </c>
      <c r="Y12" s="82">
        <v>1</v>
      </c>
      <c r="Z12" s="82">
        <v>1</v>
      </c>
      <c r="AA12" s="82">
        <v>1</v>
      </c>
      <c r="AB12" s="82">
        <v>1</v>
      </c>
      <c r="AC12" s="82">
        <v>1</v>
      </c>
      <c r="AD12" s="82">
        <v>1</v>
      </c>
      <c r="AE12" s="82">
        <v>1</v>
      </c>
      <c r="AF12" s="82">
        <v>1</v>
      </c>
      <c r="AG12" s="82">
        <v>1</v>
      </c>
      <c r="AH12" s="82">
        <v>1</v>
      </c>
      <c r="AI12" s="82">
        <v>1</v>
      </c>
      <c r="AQ12" s="84"/>
      <c r="AR12" s="49"/>
    </row>
    <row r="13" spans="1:44" x14ac:dyDescent="0.25">
      <c r="A13" s="57" t="s">
        <v>314</v>
      </c>
      <c r="B13" s="57" t="s">
        <v>315</v>
      </c>
      <c r="C13" s="57" t="str">
        <f>[4]Scenarios!$B13</f>
        <v>RE_CON-UCE-L</v>
      </c>
      <c r="D13" s="94">
        <v>1</v>
      </c>
      <c r="E13" s="94">
        <v>1</v>
      </c>
      <c r="F13" s="85">
        <v>1</v>
      </c>
      <c r="G13" s="85">
        <v>1</v>
      </c>
      <c r="H13" s="85">
        <v>1</v>
      </c>
      <c r="I13" s="85">
        <v>1</v>
      </c>
      <c r="J13" s="85">
        <v>1</v>
      </c>
      <c r="K13" s="85">
        <v>1</v>
      </c>
      <c r="L13" s="85">
        <v>1</v>
      </c>
      <c r="M13" s="85">
        <v>1</v>
      </c>
      <c r="N13" s="85">
        <v>1</v>
      </c>
      <c r="O13" s="85">
        <v>1</v>
      </c>
      <c r="P13" s="85">
        <v>1</v>
      </c>
      <c r="Q13" s="85">
        <v>1</v>
      </c>
      <c r="R13" s="85">
        <v>1</v>
      </c>
      <c r="S13" s="85">
        <v>1</v>
      </c>
      <c r="T13" s="85">
        <v>1</v>
      </c>
      <c r="U13" s="85">
        <v>1</v>
      </c>
      <c r="V13" s="85">
        <v>1</v>
      </c>
      <c r="W13" s="85">
        <v>1</v>
      </c>
      <c r="X13" s="85">
        <v>1</v>
      </c>
      <c r="Y13" s="85">
        <v>1</v>
      </c>
      <c r="Z13" s="85">
        <v>1</v>
      </c>
      <c r="AA13" s="85">
        <v>1</v>
      </c>
      <c r="AB13" s="85">
        <v>1</v>
      </c>
      <c r="AC13" s="85">
        <v>1</v>
      </c>
      <c r="AD13" s="85">
        <v>1</v>
      </c>
      <c r="AE13" s="85">
        <v>1</v>
      </c>
      <c r="AF13" s="85">
        <v>1</v>
      </c>
      <c r="AG13" s="85">
        <v>1</v>
      </c>
      <c r="AH13" s="85">
        <v>1</v>
      </c>
      <c r="AI13" s="85">
        <v>1</v>
      </c>
      <c r="AQ13" s="84"/>
      <c r="AR13" s="49"/>
    </row>
    <row r="14" spans="1:44" x14ac:dyDescent="0.25">
      <c r="A14" s="57" t="s">
        <v>314</v>
      </c>
      <c r="B14" s="57" t="s">
        <v>315</v>
      </c>
      <c r="C14" s="57" t="str">
        <f>[4]Scenarios!$B14</f>
        <v>TRAPES-UCE-L</v>
      </c>
      <c r="D14" s="96">
        <v>1</v>
      </c>
      <c r="E14" s="96">
        <v>1</v>
      </c>
      <c r="F14" s="82">
        <v>1</v>
      </c>
      <c r="G14" s="82">
        <v>1</v>
      </c>
      <c r="H14" s="82">
        <v>1</v>
      </c>
      <c r="I14" s="82">
        <v>1</v>
      </c>
      <c r="J14" s="82">
        <v>1</v>
      </c>
      <c r="K14" s="82">
        <v>1</v>
      </c>
      <c r="L14" s="82">
        <v>1</v>
      </c>
      <c r="M14" s="82">
        <v>1</v>
      </c>
      <c r="N14" s="82">
        <v>1</v>
      </c>
      <c r="O14" s="82">
        <v>1</v>
      </c>
      <c r="P14" s="82">
        <v>1</v>
      </c>
      <c r="Q14" s="82">
        <v>1</v>
      </c>
      <c r="R14" s="82">
        <v>1</v>
      </c>
      <c r="S14" s="82">
        <v>1</v>
      </c>
      <c r="T14" s="82">
        <v>1</v>
      </c>
      <c r="U14" s="82">
        <v>1</v>
      </c>
      <c r="V14" s="82">
        <v>1</v>
      </c>
      <c r="W14" s="82">
        <v>1</v>
      </c>
      <c r="X14" s="82">
        <v>1</v>
      </c>
      <c r="Y14" s="82">
        <v>1</v>
      </c>
      <c r="Z14" s="82">
        <v>1</v>
      </c>
      <c r="AA14" s="82">
        <v>1</v>
      </c>
      <c r="AB14" s="82">
        <v>1</v>
      </c>
      <c r="AC14" s="82">
        <v>1</v>
      </c>
      <c r="AD14" s="82">
        <v>1</v>
      </c>
      <c r="AE14" s="82">
        <v>1</v>
      </c>
      <c r="AF14" s="82">
        <v>1</v>
      </c>
      <c r="AG14" s="82">
        <v>1</v>
      </c>
      <c r="AH14" s="82">
        <v>1</v>
      </c>
      <c r="AI14" s="82">
        <v>1</v>
      </c>
      <c r="AQ14" s="84"/>
      <c r="AR14" s="49"/>
    </row>
    <row r="15" spans="1:44" x14ac:dyDescent="0.25">
      <c r="A15" s="57" t="s">
        <v>314</v>
      </c>
      <c r="B15" s="57" t="s">
        <v>315</v>
      </c>
      <c r="C15" s="57" t="str">
        <f>[4]Scenarios!$B15</f>
        <v>REF2019-UCE-L</v>
      </c>
      <c r="D15" s="96">
        <v>1</v>
      </c>
      <c r="E15" s="96">
        <v>1</v>
      </c>
      <c r="F15" s="82">
        <v>1</v>
      </c>
      <c r="G15" s="82">
        <v>1</v>
      </c>
      <c r="H15" s="82">
        <v>1</v>
      </c>
      <c r="I15" s="82">
        <v>1</v>
      </c>
      <c r="J15" s="82">
        <v>1</v>
      </c>
      <c r="K15" s="82">
        <v>1</v>
      </c>
      <c r="L15" s="82">
        <v>1</v>
      </c>
      <c r="M15" s="82">
        <v>1</v>
      </c>
      <c r="N15" s="82">
        <v>1</v>
      </c>
      <c r="O15" s="82">
        <v>1</v>
      </c>
      <c r="P15" s="82">
        <v>1</v>
      </c>
      <c r="Q15" s="82">
        <v>1</v>
      </c>
      <c r="R15" s="82">
        <v>1</v>
      </c>
      <c r="S15" s="82">
        <v>1</v>
      </c>
      <c r="T15" s="82">
        <v>1</v>
      </c>
      <c r="U15" s="82">
        <v>1</v>
      </c>
      <c r="V15" s="82">
        <v>1</v>
      </c>
      <c r="W15" s="82">
        <v>1</v>
      </c>
      <c r="X15" s="82">
        <v>1</v>
      </c>
      <c r="Y15" s="82">
        <v>1</v>
      </c>
      <c r="Z15" s="82">
        <v>1</v>
      </c>
      <c r="AA15" s="82">
        <v>1</v>
      </c>
      <c r="AB15" s="82">
        <v>1</v>
      </c>
      <c r="AC15" s="82">
        <v>1</v>
      </c>
      <c r="AD15" s="82">
        <v>1</v>
      </c>
      <c r="AE15" s="82">
        <v>1</v>
      </c>
      <c r="AF15" s="82">
        <v>1</v>
      </c>
      <c r="AG15" s="82">
        <v>1</v>
      </c>
      <c r="AH15" s="82">
        <v>1</v>
      </c>
      <c r="AI15" s="82">
        <v>1</v>
      </c>
      <c r="AQ15" s="84"/>
      <c r="AR15" s="49"/>
    </row>
    <row r="16" spans="1:44" x14ac:dyDescent="0.25">
      <c r="A16" s="57" t="s">
        <v>314</v>
      </c>
      <c r="B16" s="57" t="s">
        <v>315</v>
      </c>
      <c r="C16" s="57" t="str">
        <f>[4]Scenarios!$B16</f>
        <v>REF20195-L</v>
      </c>
      <c r="D16" s="96">
        <v>1</v>
      </c>
      <c r="E16" s="96">
        <v>1</v>
      </c>
      <c r="F16" s="82">
        <v>1</v>
      </c>
      <c r="G16" s="82">
        <v>1</v>
      </c>
      <c r="H16" s="82">
        <v>1</v>
      </c>
      <c r="I16" s="82">
        <v>1</v>
      </c>
      <c r="J16" s="82">
        <v>1</v>
      </c>
      <c r="K16" s="82">
        <v>1</v>
      </c>
      <c r="L16" s="82">
        <v>1</v>
      </c>
      <c r="M16" s="82">
        <v>1</v>
      </c>
      <c r="N16" s="82">
        <v>1</v>
      </c>
      <c r="O16" s="82">
        <v>1</v>
      </c>
      <c r="P16" s="82">
        <v>1</v>
      </c>
      <c r="Q16" s="82">
        <v>1</v>
      </c>
      <c r="R16" s="82">
        <v>1</v>
      </c>
      <c r="S16" s="82">
        <v>1</v>
      </c>
      <c r="T16" s="82">
        <v>1</v>
      </c>
      <c r="U16" s="82">
        <v>1</v>
      </c>
      <c r="V16" s="82">
        <v>1</v>
      </c>
      <c r="W16" s="82">
        <v>1</v>
      </c>
      <c r="X16" s="82">
        <v>1</v>
      </c>
      <c r="Y16" s="82">
        <v>1</v>
      </c>
      <c r="Z16" s="82">
        <v>1</v>
      </c>
      <c r="AA16" s="82">
        <v>1</v>
      </c>
      <c r="AB16" s="82">
        <v>1</v>
      </c>
      <c r="AC16" s="82">
        <v>1</v>
      </c>
      <c r="AD16" s="82">
        <v>1</v>
      </c>
      <c r="AE16" s="82">
        <v>1</v>
      </c>
      <c r="AF16" s="82">
        <v>1</v>
      </c>
      <c r="AG16" s="82">
        <v>1</v>
      </c>
      <c r="AH16" s="82">
        <v>1</v>
      </c>
      <c r="AI16" s="82">
        <v>1</v>
      </c>
      <c r="AQ16" s="84"/>
      <c r="AR16" s="49"/>
    </row>
    <row r="17" spans="1:44" x14ac:dyDescent="0.25">
      <c r="A17" s="57" t="s">
        <v>314</v>
      </c>
      <c r="B17" s="57" t="s">
        <v>315</v>
      </c>
      <c r="C17" s="57" t="str">
        <f>[4]Scenarios!$B17</f>
        <v>T3P2S8RL-UCE</v>
      </c>
      <c r="D17" s="96">
        <v>1</v>
      </c>
      <c r="E17" s="96">
        <v>1</v>
      </c>
      <c r="F17" s="82">
        <v>1</v>
      </c>
      <c r="G17" s="82">
        <v>1</v>
      </c>
      <c r="H17" s="82">
        <v>1</v>
      </c>
      <c r="I17" s="82">
        <v>1</v>
      </c>
      <c r="J17" s="82">
        <v>1</v>
      </c>
      <c r="K17" s="82">
        <v>1</v>
      </c>
      <c r="L17" s="82">
        <v>1</v>
      </c>
      <c r="M17" s="82">
        <v>1</v>
      </c>
      <c r="N17" s="82">
        <v>1</v>
      </c>
      <c r="O17" s="82">
        <v>1</v>
      </c>
      <c r="P17" s="82">
        <v>1</v>
      </c>
      <c r="Q17" s="82">
        <v>1</v>
      </c>
      <c r="R17" s="82">
        <v>1</v>
      </c>
      <c r="S17" s="82">
        <v>1</v>
      </c>
      <c r="T17" s="82">
        <v>1</v>
      </c>
      <c r="U17" s="82">
        <v>1</v>
      </c>
      <c r="V17" s="82">
        <v>1</v>
      </c>
      <c r="W17" s="82">
        <v>1</v>
      </c>
      <c r="X17" s="82">
        <v>1</v>
      </c>
      <c r="Y17" s="82">
        <v>1</v>
      </c>
      <c r="Z17" s="82">
        <v>1</v>
      </c>
      <c r="AA17" s="82">
        <v>1</v>
      </c>
      <c r="AB17" s="82">
        <v>1</v>
      </c>
      <c r="AC17" s="82">
        <v>1</v>
      </c>
      <c r="AD17" s="82">
        <v>1</v>
      </c>
      <c r="AE17" s="82">
        <v>1</v>
      </c>
      <c r="AF17" s="82">
        <v>1</v>
      </c>
      <c r="AG17" s="82">
        <v>1</v>
      </c>
      <c r="AH17" s="82">
        <v>1</v>
      </c>
      <c r="AI17" s="82">
        <v>1</v>
      </c>
      <c r="AQ17" s="84"/>
      <c r="AR17" s="49"/>
    </row>
    <row r="18" spans="1:44" x14ac:dyDescent="0.25">
      <c r="AQ18" s="84"/>
      <c r="AR18" s="49"/>
    </row>
    <row r="19" spans="1:44" x14ac:dyDescent="0.25"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Q19" s="84"/>
      <c r="AR19" s="49"/>
    </row>
    <row r="20" spans="1:44" x14ac:dyDescent="0.25">
      <c r="AQ20" s="84"/>
      <c r="AR20" s="49"/>
    </row>
    <row r="21" spans="1:44" x14ac:dyDescent="0.25">
      <c r="L21" s="99"/>
      <c r="AQ21" s="84"/>
      <c r="AR21" s="49"/>
    </row>
    <row r="22" spans="1:44" x14ac:dyDescent="0.25">
      <c r="F22" s="83"/>
      <c r="G22" s="83"/>
      <c r="H22" s="83"/>
      <c r="I22" s="83"/>
      <c r="J22" s="83"/>
      <c r="K22" s="83"/>
      <c r="L22" s="99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Q22" s="84"/>
      <c r="AR22" s="49"/>
    </row>
    <row r="23" spans="1:44" x14ac:dyDescent="0.25">
      <c r="L23" s="99"/>
      <c r="AQ23" s="84"/>
      <c r="AR23" s="49"/>
    </row>
    <row r="24" spans="1:44" x14ac:dyDescent="0.25">
      <c r="C24" s="95"/>
      <c r="L24" s="99"/>
      <c r="AQ24" s="84"/>
      <c r="AR24" s="49"/>
    </row>
    <row r="25" spans="1:44" x14ac:dyDescent="0.25">
      <c r="C25" s="95"/>
      <c r="L25" s="99"/>
      <c r="AQ25" s="84"/>
      <c r="AR25" s="49"/>
    </row>
    <row r="26" spans="1:44" x14ac:dyDescent="0.25">
      <c r="C26" s="95"/>
      <c r="L26" s="99"/>
      <c r="AQ26" s="84"/>
      <c r="AR26" s="49"/>
    </row>
    <row r="27" spans="1:44" x14ac:dyDescent="0.25">
      <c r="C27" s="95"/>
      <c r="L27" s="99"/>
      <c r="M27" s="98"/>
      <c r="AQ27" s="84"/>
      <c r="AR27" s="49"/>
    </row>
    <row r="28" spans="1:44" x14ac:dyDescent="0.25">
      <c r="C28" s="95"/>
      <c r="L28" s="99"/>
      <c r="M28" s="98"/>
      <c r="AQ28" s="84"/>
      <c r="AR28" s="49"/>
    </row>
    <row r="29" spans="1:44" x14ac:dyDescent="0.25">
      <c r="C29" s="95"/>
      <c r="L29" s="99"/>
      <c r="M29" s="98"/>
      <c r="AQ29" s="84"/>
      <c r="AR29" s="49"/>
    </row>
    <row r="30" spans="1:44" x14ac:dyDescent="0.25">
      <c r="C30" s="95"/>
      <c r="L30" s="99"/>
      <c r="M30" s="98"/>
      <c r="AQ30" s="84"/>
      <c r="AR30" s="49"/>
    </row>
    <row r="31" spans="1:44" x14ac:dyDescent="0.25">
      <c r="C31" s="95"/>
      <c r="L31" s="99"/>
      <c r="M31" s="98"/>
      <c r="AQ31" s="84"/>
      <c r="AR31" s="49"/>
    </row>
    <row r="32" spans="1:44" x14ac:dyDescent="0.25">
      <c r="C32" s="95"/>
      <c r="L32" s="99"/>
      <c r="M32" s="98"/>
      <c r="AQ32" s="84"/>
      <c r="AR32" s="49"/>
    </row>
    <row r="33" spans="3:44" x14ac:dyDescent="0.25">
      <c r="C33" s="95"/>
      <c r="L33" s="99"/>
      <c r="M33" s="98"/>
      <c r="AQ33" s="84"/>
      <c r="AR33" s="49"/>
    </row>
    <row r="34" spans="3:44" x14ac:dyDescent="0.25">
      <c r="C34" s="95"/>
      <c r="L34" s="99"/>
      <c r="M34" s="98"/>
      <c r="AQ34" s="84"/>
      <c r="AR34" s="49"/>
    </row>
    <row r="35" spans="3:44" x14ac:dyDescent="0.25">
      <c r="C35" s="95"/>
      <c r="L35" s="99"/>
      <c r="M35" s="98"/>
      <c r="AQ35" s="84"/>
      <c r="AR35" s="49"/>
    </row>
    <row r="36" spans="3:44" x14ac:dyDescent="0.25">
      <c r="C36" s="95"/>
      <c r="L36" s="99"/>
      <c r="M36" s="98"/>
      <c r="AQ36" s="84"/>
      <c r="AR36" s="49"/>
    </row>
    <row r="37" spans="3:44" x14ac:dyDescent="0.25">
      <c r="C37" s="95"/>
      <c r="L37" s="99"/>
      <c r="M37" s="98"/>
      <c r="AQ37" s="84"/>
      <c r="AR37" s="49"/>
    </row>
    <row r="38" spans="3:44" x14ac:dyDescent="0.25">
      <c r="C38" s="95"/>
      <c r="L38" s="99"/>
      <c r="M38" s="98"/>
      <c r="AQ38" s="84"/>
      <c r="AR38" s="49"/>
    </row>
    <row r="39" spans="3:44" x14ac:dyDescent="0.25">
      <c r="C39" s="95"/>
      <c r="L39" s="99"/>
      <c r="M39" s="98"/>
      <c r="AQ39" s="84"/>
      <c r="AR39" s="49"/>
    </row>
    <row r="40" spans="3:44" x14ac:dyDescent="0.25">
      <c r="C40" s="95"/>
      <c r="L40" s="99"/>
      <c r="M40" s="98"/>
      <c r="AQ40" s="84"/>
      <c r="AR40" s="49"/>
    </row>
    <row r="41" spans="3:44" x14ac:dyDescent="0.25">
      <c r="C41" s="95"/>
      <c r="L41" s="99"/>
      <c r="M41" s="98"/>
      <c r="AQ41" s="84"/>
      <c r="AR41" s="49"/>
    </row>
    <row r="42" spans="3:44" x14ac:dyDescent="0.25">
      <c r="C42" s="95"/>
      <c r="L42" s="99"/>
      <c r="M42" s="98"/>
      <c r="AQ42" s="84"/>
      <c r="AR42" s="49"/>
    </row>
    <row r="43" spans="3:44" x14ac:dyDescent="0.25">
      <c r="C43" s="95"/>
      <c r="L43" s="99"/>
      <c r="M43" s="98"/>
      <c r="AQ43" s="84"/>
      <c r="AR43" s="49"/>
    </row>
    <row r="44" spans="3:44" x14ac:dyDescent="0.25">
      <c r="C44" s="95"/>
      <c r="L44" s="99"/>
      <c r="M44" s="98"/>
      <c r="AQ44" s="84"/>
      <c r="AR44" s="49"/>
    </row>
    <row r="45" spans="3:44" x14ac:dyDescent="0.25">
      <c r="C45" s="95"/>
      <c r="L45" s="99"/>
      <c r="M45" s="98"/>
      <c r="AQ45" s="84"/>
      <c r="AR45" s="49"/>
    </row>
    <row r="46" spans="3:44" x14ac:dyDescent="0.25">
      <c r="C46" s="95"/>
      <c r="L46" s="99"/>
      <c r="M46" s="98"/>
      <c r="AQ46" s="84"/>
      <c r="AR46" s="49"/>
    </row>
    <row r="47" spans="3:44" x14ac:dyDescent="0.25">
      <c r="C47" s="95"/>
      <c r="L47" s="99"/>
      <c r="M47" s="98"/>
    </row>
    <row r="48" spans="3:44" x14ac:dyDescent="0.25">
      <c r="C48" s="95"/>
      <c r="L48" s="99"/>
      <c r="M48" s="98"/>
    </row>
    <row r="49" spans="3:13" x14ac:dyDescent="0.25">
      <c r="C49" s="95"/>
      <c r="L49" s="99"/>
      <c r="M49" s="98"/>
    </row>
    <row r="50" spans="3:13" x14ac:dyDescent="0.25">
      <c r="C50" s="95"/>
      <c r="L50" s="99"/>
      <c r="M50" s="98"/>
    </row>
    <row r="51" spans="3:13" x14ac:dyDescent="0.25">
      <c r="C51" s="95"/>
      <c r="L51" s="99"/>
      <c r="M51" s="98"/>
    </row>
    <row r="52" spans="3:13" x14ac:dyDescent="0.25">
      <c r="C52" s="95"/>
      <c r="L52" s="99"/>
      <c r="M52" s="98"/>
    </row>
    <row r="53" spans="3:13" x14ac:dyDescent="0.25">
      <c r="C53" s="95"/>
      <c r="L53" s="99"/>
      <c r="M53" s="98"/>
    </row>
    <row r="54" spans="3:13" x14ac:dyDescent="0.25">
      <c r="C54" s="95"/>
      <c r="L54" s="99"/>
      <c r="M54" s="98"/>
    </row>
    <row r="55" spans="3:13" x14ac:dyDescent="0.25">
      <c r="C55" s="95"/>
      <c r="L55" s="99"/>
      <c r="M55" s="98"/>
    </row>
    <row r="56" spans="3:13" x14ac:dyDescent="0.25">
      <c r="C56" s="95"/>
      <c r="L56" s="99"/>
      <c r="M56" s="98"/>
    </row>
    <row r="57" spans="3:13" x14ac:dyDescent="0.25">
      <c r="C57" s="95"/>
      <c r="L57" s="99"/>
      <c r="M57" s="98"/>
    </row>
    <row r="58" spans="3:13" x14ac:dyDescent="0.25">
      <c r="C58" s="95"/>
      <c r="L58" s="99"/>
      <c r="M58" s="98"/>
    </row>
    <row r="59" spans="3:13" x14ac:dyDescent="0.25">
      <c r="C59" s="95"/>
      <c r="M59" s="98"/>
    </row>
    <row r="60" spans="3:13" x14ac:dyDescent="0.25">
      <c r="C60" s="95"/>
      <c r="M60" s="98"/>
    </row>
    <row r="61" spans="3:13" x14ac:dyDescent="0.25">
      <c r="C61" s="95"/>
      <c r="M61" s="98"/>
    </row>
    <row r="62" spans="3:13" x14ac:dyDescent="0.25">
      <c r="C62" s="95"/>
      <c r="M62" s="98"/>
    </row>
    <row r="63" spans="3:13" x14ac:dyDescent="0.25">
      <c r="M63" s="98"/>
    </row>
    <row r="64" spans="3:13" x14ac:dyDescent="0.25">
      <c r="M64" s="98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L33"/>
  <sheetViews>
    <sheetView workbookViewId="0"/>
  </sheetViews>
  <sheetFormatPr defaultColWidth="9.7109375" defaultRowHeight="15" x14ac:dyDescent="0.25"/>
  <cols>
    <col min="1" max="16384" width="9.7109375" style="15"/>
  </cols>
  <sheetData>
    <row r="1" spans="1:38" ht="18.75" x14ac:dyDescent="0.3">
      <c r="A1" s="1" t="s">
        <v>289</v>
      </c>
      <c r="D1" s="15" t="s">
        <v>290</v>
      </c>
      <c r="E1" s="15">
        <f>COLUMN(WPDATA!X195)</f>
        <v>24</v>
      </c>
    </row>
    <row r="2" spans="1:38" x14ac:dyDescent="0.25">
      <c r="A2" s="4" t="s">
        <v>291</v>
      </c>
      <c r="D2" s="15">
        <v>30</v>
      </c>
    </row>
    <row r="3" spans="1:38" x14ac:dyDescent="0.25">
      <c r="D3" s="15">
        <f>D2*7</f>
        <v>210</v>
      </c>
      <c r="E3" s="15">
        <f>D3/10</f>
        <v>21</v>
      </c>
    </row>
    <row r="5" spans="1:38" x14ac:dyDescent="0.25">
      <c r="B5" s="15">
        <v>1</v>
      </c>
      <c r="C5" s="15">
        <f t="shared" ref="C5:AG5" si="0">B5+1</f>
        <v>2</v>
      </c>
      <c r="D5" s="15">
        <f t="shared" si="0"/>
        <v>3</v>
      </c>
      <c r="E5" s="15">
        <f t="shared" si="0"/>
        <v>4</v>
      </c>
      <c r="F5" s="15">
        <f t="shared" si="0"/>
        <v>5</v>
      </c>
      <c r="G5" s="15">
        <f t="shared" si="0"/>
        <v>6</v>
      </c>
      <c r="H5" s="15">
        <f t="shared" si="0"/>
        <v>7</v>
      </c>
      <c r="I5" s="15">
        <f t="shared" si="0"/>
        <v>8</v>
      </c>
      <c r="J5" s="15">
        <f t="shared" si="0"/>
        <v>9</v>
      </c>
      <c r="K5" s="15">
        <f t="shared" si="0"/>
        <v>10</v>
      </c>
      <c r="L5" s="15">
        <f t="shared" si="0"/>
        <v>11</v>
      </c>
      <c r="M5" s="15">
        <f t="shared" si="0"/>
        <v>12</v>
      </c>
      <c r="N5" s="15">
        <f t="shared" si="0"/>
        <v>13</v>
      </c>
      <c r="O5" s="15">
        <f t="shared" si="0"/>
        <v>14</v>
      </c>
      <c r="P5" s="15">
        <f t="shared" si="0"/>
        <v>15</v>
      </c>
      <c r="Q5" s="15">
        <f t="shared" si="0"/>
        <v>16</v>
      </c>
      <c r="R5" s="15">
        <f t="shared" si="0"/>
        <v>17</v>
      </c>
      <c r="S5" s="15">
        <f t="shared" si="0"/>
        <v>18</v>
      </c>
      <c r="T5" s="15">
        <f t="shared" si="0"/>
        <v>19</v>
      </c>
      <c r="U5" s="15">
        <f t="shared" si="0"/>
        <v>20</v>
      </c>
      <c r="V5" s="15">
        <f t="shared" si="0"/>
        <v>21</v>
      </c>
      <c r="W5" s="15">
        <f t="shared" si="0"/>
        <v>22</v>
      </c>
      <c r="X5" s="15">
        <f t="shared" si="0"/>
        <v>23</v>
      </c>
      <c r="Y5" s="15">
        <f t="shared" si="0"/>
        <v>24</v>
      </c>
      <c r="Z5" s="15">
        <f t="shared" si="0"/>
        <v>25</v>
      </c>
      <c r="AA5" s="15">
        <f t="shared" si="0"/>
        <v>26</v>
      </c>
      <c r="AB5" s="15">
        <f t="shared" si="0"/>
        <v>27</v>
      </c>
      <c r="AC5" s="15">
        <f t="shared" si="0"/>
        <v>28</v>
      </c>
      <c r="AD5" s="15">
        <f t="shared" si="0"/>
        <v>29</v>
      </c>
      <c r="AE5" s="15">
        <f t="shared" si="0"/>
        <v>30</v>
      </c>
      <c r="AF5" s="15">
        <f t="shared" si="0"/>
        <v>31</v>
      </c>
      <c r="AG5" s="15">
        <f t="shared" si="0"/>
        <v>32</v>
      </c>
    </row>
    <row r="6" spans="1:38" x14ac:dyDescent="0.25">
      <c r="A6" s="2" t="s">
        <v>292</v>
      </c>
    </row>
    <row r="7" spans="1:38" x14ac:dyDescent="0.25">
      <c r="B7" s="15">
        <v>2019</v>
      </c>
      <c r="C7" s="15">
        <f t="shared" ref="C7:AG7" si="1">B7+1</f>
        <v>2020</v>
      </c>
      <c r="D7" s="15">
        <f t="shared" si="1"/>
        <v>2021</v>
      </c>
      <c r="E7" s="15">
        <f t="shared" si="1"/>
        <v>2022</v>
      </c>
      <c r="F7" s="15">
        <f t="shared" si="1"/>
        <v>2023</v>
      </c>
      <c r="G7" s="15">
        <f t="shared" si="1"/>
        <v>2024</v>
      </c>
      <c r="H7" s="15">
        <f t="shared" si="1"/>
        <v>2025</v>
      </c>
      <c r="I7" s="15">
        <f t="shared" si="1"/>
        <v>2026</v>
      </c>
      <c r="J7" s="15">
        <f t="shared" si="1"/>
        <v>2027</v>
      </c>
      <c r="K7" s="15">
        <f t="shared" si="1"/>
        <v>2028</v>
      </c>
      <c r="L7" s="15">
        <f t="shared" si="1"/>
        <v>2029</v>
      </c>
      <c r="M7" s="15">
        <f t="shared" si="1"/>
        <v>2030</v>
      </c>
      <c r="N7" s="15">
        <f t="shared" si="1"/>
        <v>2031</v>
      </c>
      <c r="O7" s="15">
        <f t="shared" si="1"/>
        <v>2032</v>
      </c>
      <c r="P7" s="15">
        <f t="shared" si="1"/>
        <v>2033</v>
      </c>
      <c r="Q7" s="15">
        <f t="shared" si="1"/>
        <v>2034</v>
      </c>
      <c r="R7" s="15">
        <f t="shared" si="1"/>
        <v>2035</v>
      </c>
      <c r="S7" s="15">
        <f t="shared" si="1"/>
        <v>2036</v>
      </c>
      <c r="T7" s="15">
        <f t="shared" si="1"/>
        <v>2037</v>
      </c>
      <c r="U7" s="15">
        <f t="shared" si="1"/>
        <v>2038</v>
      </c>
      <c r="V7" s="15">
        <f t="shared" si="1"/>
        <v>2039</v>
      </c>
      <c r="W7" s="15">
        <f t="shared" si="1"/>
        <v>2040</v>
      </c>
      <c r="X7" s="15">
        <f t="shared" si="1"/>
        <v>2041</v>
      </c>
      <c r="Y7" s="15">
        <f t="shared" si="1"/>
        <v>2042</v>
      </c>
      <c r="Z7" s="15">
        <f t="shared" si="1"/>
        <v>2043</v>
      </c>
      <c r="AA7" s="15">
        <f t="shared" si="1"/>
        <v>2044</v>
      </c>
      <c r="AB7" s="15">
        <f t="shared" si="1"/>
        <v>2045</v>
      </c>
      <c r="AC7" s="15">
        <f t="shared" si="1"/>
        <v>2046</v>
      </c>
      <c r="AD7" s="15">
        <f t="shared" si="1"/>
        <v>2047</v>
      </c>
      <c r="AE7" s="15">
        <f t="shared" si="1"/>
        <v>2048</v>
      </c>
      <c r="AF7" s="15">
        <f t="shared" si="1"/>
        <v>2049</v>
      </c>
      <c r="AG7" s="15">
        <f t="shared" si="1"/>
        <v>2050</v>
      </c>
    </row>
    <row r="8" spans="1:38" x14ac:dyDescent="0.25">
      <c r="A8" s="15" t="str">
        <f>Sets!F8</f>
        <v>base</v>
      </c>
      <c r="B8" s="52">
        <f ca="1">OFFSET(WPDATA!$A$196,B$5,$E$1+SUMIF(Sets!$W$7:$W$16,$A8,Sets!$Y$7:$Y$16)-1)</f>
        <v>0</v>
      </c>
      <c r="C8" s="52">
        <f ca="1">OFFSET(WPDATA!$A$196,C$5,$E$1+SUMIF(Sets!$W$7:$W$16,$A8,Sets!$Y$7:$Y$16)-1)</f>
        <v>0</v>
      </c>
      <c r="D8" s="52">
        <f ca="1">OFFSET(WPDATA!$A$196,D$5,$E$1+SUMIF(Sets!$W$7:$W$16,$A8,Sets!$Y$7:$Y$16)-1)</f>
        <v>0</v>
      </c>
      <c r="E8" s="52">
        <f ca="1">OFFSET(WPDATA!$A$196,E$5,$E$1+SUMIF(Sets!$W$7:$W$16,$A8,Sets!$Y$7:$Y$16)-1)</f>
        <v>0</v>
      </c>
      <c r="F8" s="52">
        <f ca="1">OFFSET(WPDATA!$A$196,F$5,$E$1+SUMIF(Sets!$W$7:$W$16,$A8,Sets!$Y$7:$Y$16)-1)</f>
        <v>0</v>
      </c>
      <c r="G8" s="52">
        <f ca="1">OFFSET(WPDATA!$A$196,G$5,$E$1+SUMIF(Sets!$W$7:$W$16,$A8,Sets!$Y$7:$Y$16)-1)</f>
        <v>0</v>
      </c>
      <c r="H8" s="52">
        <f ca="1">OFFSET(WPDATA!$A$196,H$5,$E$1+SUMIF(Sets!$W$7:$W$16,$A8,Sets!$Y$7:$Y$16)-1)</f>
        <v>0</v>
      </c>
      <c r="I8" s="52">
        <f ca="1">OFFSET(WPDATA!$A$196,I$5,$E$1+SUMIF(Sets!$W$7:$W$16,$A8,Sets!$Y$7:$Y$16)-1)</f>
        <v>0</v>
      </c>
      <c r="J8" s="52">
        <f ca="1">OFFSET(WPDATA!$A$196,J$5,$E$1+SUMIF(Sets!$W$7:$W$16,$A8,Sets!$Y$7:$Y$16)-1)</f>
        <v>0</v>
      </c>
      <c r="K8" s="52">
        <f ca="1">OFFSET(WPDATA!$A$196,K$5,$E$1+SUMIF(Sets!$W$7:$W$16,$A8,Sets!$Y$7:$Y$16)-1)</f>
        <v>0</v>
      </c>
      <c r="L8" s="52">
        <f ca="1">OFFSET(WPDATA!$A$196,L$5,$E$1+SUMIF(Sets!$W$7:$W$16,$A8,Sets!$Y$7:$Y$16)-1)</f>
        <v>0</v>
      </c>
      <c r="M8" s="52">
        <f ca="1">OFFSET(WPDATA!$A$196,M$5,$E$1+SUMIF(Sets!$W$7:$W$16,$A8,Sets!$Y$7:$Y$16)-1)</f>
        <v>0</v>
      </c>
      <c r="N8" s="52">
        <f ca="1">OFFSET(WPDATA!$A$196,N$5,$E$1+SUMIF(Sets!$W$7:$W$16,$A8,Sets!$Y$7:$Y$16)-1)</f>
        <v>0</v>
      </c>
      <c r="O8" s="52">
        <f ca="1">OFFSET(WPDATA!$A$196,O$5,$E$1+SUMIF(Sets!$W$7:$W$16,$A8,Sets!$Y$7:$Y$16)-1)</f>
        <v>0</v>
      </c>
      <c r="P8" s="52">
        <f ca="1">OFFSET(WPDATA!$A$196,P$5,$E$1+SUMIF(Sets!$W$7:$W$16,$A8,Sets!$Y$7:$Y$16)-1)</f>
        <v>0</v>
      </c>
      <c r="Q8" s="52">
        <f ca="1">OFFSET(WPDATA!$A$196,Q$5,$E$1+SUMIF(Sets!$W$7:$W$16,$A8,Sets!$Y$7:$Y$16)-1)</f>
        <v>0</v>
      </c>
      <c r="R8" s="52">
        <f ca="1">OFFSET(WPDATA!$A$196,R$5,$E$1+SUMIF(Sets!$W$7:$W$16,$A8,Sets!$Y$7:$Y$16)-1)</f>
        <v>0</v>
      </c>
      <c r="S8" s="52">
        <f ca="1">OFFSET(WPDATA!$A$196,S$5,$E$1+SUMIF(Sets!$W$7:$W$16,$A8,Sets!$Y$7:$Y$16)-1)</f>
        <v>0</v>
      </c>
      <c r="T8" s="52">
        <f ca="1">OFFSET(WPDATA!$A$196,T$5,$E$1+SUMIF(Sets!$W$7:$W$16,$A8,Sets!$Y$7:$Y$16)-1)</f>
        <v>0</v>
      </c>
      <c r="U8" s="52">
        <f ca="1">OFFSET(WPDATA!$A$196,U$5,$E$1+SUMIF(Sets!$W$7:$W$16,$A8,Sets!$Y$7:$Y$16)-1)</f>
        <v>0</v>
      </c>
      <c r="V8" s="52">
        <f ca="1">OFFSET(WPDATA!$A$196,V$5,$E$1+SUMIF(Sets!$W$7:$W$16,$A8,Sets!$Y$7:$Y$16)-1)</f>
        <v>0</v>
      </c>
      <c r="W8" s="52">
        <f ca="1">OFFSET(WPDATA!$A$196,W$5,$E$1+SUMIF(Sets!$W$7:$W$16,$A8,Sets!$Y$7:$Y$16)-1)</f>
        <v>0</v>
      </c>
      <c r="X8" s="52">
        <f ca="1">OFFSET(WPDATA!$A$196,X$5,$E$1+SUMIF(Sets!$W$7:$W$16,$A8,Sets!$Y$7:$Y$16)-1)</f>
        <v>0</v>
      </c>
      <c r="Y8" s="52">
        <f ca="1">OFFSET(WPDATA!$A$196,Y$5,$E$1+SUMIF(Sets!$W$7:$W$16,$A8,Sets!$Y$7:$Y$16)-1)</f>
        <v>0</v>
      </c>
      <c r="Z8" s="52">
        <f ca="1">OFFSET(WPDATA!$A$196,Z$5,$E$1+SUMIF(Sets!$W$7:$W$16,$A8,Sets!$Y$7:$Y$16)-1)</f>
        <v>0</v>
      </c>
      <c r="AA8" s="52">
        <f ca="1">OFFSET(WPDATA!$A$196,AA$5,$E$1+SUMIF(Sets!$W$7:$W$16,$A8,Sets!$Y$7:$Y$16)-1)</f>
        <v>0</v>
      </c>
      <c r="AB8" s="52">
        <f ca="1">OFFSET(WPDATA!$A$196,AB$5,$E$1+SUMIF(Sets!$W$7:$W$16,$A8,Sets!$Y$7:$Y$16)-1)</f>
        <v>0</v>
      </c>
      <c r="AC8" s="52">
        <f ca="1">OFFSET(WPDATA!$A$196,AC$5,$E$1+SUMIF(Sets!$W$7:$W$16,$A8,Sets!$Y$7:$Y$16)-1)</f>
        <v>0</v>
      </c>
      <c r="AD8" s="52">
        <f ca="1">OFFSET(WPDATA!$A$196,AD$5,$E$1+SUMIF(Sets!$W$7:$W$16,$A8,Sets!$Y$7:$Y$16)-1)</f>
        <v>0</v>
      </c>
      <c r="AE8" s="52">
        <f ca="1">OFFSET(WPDATA!$A$196,AE$5,$E$1+SUMIF(Sets!$W$7:$W$16,$A8,Sets!$Y$7:$Y$16)-1)</f>
        <v>0</v>
      </c>
      <c r="AF8" s="52">
        <f ca="1">OFFSET(WPDATA!$A$196,AF$5,$E$1+SUMIF(Sets!$W$7:$W$16,$A8,Sets!$Y$7:$Y$16)-1)</f>
        <v>0</v>
      </c>
      <c r="AG8" s="52">
        <f ca="1">OFFSET(WPDATA!$A$196,AG$5,$E$1+SUMIF(Sets!$W$7:$W$16,$A8,Sets!$Y$7:$Y$16)-1)</f>
        <v>0</v>
      </c>
      <c r="AH8" s="52"/>
      <c r="AI8" s="52"/>
      <c r="AJ8" s="52"/>
      <c r="AK8" s="52"/>
      <c r="AL8" s="52"/>
    </row>
    <row r="9" spans="1:38" x14ac:dyDescent="0.25">
      <c r="A9" s="15" t="str">
        <f>Sets!F9</f>
        <v>sim1</v>
      </c>
      <c r="B9" s="52">
        <f ca="1">OFFSET(WPDATA!$A$196,B$5,$E$1+SUMIF(Sets!$W$7:$W$16,$A9,Sets!$Y$7:$Y$16)-1)</f>
        <v>0</v>
      </c>
      <c r="C9" s="52">
        <f ca="1">OFFSET(WPDATA!$A$196,C$5,$E$1+SUMIF(Sets!$W$7:$W$16,$A9,Sets!$Y$7:$Y$16)-1)</f>
        <v>0</v>
      </c>
      <c r="D9" s="52">
        <f ca="1">OFFSET(WPDATA!$A$196,D$5,$E$1+SUMIF(Sets!$W$7:$W$16,$A9,Sets!$Y$7:$Y$16)-1)</f>
        <v>0</v>
      </c>
      <c r="E9" s="52">
        <f ca="1">OFFSET(WPDATA!$A$196,E$5,$E$1+SUMIF(Sets!$W$7:$W$16,$A9,Sets!$Y$7:$Y$16)-1)</f>
        <v>0</v>
      </c>
      <c r="F9" s="52">
        <f ca="1">OFFSET(WPDATA!$A$196,F$5,$E$1+SUMIF(Sets!$W$7:$W$16,$A9,Sets!$Y$7:$Y$16)-1)</f>
        <v>0</v>
      </c>
      <c r="G9" s="52">
        <f ca="1">OFFSET(WPDATA!$A$196,G$5,$E$1+SUMIF(Sets!$W$7:$W$16,$A9,Sets!$Y$7:$Y$16)-1)</f>
        <v>0</v>
      </c>
      <c r="H9" s="52">
        <f ca="1">OFFSET(WPDATA!$A$196,H$5,$E$1+SUMIF(Sets!$W$7:$W$16,$A9,Sets!$Y$7:$Y$16)-1)</f>
        <v>0</v>
      </c>
      <c r="I9" s="52">
        <f ca="1">OFFSET(WPDATA!$A$196,I$5,$E$1+SUMIF(Sets!$W$7:$W$16,$A9,Sets!$Y$7:$Y$16)-1)</f>
        <v>0</v>
      </c>
      <c r="J9" s="52">
        <f ca="1">OFFSET(WPDATA!$A$196,J$5,$E$1+SUMIF(Sets!$W$7:$W$16,$A9,Sets!$Y$7:$Y$16)-1)</f>
        <v>0</v>
      </c>
      <c r="K9" s="52">
        <f ca="1">OFFSET(WPDATA!$A$196,K$5,$E$1+SUMIF(Sets!$W$7:$W$16,$A9,Sets!$Y$7:$Y$16)-1)</f>
        <v>0</v>
      </c>
      <c r="L9" s="52">
        <f ca="1">OFFSET(WPDATA!$A$196,L$5,$E$1+SUMIF(Sets!$W$7:$W$16,$A9,Sets!$Y$7:$Y$16)-1)</f>
        <v>0</v>
      </c>
      <c r="M9" s="52">
        <f ca="1">OFFSET(WPDATA!$A$196,M$5,$E$1+SUMIF(Sets!$W$7:$W$16,$A9,Sets!$Y$7:$Y$16)-1)</f>
        <v>0</v>
      </c>
      <c r="N9" s="52">
        <f ca="1">OFFSET(WPDATA!$A$196,N$5,$E$1+SUMIF(Sets!$W$7:$W$16,$A9,Sets!$Y$7:$Y$16)-1)</f>
        <v>0</v>
      </c>
      <c r="O9" s="52">
        <f ca="1">OFFSET(WPDATA!$A$196,O$5,$E$1+SUMIF(Sets!$W$7:$W$16,$A9,Sets!$Y$7:$Y$16)-1)</f>
        <v>0</v>
      </c>
      <c r="P9" s="52">
        <f ca="1">OFFSET(WPDATA!$A$196,P$5,$E$1+SUMIF(Sets!$W$7:$W$16,$A9,Sets!$Y$7:$Y$16)-1)</f>
        <v>0</v>
      </c>
      <c r="Q9" s="52">
        <f ca="1">OFFSET(WPDATA!$A$196,Q$5,$E$1+SUMIF(Sets!$W$7:$W$16,$A9,Sets!$Y$7:$Y$16)-1)</f>
        <v>0</v>
      </c>
      <c r="R9" s="52">
        <f ca="1">OFFSET(WPDATA!$A$196,R$5,$E$1+SUMIF(Sets!$W$7:$W$16,$A9,Sets!$Y$7:$Y$16)-1)</f>
        <v>0</v>
      </c>
      <c r="S9" s="52">
        <f ca="1">OFFSET(WPDATA!$A$196,S$5,$E$1+SUMIF(Sets!$W$7:$W$16,$A9,Sets!$Y$7:$Y$16)-1)</f>
        <v>0</v>
      </c>
      <c r="T9" s="52">
        <f ca="1">OFFSET(WPDATA!$A$196,T$5,$E$1+SUMIF(Sets!$W$7:$W$16,$A9,Sets!$Y$7:$Y$16)-1)</f>
        <v>0</v>
      </c>
      <c r="U9" s="52">
        <f ca="1">OFFSET(WPDATA!$A$196,U$5,$E$1+SUMIF(Sets!$W$7:$W$16,$A9,Sets!$Y$7:$Y$16)-1)</f>
        <v>0</v>
      </c>
      <c r="V9" s="52">
        <f ca="1">OFFSET(WPDATA!$A$196,V$5,$E$1+SUMIF(Sets!$W$7:$W$16,$A9,Sets!$Y$7:$Y$16)-1)</f>
        <v>0</v>
      </c>
      <c r="W9" s="52">
        <f ca="1">OFFSET(WPDATA!$A$196,W$5,$E$1+SUMIF(Sets!$W$7:$W$16,$A9,Sets!$Y$7:$Y$16)-1)</f>
        <v>0</v>
      </c>
      <c r="X9" s="52">
        <f ca="1">OFFSET(WPDATA!$A$196,X$5,$E$1+SUMIF(Sets!$W$7:$W$16,$A9,Sets!$Y$7:$Y$16)-1)</f>
        <v>0</v>
      </c>
      <c r="Y9" s="52">
        <f ca="1">OFFSET(WPDATA!$A$196,Y$5,$E$1+SUMIF(Sets!$W$7:$W$16,$A9,Sets!$Y$7:$Y$16)-1)</f>
        <v>0</v>
      </c>
      <c r="Z9" s="52">
        <f ca="1">OFFSET(WPDATA!$A$196,Z$5,$E$1+SUMIF(Sets!$W$7:$W$16,$A9,Sets!$Y$7:$Y$16)-1)</f>
        <v>0</v>
      </c>
      <c r="AA9" s="52">
        <f ca="1">OFFSET(WPDATA!$A$196,AA$5,$E$1+SUMIF(Sets!$W$7:$W$16,$A9,Sets!$Y$7:$Y$16)-1)</f>
        <v>0</v>
      </c>
      <c r="AB9" s="52">
        <f ca="1">OFFSET(WPDATA!$A$196,AB$5,$E$1+SUMIF(Sets!$W$7:$W$16,$A9,Sets!$Y$7:$Y$16)-1)</f>
        <v>0</v>
      </c>
      <c r="AC9" s="52">
        <f ca="1">OFFSET(WPDATA!$A$196,AC$5,$E$1+SUMIF(Sets!$W$7:$W$16,$A9,Sets!$Y$7:$Y$16)-1)</f>
        <v>0</v>
      </c>
      <c r="AD9" s="52">
        <f ca="1">OFFSET(WPDATA!$A$196,AD$5,$E$1+SUMIF(Sets!$W$7:$W$16,$A9,Sets!$Y$7:$Y$16)-1)</f>
        <v>0</v>
      </c>
      <c r="AE9" s="52">
        <f ca="1">OFFSET(WPDATA!$A$196,AE$5,$E$1+SUMIF(Sets!$W$7:$W$16,$A9,Sets!$Y$7:$Y$16)-1)</f>
        <v>0</v>
      </c>
      <c r="AF9" s="52">
        <f ca="1">OFFSET(WPDATA!$A$196,AF$5,$E$1+SUMIF(Sets!$W$7:$W$16,$A9,Sets!$Y$7:$Y$16)-1)</f>
        <v>0</v>
      </c>
      <c r="AG9" s="52">
        <f ca="1">OFFSET(WPDATA!$A$196,AG$5,$E$1+SUMIF(Sets!$W$7:$W$16,$A9,Sets!$Y$7:$Y$16)-1)</f>
        <v>0</v>
      </c>
      <c r="AH9" s="52"/>
      <c r="AI9" s="52"/>
      <c r="AJ9" s="52"/>
      <c r="AK9" s="52"/>
      <c r="AL9" s="52"/>
    </row>
    <row r="10" spans="1:38" x14ac:dyDescent="0.25">
      <c r="A10" s="15" t="str">
        <f>Sets!F10</f>
        <v>sim2</v>
      </c>
      <c r="B10" s="52">
        <f ca="1">OFFSET(WPDATA!$A$196,B$5,$E$1+SUMIF(Sets!$W$7:$W$16,$A10,Sets!$Y$7:$Y$16)-1)</f>
        <v>0</v>
      </c>
      <c r="C10" s="52">
        <f ca="1">OFFSET(WPDATA!$A$196,C$5,$E$1+SUMIF(Sets!$W$7:$W$16,$A10,Sets!$Y$7:$Y$16)-1)</f>
        <v>0</v>
      </c>
      <c r="D10" s="52">
        <f ca="1">OFFSET(WPDATA!$A$196,D$5,$E$1+SUMIF(Sets!$W$7:$W$16,$A10,Sets!$Y$7:$Y$16)-1)</f>
        <v>0</v>
      </c>
      <c r="E10" s="52">
        <f ca="1">OFFSET(WPDATA!$A$196,E$5,$E$1+SUMIF(Sets!$W$7:$W$16,$A10,Sets!$Y$7:$Y$16)-1)</f>
        <v>0</v>
      </c>
      <c r="F10" s="52">
        <f ca="1">OFFSET(WPDATA!$A$196,F$5,$E$1+SUMIF(Sets!$W$7:$W$16,$A10,Sets!$Y$7:$Y$16)-1)</f>
        <v>0</v>
      </c>
      <c r="G10" s="52">
        <f ca="1">OFFSET(WPDATA!$A$196,G$5,$E$1+SUMIF(Sets!$W$7:$W$16,$A10,Sets!$Y$7:$Y$16)-1)</f>
        <v>0</v>
      </c>
      <c r="H10" s="52">
        <f ca="1">OFFSET(WPDATA!$A$196,H$5,$E$1+SUMIF(Sets!$W$7:$W$16,$A10,Sets!$Y$7:$Y$16)-1)</f>
        <v>0</v>
      </c>
      <c r="I10" s="52">
        <f ca="1">OFFSET(WPDATA!$A$196,I$5,$E$1+SUMIF(Sets!$W$7:$W$16,$A10,Sets!$Y$7:$Y$16)-1)</f>
        <v>0</v>
      </c>
      <c r="J10" s="52">
        <f ca="1">OFFSET(WPDATA!$A$196,J$5,$E$1+SUMIF(Sets!$W$7:$W$16,$A10,Sets!$Y$7:$Y$16)-1)</f>
        <v>0</v>
      </c>
      <c r="K10" s="52">
        <f ca="1">OFFSET(WPDATA!$A$196,K$5,$E$1+SUMIF(Sets!$W$7:$W$16,$A10,Sets!$Y$7:$Y$16)-1)</f>
        <v>0</v>
      </c>
      <c r="L10" s="52">
        <f ca="1">OFFSET(WPDATA!$A$196,L$5,$E$1+SUMIF(Sets!$W$7:$W$16,$A10,Sets!$Y$7:$Y$16)-1)</f>
        <v>0</v>
      </c>
      <c r="M10" s="52">
        <f ca="1">OFFSET(WPDATA!$A$196,M$5,$E$1+SUMIF(Sets!$W$7:$W$16,$A10,Sets!$Y$7:$Y$16)-1)</f>
        <v>0</v>
      </c>
      <c r="N10" s="52">
        <f ca="1">OFFSET(WPDATA!$A$196,N$5,$E$1+SUMIF(Sets!$W$7:$W$16,$A10,Sets!$Y$7:$Y$16)-1)</f>
        <v>0</v>
      </c>
      <c r="O10" s="52">
        <f ca="1">OFFSET(WPDATA!$A$196,O$5,$E$1+SUMIF(Sets!$W$7:$W$16,$A10,Sets!$Y$7:$Y$16)-1)</f>
        <v>0</v>
      </c>
      <c r="P10" s="52">
        <f ca="1">OFFSET(WPDATA!$A$196,P$5,$E$1+SUMIF(Sets!$W$7:$W$16,$A10,Sets!$Y$7:$Y$16)-1)</f>
        <v>0</v>
      </c>
      <c r="Q10" s="52">
        <f ca="1">OFFSET(WPDATA!$A$196,Q$5,$E$1+SUMIF(Sets!$W$7:$W$16,$A10,Sets!$Y$7:$Y$16)-1)</f>
        <v>0</v>
      </c>
      <c r="R10" s="52">
        <f ca="1">OFFSET(WPDATA!$A$196,R$5,$E$1+SUMIF(Sets!$W$7:$W$16,$A10,Sets!$Y$7:$Y$16)-1)</f>
        <v>0</v>
      </c>
      <c r="S10" s="52">
        <f ca="1">OFFSET(WPDATA!$A$196,S$5,$E$1+SUMIF(Sets!$W$7:$W$16,$A10,Sets!$Y$7:$Y$16)-1)</f>
        <v>0</v>
      </c>
      <c r="T10" s="52">
        <f ca="1">OFFSET(WPDATA!$A$196,T$5,$E$1+SUMIF(Sets!$W$7:$W$16,$A10,Sets!$Y$7:$Y$16)-1)</f>
        <v>0</v>
      </c>
      <c r="U10" s="52">
        <f ca="1">OFFSET(WPDATA!$A$196,U$5,$E$1+SUMIF(Sets!$W$7:$W$16,$A10,Sets!$Y$7:$Y$16)-1)</f>
        <v>0</v>
      </c>
      <c r="V10" s="52">
        <f ca="1">OFFSET(WPDATA!$A$196,V$5,$E$1+SUMIF(Sets!$W$7:$W$16,$A10,Sets!$Y$7:$Y$16)-1)</f>
        <v>0</v>
      </c>
      <c r="W10" s="52">
        <f ca="1">OFFSET(WPDATA!$A$196,W$5,$E$1+SUMIF(Sets!$W$7:$W$16,$A10,Sets!$Y$7:$Y$16)-1)</f>
        <v>0</v>
      </c>
      <c r="X10" s="52">
        <f ca="1">OFFSET(WPDATA!$A$196,X$5,$E$1+SUMIF(Sets!$W$7:$W$16,$A10,Sets!$Y$7:$Y$16)-1)</f>
        <v>0</v>
      </c>
      <c r="Y10" s="52">
        <f ca="1">OFFSET(WPDATA!$A$196,Y$5,$E$1+SUMIF(Sets!$W$7:$W$16,$A10,Sets!$Y$7:$Y$16)-1)</f>
        <v>0</v>
      </c>
      <c r="Z10" s="52">
        <f ca="1">OFFSET(WPDATA!$A$196,Z$5,$E$1+SUMIF(Sets!$W$7:$W$16,$A10,Sets!$Y$7:$Y$16)-1)</f>
        <v>0</v>
      </c>
      <c r="AA10" s="52">
        <f ca="1">OFFSET(WPDATA!$A$196,AA$5,$E$1+SUMIF(Sets!$W$7:$W$16,$A10,Sets!$Y$7:$Y$16)-1)</f>
        <v>0</v>
      </c>
      <c r="AB10" s="52">
        <f ca="1">OFFSET(WPDATA!$A$196,AB$5,$E$1+SUMIF(Sets!$W$7:$W$16,$A10,Sets!$Y$7:$Y$16)-1)</f>
        <v>0</v>
      </c>
      <c r="AC10" s="52">
        <f ca="1">OFFSET(WPDATA!$A$196,AC$5,$E$1+SUMIF(Sets!$W$7:$W$16,$A10,Sets!$Y$7:$Y$16)-1)</f>
        <v>0</v>
      </c>
      <c r="AD10" s="52">
        <f ca="1">OFFSET(WPDATA!$A$196,AD$5,$E$1+SUMIF(Sets!$W$7:$W$16,$A10,Sets!$Y$7:$Y$16)-1)</f>
        <v>0</v>
      </c>
      <c r="AE10" s="52">
        <f ca="1">OFFSET(WPDATA!$A$196,AE$5,$E$1+SUMIF(Sets!$W$7:$W$16,$A10,Sets!$Y$7:$Y$16)-1)</f>
        <v>0</v>
      </c>
      <c r="AF10" s="52">
        <f ca="1">OFFSET(WPDATA!$A$196,AF$5,$E$1+SUMIF(Sets!$W$7:$W$16,$A10,Sets!$Y$7:$Y$16)-1)</f>
        <v>0</v>
      </c>
      <c r="AG10" s="52">
        <f ca="1">OFFSET(WPDATA!$A$196,AG$5,$E$1+SUMIF(Sets!$W$7:$W$16,$A10,Sets!$Y$7:$Y$16)-1)</f>
        <v>0</v>
      </c>
      <c r="AH10" s="52"/>
      <c r="AI10" s="52"/>
      <c r="AJ10" s="52"/>
      <c r="AK10" s="52"/>
      <c r="AL10" s="52"/>
    </row>
    <row r="11" spans="1:38" x14ac:dyDescent="0.25">
      <c r="A11" s="15" t="str">
        <f>Sets!F11</f>
        <v>sim3</v>
      </c>
      <c r="B11" s="52">
        <f ca="1">OFFSET(WPDATA!$A$196,B$5,$E$1+SUMIF(Sets!$W$7:$W$16,$A11,Sets!$Y$7:$Y$16)-1)</f>
        <v>0</v>
      </c>
      <c r="C11" s="52">
        <f ca="1">OFFSET(WPDATA!$A$196,C$5,$E$1+SUMIF(Sets!$W$7:$W$16,$A11,Sets!$Y$7:$Y$16)-1)</f>
        <v>0</v>
      </c>
      <c r="D11" s="52">
        <f ca="1">OFFSET(WPDATA!$A$196,D$5,$E$1+SUMIF(Sets!$W$7:$W$16,$A11,Sets!$Y$7:$Y$16)-1)</f>
        <v>0</v>
      </c>
      <c r="E11" s="52">
        <f ca="1">OFFSET(WPDATA!$A$196,E$5,$E$1+SUMIF(Sets!$W$7:$W$16,$A11,Sets!$Y$7:$Y$16)-1)</f>
        <v>0</v>
      </c>
      <c r="F11" s="52">
        <f ca="1">OFFSET(WPDATA!$A$196,F$5,$E$1+SUMIF(Sets!$W$7:$W$16,$A11,Sets!$Y$7:$Y$16)-1)</f>
        <v>0</v>
      </c>
      <c r="G11" s="52">
        <f ca="1">OFFSET(WPDATA!$A$196,G$5,$E$1+SUMIF(Sets!$W$7:$W$16,$A11,Sets!$Y$7:$Y$16)-1)</f>
        <v>0</v>
      </c>
      <c r="H11" s="52">
        <f ca="1">OFFSET(WPDATA!$A$196,H$5,$E$1+SUMIF(Sets!$W$7:$W$16,$A11,Sets!$Y$7:$Y$16)-1)</f>
        <v>0</v>
      </c>
      <c r="I11" s="52">
        <f ca="1">OFFSET(WPDATA!$A$196,I$5,$E$1+SUMIF(Sets!$W$7:$W$16,$A11,Sets!$Y$7:$Y$16)-1)</f>
        <v>0</v>
      </c>
      <c r="J11" s="52">
        <f ca="1">OFFSET(WPDATA!$A$196,J$5,$E$1+SUMIF(Sets!$W$7:$W$16,$A11,Sets!$Y$7:$Y$16)-1)</f>
        <v>0</v>
      </c>
      <c r="K11" s="52">
        <f ca="1">OFFSET(WPDATA!$A$196,K$5,$E$1+SUMIF(Sets!$W$7:$W$16,$A11,Sets!$Y$7:$Y$16)-1)</f>
        <v>0</v>
      </c>
      <c r="L11" s="52">
        <f ca="1">OFFSET(WPDATA!$A$196,L$5,$E$1+SUMIF(Sets!$W$7:$W$16,$A11,Sets!$Y$7:$Y$16)-1)</f>
        <v>0</v>
      </c>
      <c r="M11" s="52">
        <f ca="1">OFFSET(WPDATA!$A$196,M$5,$E$1+SUMIF(Sets!$W$7:$W$16,$A11,Sets!$Y$7:$Y$16)-1)</f>
        <v>0</v>
      </c>
      <c r="N11" s="52">
        <f ca="1">OFFSET(WPDATA!$A$196,N$5,$E$1+SUMIF(Sets!$W$7:$W$16,$A11,Sets!$Y$7:$Y$16)-1)</f>
        <v>0</v>
      </c>
      <c r="O11" s="52">
        <f ca="1">OFFSET(WPDATA!$A$196,O$5,$E$1+SUMIF(Sets!$W$7:$W$16,$A11,Sets!$Y$7:$Y$16)-1)</f>
        <v>0</v>
      </c>
      <c r="P11" s="52">
        <f ca="1">OFFSET(WPDATA!$A$196,P$5,$E$1+SUMIF(Sets!$W$7:$W$16,$A11,Sets!$Y$7:$Y$16)-1)</f>
        <v>0</v>
      </c>
      <c r="Q11" s="52">
        <f ca="1">OFFSET(WPDATA!$A$196,Q$5,$E$1+SUMIF(Sets!$W$7:$W$16,$A11,Sets!$Y$7:$Y$16)-1)</f>
        <v>0</v>
      </c>
      <c r="R11" s="52">
        <f ca="1">OFFSET(WPDATA!$A$196,R$5,$E$1+SUMIF(Sets!$W$7:$W$16,$A11,Sets!$Y$7:$Y$16)-1)</f>
        <v>0</v>
      </c>
      <c r="S11" s="52">
        <f ca="1">OFFSET(WPDATA!$A$196,S$5,$E$1+SUMIF(Sets!$W$7:$W$16,$A11,Sets!$Y$7:$Y$16)-1)</f>
        <v>0</v>
      </c>
      <c r="T11" s="52">
        <f ca="1">OFFSET(WPDATA!$A$196,T$5,$E$1+SUMIF(Sets!$W$7:$W$16,$A11,Sets!$Y$7:$Y$16)-1)</f>
        <v>0</v>
      </c>
      <c r="U11" s="52">
        <f ca="1">OFFSET(WPDATA!$A$196,U$5,$E$1+SUMIF(Sets!$W$7:$W$16,$A11,Sets!$Y$7:$Y$16)-1)</f>
        <v>0</v>
      </c>
      <c r="V11" s="52">
        <f ca="1">OFFSET(WPDATA!$A$196,V$5,$E$1+SUMIF(Sets!$W$7:$W$16,$A11,Sets!$Y$7:$Y$16)-1)</f>
        <v>0</v>
      </c>
      <c r="W11" s="52">
        <f ca="1">OFFSET(WPDATA!$A$196,W$5,$E$1+SUMIF(Sets!$W$7:$W$16,$A11,Sets!$Y$7:$Y$16)-1)</f>
        <v>0</v>
      </c>
      <c r="X11" s="52">
        <f ca="1">OFFSET(WPDATA!$A$196,X$5,$E$1+SUMIF(Sets!$W$7:$W$16,$A11,Sets!$Y$7:$Y$16)-1)</f>
        <v>0</v>
      </c>
      <c r="Y11" s="52">
        <f ca="1">OFFSET(WPDATA!$A$196,Y$5,$E$1+SUMIF(Sets!$W$7:$W$16,$A11,Sets!$Y$7:$Y$16)-1)</f>
        <v>0</v>
      </c>
      <c r="Z11" s="52">
        <f ca="1">OFFSET(WPDATA!$A$196,Z$5,$E$1+SUMIF(Sets!$W$7:$W$16,$A11,Sets!$Y$7:$Y$16)-1)</f>
        <v>0</v>
      </c>
      <c r="AA11" s="52">
        <f ca="1">OFFSET(WPDATA!$A$196,AA$5,$E$1+SUMIF(Sets!$W$7:$W$16,$A11,Sets!$Y$7:$Y$16)-1)</f>
        <v>0</v>
      </c>
      <c r="AB11" s="52">
        <f ca="1">OFFSET(WPDATA!$A$196,AB$5,$E$1+SUMIF(Sets!$W$7:$W$16,$A11,Sets!$Y$7:$Y$16)-1)</f>
        <v>0</v>
      </c>
      <c r="AC11" s="52">
        <f ca="1">OFFSET(WPDATA!$A$196,AC$5,$E$1+SUMIF(Sets!$W$7:$W$16,$A11,Sets!$Y$7:$Y$16)-1)</f>
        <v>0</v>
      </c>
      <c r="AD11" s="52">
        <f ca="1">OFFSET(WPDATA!$A$196,AD$5,$E$1+SUMIF(Sets!$W$7:$W$16,$A11,Sets!$Y$7:$Y$16)-1)</f>
        <v>0</v>
      </c>
      <c r="AE11" s="52">
        <f ca="1">OFFSET(WPDATA!$A$196,AE$5,$E$1+SUMIF(Sets!$W$7:$W$16,$A11,Sets!$Y$7:$Y$16)-1)</f>
        <v>0</v>
      </c>
      <c r="AF11" s="52">
        <f ca="1">OFFSET(WPDATA!$A$196,AF$5,$E$1+SUMIF(Sets!$W$7:$W$16,$A11,Sets!$Y$7:$Y$16)-1)</f>
        <v>0</v>
      </c>
      <c r="AG11" s="52">
        <f ca="1">OFFSET(WPDATA!$A$196,AG$5,$E$1+SUMIF(Sets!$W$7:$W$16,$A11,Sets!$Y$7:$Y$16)-1)</f>
        <v>0</v>
      </c>
      <c r="AH11" s="52"/>
      <c r="AI11" s="52"/>
      <c r="AJ11" s="52"/>
      <c r="AK11" s="52"/>
      <c r="AL11" s="52"/>
    </row>
    <row r="12" spans="1:38" x14ac:dyDescent="0.25">
      <c r="A12" s="15" t="str">
        <f>Sets!F12</f>
        <v>sim4</v>
      </c>
      <c r="B12" s="52">
        <f ca="1">OFFSET(WPDATA!$A$196,B$5,$E$1+SUMIF(Sets!$W$7:$W$16,$A12,Sets!$Y$7:$Y$16)-1)</f>
        <v>0</v>
      </c>
      <c r="C12" s="52">
        <f ca="1">OFFSET(WPDATA!$A$196,C$5,$E$1+SUMIF(Sets!$W$7:$W$16,$A12,Sets!$Y$7:$Y$16)-1)</f>
        <v>0</v>
      </c>
      <c r="D12" s="52">
        <f ca="1">OFFSET(WPDATA!$A$196,D$5,$E$1+SUMIF(Sets!$W$7:$W$16,$A12,Sets!$Y$7:$Y$16)-1)</f>
        <v>0</v>
      </c>
      <c r="E12" s="52">
        <f ca="1">OFFSET(WPDATA!$A$196,E$5,$E$1+SUMIF(Sets!$W$7:$W$16,$A12,Sets!$Y$7:$Y$16)-1)</f>
        <v>0</v>
      </c>
      <c r="F12" s="52">
        <f ca="1">OFFSET(WPDATA!$A$196,F$5,$E$1+SUMIF(Sets!$W$7:$W$16,$A12,Sets!$Y$7:$Y$16)-1)</f>
        <v>0</v>
      </c>
      <c r="G12" s="52">
        <f ca="1">OFFSET(WPDATA!$A$196,G$5,$E$1+SUMIF(Sets!$W$7:$W$16,$A12,Sets!$Y$7:$Y$16)-1)</f>
        <v>0</v>
      </c>
      <c r="H12" s="52">
        <f ca="1">OFFSET(WPDATA!$A$196,H$5,$E$1+SUMIF(Sets!$W$7:$W$16,$A12,Sets!$Y$7:$Y$16)-1)</f>
        <v>0</v>
      </c>
      <c r="I12" s="52">
        <f ca="1">OFFSET(WPDATA!$A$196,I$5,$E$1+SUMIF(Sets!$W$7:$W$16,$A12,Sets!$Y$7:$Y$16)-1)</f>
        <v>0</v>
      </c>
      <c r="J12" s="52">
        <f ca="1">OFFSET(WPDATA!$A$196,J$5,$E$1+SUMIF(Sets!$W$7:$W$16,$A12,Sets!$Y$7:$Y$16)-1)</f>
        <v>0</v>
      </c>
      <c r="K12" s="52">
        <f ca="1">OFFSET(WPDATA!$A$196,K$5,$E$1+SUMIF(Sets!$W$7:$W$16,$A12,Sets!$Y$7:$Y$16)-1)</f>
        <v>0</v>
      </c>
      <c r="L12" s="52">
        <f ca="1">OFFSET(WPDATA!$A$196,L$5,$E$1+SUMIF(Sets!$W$7:$W$16,$A12,Sets!$Y$7:$Y$16)-1)</f>
        <v>0</v>
      </c>
      <c r="M12" s="52">
        <f ca="1">OFFSET(WPDATA!$A$196,M$5,$E$1+SUMIF(Sets!$W$7:$W$16,$A12,Sets!$Y$7:$Y$16)-1)</f>
        <v>0</v>
      </c>
      <c r="N12" s="52">
        <f ca="1">OFFSET(WPDATA!$A$196,N$5,$E$1+SUMIF(Sets!$W$7:$W$16,$A12,Sets!$Y$7:$Y$16)-1)</f>
        <v>0</v>
      </c>
      <c r="O12" s="52">
        <f ca="1">OFFSET(WPDATA!$A$196,O$5,$E$1+SUMIF(Sets!$W$7:$W$16,$A12,Sets!$Y$7:$Y$16)-1)</f>
        <v>0</v>
      </c>
      <c r="P12" s="52">
        <f ca="1">OFFSET(WPDATA!$A$196,P$5,$E$1+SUMIF(Sets!$W$7:$W$16,$A12,Sets!$Y$7:$Y$16)-1)</f>
        <v>0</v>
      </c>
      <c r="Q12" s="52">
        <f ca="1">OFFSET(WPDATA!$A$196,Q$5,$E$1+SUMIF(Sets!$W$7:$W$16,$A12,Sets!$Y$7:$Y$16)-1)</f>
        <v>0</v>
      </c>
      <c r="R12" s="52">
        <f ca="1">OFFSET(WPDATA!$A$196,R$5,$E$1+SUMIF(Sets!$W$7:$W$16,$A12,Sets!$Y$7:$Y$16)-1)</f>
        <v>0</v>
      </c>
      <c r="S12" s="52">
        <f ca="1">OFFSET(WPDATA!$A$196,S$5,$E$1+SUMIF(Sets!$W$7:$W$16,$A12,Sets!$Y$7:$Y$16)-1)</f>
        <v>0</v>
      </c>
      <c r="T12" s="52">
        <f ca="1">OFFSET(WPDATA!$A$196,T$5,$E$1+SUMIF(Sets!$W$7:$W$16,$A12,Sets!$Y$7:$Y$16)-1)</f>
        <v>0</v>
      </c>
      <c r="U12" s="52">
        <f ca="1">OFFSET(WPDATA!$A$196,U$5,$E$1+SUMIF(Sets!$W$7:$W$16,$A12,Sets!$Y$7:$Y$16)-1)</f>
        <v>0</v>
      </c>
      <c r="V12" s="52">
        <f ca="1">OFFSET(WPDATA!$A$196,V$5,$E$1+SUMIF(Sets!$W$7:$W$16,$A12,Sets!$Y$7:$Y$16)-1)</f>
        <v>0</v>
      </c>
      <c r="W12" s="52">
        <f ca="1">OFFSET(WPDATA!$A$196,W$5,$E$1+SUMIF(Sets!$W$7:$W$16,$A12,Sets!$Y$7:$Y$16)-1)</f>
        <v>0</v>
      </c>
      <c r="X12" s="52">
        <f ca="1">OFFSET(WPDATA!$A$196,X$5,$E$1+SUMIF(Sets!$W$7:$W$16,$A12,Sets!$Y$7:$Y$16)-1)</f>
        <v>0</v>
      </c>
      <c r="Y12" s="52">
        <f ca="1">OFFSET(WPDATA!$A$196,Y$5,$E$1+SUMIF(Sets!$W$7:$W$16,$A12,Sets!$Y$7:$Y$16)-1)</f>
        <v>0</v>
      </c>
      <c r="Z12" s="52">
        <f ca="1">OFFSET(WPDATA!$A$196,Z$5,$E$1+SUMIF(Sets!$W$7:$W$16,$A12,Sets!$Y$7:$Y$16)-1)</f>
        <v>0</v>
      </c>
      <c r="AA12" s="52">
        <f ca="1">OFFSET(WPDATA!$A$196,AA$5,$E$1+SUMIF(Sets!$W$7:$W$16,$A12,Sets!$Y$7:$Y$16)-1)</f>
        <v>0</v>
      </c>
      <c r="AB12" s="52">
        <f ca="1">OFFSET(WPDATA!$A$196,AB$5,$E$1+SUMIF(Sets!$W$7:$W$16,$A12,Sets!$Y$7:$Y$16)-1)</f>
        <v>0</v>
      </c>
      <c r="AC12" s="52">
        <f ca="1">OFFSET(WPDATA!$A$196,AC$5,$E$1+SUMIF(Sets!$W$7:$W$16,$A12,Sets!$Y$7:$Y$16)-1)</f>
        <v>0</v>
      </c>
      <c r="AD12" s="52">
        <f ca="1">OFFSET(WPDATA!$A$196,AD$5,$E$1+SUMIF(Sets!$W$7:$W$16,$A12,Sets!$Y$7:$Y$16)-1)</f>
        <v>0</v>
      </c>
      <c r="AE12" s="52">
        <f ca="1">OFFSET(WPDATA!$A$196,AE$5,$E$1+SUMIF(Sets!$W$7:$W$16,$A12,Sets!$Y$7:$Y$16)-1)</f>
        <v>0</v>
      </c>
      <c r="AF12" s="52">
        <f ca="1">OFFSET(WPDATA!$A$196,AF$5,$E$1+SUMIF(Sets!$W$7:$W$16,$A12,Sets!$Y$7:$Y$16)-1)</f>
        <v>0</v>
      </c>
      <c r="AG12" s="52">
        <f ca="1">OFFSET(WPDATA!$A$196,AG$5,$E$1+SUMIF(Sets!$W$7:$W$16,$A12,Sets!$Y$7:$Y$16)-1)</f>
        <v>0</v>
      </c>
      <c r="AH12" s="52"/>
      <c r="AI12" s="52"/>
      <c r="AJ12" s="52"/>
      <c r="AK12" s="52"/>
      <c r="AL12" s="52"/>
    </row>
    <row r="13" spans="1:38" x14ac:dyDescent="0.25">
      <c r="A13" s="15" t="str">
        <f>Sets!F13</f>
        <v>sim5</v>
      </c>
      <c r="B13" s="52">
        <f ca="1">OFFSET(WPDATA!$A$196,B$5,$E$1+SUMIF(Sets!$W$7:$W$16,$A13,Sets!$Y$7:$Y$16)-1)</f>
        <v>0</v>
      </c>
      <c r="C13" s="52">
        <f ca="1">OFFSET(WPDATA!$A$196,C$5,$E$1+SUMIF(Sets!$W$7:$W$16,$A13,Sets!$Y$7:$Y$16)-1)</f>
        <v>0</v>
      </c>
      <c r="D13" s="52">
        <f ca="1">OFFSET(WPDATA!$A$196,D$5,$E$1+SUMIF(Sets!$W$7:$W$16,$A13,Sets!$Y$7:$Y$16)-1)</f>
        <v>0</v>
      </c>
      <c r="E13" s="52">
        <f ca="1">OFFSET(WPDATA!$A$196,E$5,$E$1+SUMIF(Sets!$W$7:$W$16,$A13,Sets!$Y$7:$Y$16)-1)</f>
        <v>0</v>
      </c>
      <c r="F13" s="52">
        <f ca="1">OFFSET(WPDATA!$A$196,F$5,$E$1+SUMIF(Sets!$W$7:$W$16,$A13,Sets!$Y$7:$Y$16)-1)</f>
        <v>0</v>
      </c>
      <c r="G13" s="52">
        <f ca="1">OFFSET(WPDATA!$A$196,G$5,$E$1+SUMIF(Sets!$W$7:$W$16,$A13,Sets!$Y$7:$Y$16)-1)</f>
        <v>0</v>
      </c>
      <c r="H13" s="52">
        <f ca="1">OFFSET(WPDATA!$A$196,H$5,$E$1+SUMIF(Sets!$W$7:$W$16,$A13,Sets!$Y$7:$Y$16)-1)</f>
        <v>0</v>
      </c>
      <c r="I13" s="52">
        <f ca="1">OFFSET(WPDATA!$A$196,I$5,$E$1+SUMIF(Sets!$W$7:$W$16,$A13,Sets!$Y$7:$Y$16)-1)</f>
        <v>0</v>
      </c>
      <c r="J13" s="52">
        <f ca="1">OFFSET(WPDATA!$A$196,J$5,$E$1+SUMIF(Sets!$W$7:$W$16,$A13,Sets!$Y$7:$Y$16)-1)</f>
        <v>0</v>
      </c>
      <c r="K13" s="52">
        <f ca="1">OFFSET(WPDATA!$A$196,K$5,$E$1+SUMIF(Sets!$W$7:$W$16,$A13,Sets!$Y$7:$Y$16)-1)</f>
        <v>0</v>
      </c>
      <c r="L13" s="52">
        <f ca="1">OFFSET(WPDATA!$A$196,L$5,$E$1+SUMIF(Sets!$W$7:$W$16,$A13,Sets!$Y$7:$Y$16)-1)</f>
        <v>0</v>
      </c>
      <c r="M13" s="52">
        <f ca="1">OFFSET(WPDATA!$A$196,M$5,$E$1+SUMIF(Sets!$W$7:$W$16,$A13,Sets!$Y$7:$Y$16)-1)</f>
        <v>0</v>
      </c>
      <c r="N13" s="52">
        <f ca="1">OFFSET(WPDATA!$A$196,N$5,$E$1+SUMIF(Sets!$W$7:$W$16,$A13,Sets!$Y$7:$Y$16)-1)</f>
        <v>0</v>
      </c>
      <c r="O13" s="52">
        <f ca="1">OFFSET(WPDATA!$A$196,O$5,$E$1+SUMIF(Sets!$W$7:$W$16,$A13,Sets!$Y$7:$Y$16)-1)</f>
        <v>0</v>
      </c>
      <c r="P13" s="52">
        <f ca="1">OFFSET(WPDATA!$A$196,P$5,$E$1+SUMIF(Sets!$W$7:$W$16,$A13,Sets!$Y$7:$Y$16)-1)</f>
        <v>0</v>
      </c>
      <c r="Q13" s="52">
        <f ca="1">OFFSET(WPDATA!$A$196,Q$5,$E$1+SUMIF(Sets!$W$7:$W$16,$A13,Sets!$Y$7:$Y$16)-1)</f>
        <v>0</v>
      </c>
      <c r="R13" s="52">
        <f ca="1">OFFSET(WPDATA!$A$196,R$5,$E$1+SUMIF(Sets!$W$7:$W$16,$A13,Sets!$Y$7:$Y$16)-1)</f>
        <v>0</v>
      </c>
      <c r="S13" s="52">
        <f ca="1">OFFSET(WPDATA!$A$196,S$5,$E$1+SUMIF(Sets!$W$7:$W$16,$A13,Sets!$Y$7:$Y$16)-1)</f>
        <v>0</v>
      </c>
      <c r="T13" s="52">
        <f ca="1">OFFSET(WPDATA!$A$196,T$5,$E$1+SUMIF(Sets!$W$7:$W$16,$A13,Sets!$Y$7:$Y$16)-1)</f>
        <v>0</v>
      </c>
      <c r="U13" s="52">
        <f ca="1">OFFSET(WPDATA!$A$196,U$5,$E$1+SUMIF(Sets!$W$7:$W$16,$A13,Sets!$Y$7:$Y$16)-1)</f>
        <v>0</v>
      </c>
      <c r="V13" s="52">
        <f ca="1">OFFSET(WPDATA!$A$196,V$5,$E$1+SUMIF(Sets!$W$7:$W$16,$A13,Sets!$Y$7:$Y$16)-1)</f>
        <v>0</v>
      </c>
      <c r="W13" s="52">
        <f ca="1">OFFSET(WPDATA!$A$196,W$5,$E$1+SUMIF(Sets!$W$7:$W$16,$A13,Sets!$Y$7:$Y$16)-1)</f>
        <v>0</v>
      </c>
      <c r="X13" s="52">
        <f ca="1">OFFSET(WPDATA!$A$196,X$5,$E$1+SUMIF(Sets!$W$7:$W$16,$A13,Sets!$Y$7:$Y$16)-1)</f>
        <v>0</v>
      </c>
      <c r="Y13" s="52">
        <f ca="1">OFFSET(WPDATA!$A$196,Y$5,$E$1+SUMIF(Sets!$W$7:$W$16,$A13,Sets!$Y$7:$Y$16)-1)</f>
        <v>0</v>
      </c>
      <c r="Z13" s="52">
        <f ca="1">OFFSET(WPDATA!$A$196,Z$5,$E$1+SUMIF(Sets!$W$7:$W$16,$A13,Sets!$Y$7:$Y$16)-1)</f>
        <v>0</v>
      </c>
      <c r="AA13" s="52">
        <f ca="1">OFFSET(WPDATA!$A$196,AA$5,$E$1+SUMIF(Sets!$W$7:$W$16,$A13,Sets!$Y$7:$Y$16)-1)</f>
        <v>0</v>
      </c>
      <c r="AB13" s="52">
        <f ca="1">OFFSET(WPDATA!$A$196,AB$5,$E$1+SUMIF(Sets!$W$7:$W$16,$A13,Sets!$Y$7:$Y$16)-1)</f>
        <v>0</v>
      </c>
      <c r="AC13" s="52">
        <f ca="1">OFFSET(WPDATA!$A$196,AC$5,$E$1+SUMIF(Sets!$W$7:$W$16,$A13,Sets!$Y$7:$Y$16)-1)</f>
        <v>0</v>
      </c>
      <c r="AD13" s="52">
        <f ca="1">OFFSET(WPDATA!$A$196,AD$5,$E$1+SUMIF(Sets!$W$7:$W$16,$A13,Sets!$Y$7:$Y$16)-1)</f>
        <v>0</v>
      </c>
      <c r="AE13" s="52">
        <f ca="1">OFFSET(WPDATA!$A$196,AE$5,$E$1+SUMIF(Sets!$W$7:$W$16,$A13,Sets!$Y$7:$Y$16)-1)</f>
        <v>0</v>
      </c>
      <c r="AF13" s="52">
        <f ca="1">OFFSET(WPDATA!$A$196,AF$5,$E$1+SUMIF(Sets!$W$7:$W$16,$A13,Sets!$Y$7:$Y$16)-1)</f>
        <v>0</v>
      </c>
      <c r="AG13" s="52">
        <f ca="1">OFFSET(WPDATA!$A$196,AG$5,$E$1+SUMIF(Sets!$W$7:$W$16,$A13,Sets!$Y$7:$Y$16)-1)</f>
        <v>0</v>
      </c>
      <c r="AH13" s="52"/>
      <c r="AI13" s="52"/>
      <c r="AJ13" s="52"/>
      <c r="AK13" s="52"/>
      <c r="AL13" s="52"/>
    </row>
    <row r="14" spans="1:38" x14ac:dyDescent="0.25">
      <c r="A14" s="15" t="str">
        <f>Sets!F14</f>
        <v>sim6</v>
      </c>
      <c r="B14" s="52">
        <f ca="1">OFFSET(WPDATA!$A$196,B$5,$E$1+SUMIF(Sets!$W$7:$W$16,$A14,Sets!$Y$7:$Y$16)-1)</f>
        <v>0</v>
      </c>
      <c r="C14" s="52">
        <f ca="1">OFFSET(WPDATA!$A$196,C$5,$E$1+SUMIF(Sets!$W$7:$W$16,$A14,Sets!$Y$7:$Y$16)-1)</f>
        <v>0</v>
      </c>
      <c r="D14" s="52">
        <f ca="1">OFFSET(WPDATA!$A$196,D$5,$E$1+SUMIF(Sets!$W$7:$W$16,$A14,Sets!$Y$7:$Y$16)-1)</f>
        <v>0</v>
      </c>
      <c r="E14" s="52">
        <f ca="1">OFFSET(WPDATA!$A$196,E$5,$E$1+SUMIF(Sets!$W$7:$W$16,$A14,Sets!$Y$7:$Y$16)-1)</f>
        <v>0</v>
      </c>
      <c r="F14" s="52">
        <f ca="1">OFFSET(WPDATA!$A$196,F$5,$E$1+SUMIF(Sets!$W$7:$W$16,$A14,Sets!$Y$7:$Y$16)-1)</f>
        <v>0</v>
      </c>
      <c r="G14" s="52">
        <f ca="1">OFFSET(WPDATA!$A$196,G$5,$E$1+SUMIF(Sets!$W$7:$W$16,$A14,Sets!$Y$7:$Y$16)-1)</f>
        <v>0</v>
      </c>
      <c r="H14" s="52">
        <f ca="1">OFFSET(WPDATA!$A$196,H$5,$E$1+SUMIF(Sets!$W$7:$W$16,$A14,Sets!$Y$7:$Y$16)-1)</f>
        <v>0</v>
      </c>
      <c r="I14" s="52">
        <f ca="1">OFFSET(WPDATA!$A$196,I$5,$E$1+SUMIF(Sets!$W$7:$W$16,$A14,Sets!$Y$7:$Y$16)-1)</f>
        <v>0</v>
      </c>
      <c r="J14" s="52">
        <f ca="1">OFFSET(WPDATA!$A$196,J$5,$E$1+SUMIF(Sets!$W$7:$W$16,$A14,Sets!$Y$7:$Y$16)-1)</f>
        <v>0</v>
      </c>
      <c r="K14" s="52">
        <f ca="1">OFFSET(WPDATA!$A$196,K$5,$E$1+SUMIF(Sets!$W$7:$W$16,$A14,Sets!$Y$7:$Y$16)-1)</f>
        <v>0</v>
      </c>
      <c r="L14" s="52">
        <f ca="1">OFFSET(WPDATA!$A$196,L$5,$E$1+SUMIF(Sets!$W$7:$W$16,$A14,Sets!$Y$7:$Y$16)-1)</f>
        <v>0</v>
      </c>
      <c r="M14" s="52">
        <f ca="1">OFFSET(WPDATA!$A$196,M$5,$E$1+SUMIF(Sets!$W$7:$W$16,$A14,Sets!$Y$7:$Y$16)-1)</f>
        <v>0</v>
      </c>
      <c r="N14" s="52">
        <f ca="1">OFFSET(WPDATA!$A$196,N$5,$E$1+SUMIF(Sets!$W$7:$W$16,$A14,Sets!$Y$7:$Y$16)-1)</f>
        <v>0</v>
      </c>
      <c r="O14" s="52">
        <f ca="1">OFFSET(WPDATA!$A$196,O$5,$E$1+SUMIF(Sets!$W$7:$W$16,$A14,Sets!$Y$7:$Y$16)-1)</f>
        <v>0</v>
      </c>
      <c r="P14" s="52">
        <f ca="1">OFFSET(WPDATA!$A$196,P$5,$E$1+SUMIF(Sets!$W$7:$W$16,$A14,Sets!$Y$7:$Y$16)-1)</f>
        <v>0</v>
      </c>
      <c r="Q14" s="52">
        <f ca="1">OFFSET(WPDATA!$A$196,Q$5,$E$1+SUMIF(Sets!$W$7:$W$16,$A14,Sets!$Y$7:$Y$16)-1)</f>
        <v>0</v>
      </c>
      <c r="R14" s="52">
        <f ca="1">OFFSET(WPDATA!$A$196,R$5,$E$1+SUMIF(Sets!$W$7:$W$16,$A14,Sets!$Y$7:$Y$16)-1)</f>
        <v>0</v>
      </c>
      <c r="S14" s="52">
        <f ca="1">OFFSET(WPDATA!$A$196,S$5,$E$1+SUMIF(Sets!$W$7:$W$16,$A14,Sets!$Y$7:$Y$16)-1)</f>
        <v>0</v>
      </c>
      <c r="T14" s="52">
        <f ca="1">OFFSET(WPDATA!$A$196,T$5,$E$1+SUMIF(Sets!$W$7:$W$16,$A14,Sets!$Y$7:$Y$16)-1)</f>
        <v>0</v>
      </c>
      <c r="U14" s="52">
        <f ca="1">OFFSET(WPDATA!$A$196,U$5,$E$1+SUMIF(Sets!$W$7:$W$16,$A14,Sets!$Y$7:$Y$16)-1)</f>
        <v>0</v>
      </c>
      <c r="V14" s="52">
        <f ca="1">OFFSET(WPDATA!$A$196,V$5,$E$1+SUMIF(Sets!$W$7:$W$16,$A14,Sets!$Y$7:$Y$16)-1)</f>
        <v>0</v>
      </c>
      <c r="W14" s="52">
        <f ca="1">OFFSET(WPDATA!$A$196,W$5,$E$1+SUMIF(Sets!$W$7:$W$16,$A14,Sets!$Y$7:$Y$16)-1)</f>
        <v>0</v>
      </c>
      <c r="X14" s="52">
        <f ca="1">OFFSET(WPDATA!$A$196,X$5,$E$1+SUMIF(Sets!$W$7:$W$16,$A14,Sets!$Y$7:$Y$16)-1)</f>
        <v>0</v>
      </c>
      <c r="Y14" s="52">
        <f ca="1">OFFSET(WPDATA!$A$196,Y$5,$E$1+SUMIF(Sets!$W$7:$W$16,$A14,Sets!$Y$7:$Y$16)-1)</f>
        <v>0</v>
      </c>
      <c r="Z14" s="52">
        <f ca="1">OFFSET(WPDATA!$A$196,Z$5,$E$1+SUMIF(Sets!$W$7:$W$16,$A14,Sets!$Y$7:$Y$16)-1)</f>
        <v>0</v>
      </c>
      <c r="AA14" s="52">
        <f ca="1">OFFSET(WPDATA!$A$196,AA$5,$E$1+SUMIF(Sets!$W$7:$W$16,$A14,Sets!$Y$7:$Y$16)-1)</f>
        <v>0</v>
      </c>
      <c r="AB14" s="52">
        <f ca="1">OFFSET(WPDATA!$A$196,AB$5,$E$1+SUMIF(Sets!$W$7:$W$16,$A14,Sets!$Y$7:$Y$16)-1)</f>
        <v>0</v>
      </c>
      <c r="AC14" s="52">
        <f ca="1">OFFSET(WPDATA!$A$196,AC$5,$E$1+SUMIF(Sets!$W$7:$W$16,$A14,Sets!$Y$7:$Y$16)-1)</f>
        <v>0</v>
      </c>
      <c r="AD14" s="52">
        <f ca="1">OFFSET(WPDATA!$A$196,AD$5,$E$1+SUMIF(Sets!$W$7:$W$16,$A14,Sets!$Y$7:$Y$16)-1)</f>
        <v>0</v>
      </c>
      <c r="AE14" s="52">
        <f ca="1">OFFSET(WPDATA!$A$196,AE$5,$E$1+SUMIF(Sets!$W$7:$W$16,$A14,Sets!$Y$7:$Y$16)-1)</f>
        <v>0</v>
      </c>
      <c r="AF14" s="52">
        <f ca="1">OFFSET(WPDATA!$A$196,AF$5,$E$1+SUMIF(Sets!$W$7:$W$16,$A14,Sets!$Y$7:$Y$16)-1)</f>
        <v>0</v>
      </c>
      <c r="AG14" s="52">
        <f ca="1">OFFSET(WPDATA!$A$196,AG$5,$E$1+SUMIF(Sets!$W$7:$W$16,$A14,Sets!$Y$7:$Y$16)-1)</f>
        <v>0</v>
      </c>
      <c r="AH14" s="52"/>
      <c r="AI14" s="52"/>
      <c r="AJ14" s="52"/>
      <c r="AK14" s="52"/>
      <c r="AL14" s="52"/>
    </row>
    <row r="15" spans="1:38" x14ac:dyDescent="0.25">
      <c r="A15" s="15" t="str">
        <f>Sets!F15</f>
        <v>sim7</v>
      </c>
      <c r="B15" s="52">
        <f ca="1">OFFSET(WPDATA!$A$196,B$5,$E$1+SUMIF(Sets!$W$7:$W$16,$A15,Sets!$Y$7:$Y$16)-1)</f>
        <v>0</v>
      </c>
      <c r="C15" s="52">
        <f ca="1">OFFSET(WPDATA!$A$196,C$5,$E$1+SUMIF(Sets!$W$7:$W$16,$A15,Sets!$Y$7:$Y$16)-1)</f>
        <v>0</v>
      </c>
      <c r="D15" s="52">
        <f ca="1">OFFSET(WPDATA!$A$196,D$5,$E$1+SUMIF(Sets!$W$7:$W$16,$A15,Sets!$Y$7:$Y$16)-1)</f>
        <v>0</v>
      </c>
      <c r="E15" s="52">
        <f ca="1">OFFSET(WPDATA!$A$196,E$5,$E$1+SUMIF(Sets!$W$7:$W$16,$A15,Sets!$Y$7:$Y$16)-1)</f>
        <v>0</v>
      </c>
      <c r="F15" s="52">
        <f ca="1">OFFSET(WPDATA!$A$196,F$5,$E$1+SUMIF(Sets!$W$7:$W$16,$A15,Sets!$Y$7:$Y$16)-1)</f>
        <v>0</v>
      </c>
      <c r="G15" s="52">
        <f ca="1">OFFSET(WPDATA!$A$196,G$5,$E$1+SUMIF(Sets!$W$7:$W$16,$A15,Sets!$Y$7:$Y$16)-1)</f>
        <v>0</v>
      </c>
      <c r="H15" s="52">
        <f ca="1">OFFSET(WPDATA!$A$196,H$5,$E$1+SUMIF(Sets!$W$7:$W$16,$A15,Sets!$Y$7:$Y$16)-1)</f>
        <v>0</v>
      </c>
      <c r="I15" s="52">
        <f ca="1">OFFSET(WPDATA!$A$196,I$5,$E$1+SUMIF(Sets!$W$7:$W$16,$A15,Sets!$Y$7:$Y$16)-1)</f>
        <v>0</v>
      </c>
      <c r="J15" s="52">
        <f ca="1">OFFSET(WPDATA!$A$196,J$5,$E$1+SUMIF(Sets!$W$7:$W$16,$A15,Sets!$Y$7:$Y$16)-1)</f>
        <v>0</v>
      </c>
      <c r="K15" s="52">
        <f ca="1">OFFSET(WPDATA!$A$196,K$5,$E$1+SUMIF(Sets!$W$7:$W$16,$A15,Sets!$Y$7:$Y$16)-1)</f>
        <v>0</v>
      </c>
      <c r="L15" s="52">
        <f ca="1">OFFSET(WPDATA!$A$196,L$5,$E$1+SUMIF(Sets!$W$7:$W$16,$A15,Sets!$Y$7:$Y$16)-1)</f>
        <v>0</v>
      </c>
      <c r="M15" s="52">
        <f ca="1">OFFSET(WPDATA!$A$196,M$5,$E$1+SUMIF(Sets!$W$7:$W$16,$A15,Sets!$Y$7:$Y$16)-1)</f>
        <v>0</v>
      </c>
      <c r="N15" s="52">
        <f ca="1">OFFSET(WPDATA!$A$196,N$5,$E$1+SUMIF(Sets!$W$7:$W$16,$A15,Sets!$Y$7:$Y$16)-1)</f>
        <v>0</v>
      </c>
      <c r="O15" s="52">
        <f ca="1">OFFSET(WPDATA!$A$196,O$5,$E$1+SUMIF(Sets!$W$7:$W$16,$A15,Sets!$Y$7:$Y$16)-1)</f>
        <v>0</v>
      </c>
      <c r="P15" s="52">
        <f ca="1">OFFSET(WPDATA!$A$196,P$5,$E$1+SUMIF(Sets!$W$7:$W$16,$A15,Sets!$Y$7:$Y$16)-1)</f>
        <v>0</v>
      </c>
      <c r="Q15" s="52">
        <f ca="1">OFFSET(WPDATA!$A$196,Q$5,$E$1+SUMIF(Sets!$W$7:$W$16,$A15,Sets!$Y$7:$Y$16)-1)</f>
        <v>0</v>
      </c>
      <c r="R15" s="52">
        <f ca="1">OFFSET(WPDATA!$A$196,R$5,$E$1+SUMIF(Sets!$W$7:$W$16,$A15,Sets!$Y$7:$Y$16)-1)</f>
        <v>0</v>
      </c>
      <c r="S15" s="52">
        <f ca="1">OFFSET(WPDATA!$A$196,S$5,$E$1+SUMIF(Sets!$W$7:$W$16,$A15,Sets!$Y$7:$Y$16)-1)</f>
        <v>0</v>
      </c>
      <c r="T15" s="52">
        <f ca="1">OFFSET(WPDATA!$A$196,T$5,$E$1+SUMIF(Sets!$W$7:$W$16,$A15,Sets!$Y$7:$Y$16)-1)</f>
        <v>0</v>
      </c>
      <c r="U15" s="52">
        <f ca="1">OFFSET(WPDATA!$A$196,U$5,$E$1+SUMIF(Sets!$W$7:$W$16,$A15,Sets!$Y$7:$Y$16)-1)</f>
        <v>0</v>
      </c>
      <c r="V15" s="52">
        <f ca="1">OFFSET(WPDATA!$A$196,V$5,$E$1+SUMIF(Sets!$W$7:$W$16,$A15,Sets!$Y$7:$Y$16)-1)</f>
        <v>0</v>
      </c>
      <c r="W15" s="52">
        <f ca="1">OFFSET(WPDATA!$A$196,W$5,$E$1+SUMIF(Sets!$W$7:$W$16,$A15,Sets!$Y$7:$Y$16)-1)</f>
        <v>0</v>
      </c>
      <c r="X15" s="52">
        <f ca="1">OFFSET(WPDATA!$A$196,X$5,$E$1+SUMIF(Sets!$W$7:$W$16,$A15,Sets!$Y$7:$Y$16)-1)</f>
        <v>0</v>
      </c>
      <c r="Y15" s="52">
        <f ca="1">OFFSET(WPDATA!$A$196,Y$5,$E$1+SUMIF(Sets!$W$7:$W$16,$A15,Sets!$Y$7:$Y$16)-1)</f>
        <v>0</v>
      </c>
      <c r="Z15" s="52">
        <f ca="1">OFFSET(WPDATA!$A$196,Z$5,$E$1+SUMIF(Sets!$W$7:$W$16,$A15,Sets!$Y$7:$Y$16)-1)</f>
        <v>0</v>
      </c>
      <c r="AA15" s="52">
        <f ca="1">OFFSET(WPDATA!$A$196,AA$5,$E$1+SUMIF(Sets!$W$7:$W$16,$A15,Sets!$Y$7:$Y$16)-1)</f>
        <v>0</v>
      </c>
      <c r="AB15" s="52">
        <f ca="1">OFFSET(WPDATA!$A$196,AB$5,$E$1+SUMIF(Sets!$W$7:$W$16,$A15,Sets!$Y$7:$Y$16)-1)</f>
        <v>0</v>
      </c>
      <c r="AC15" s="52">
        <f ca="1">OFFSET(WPDATA!$A$196,AC$5,$E$1+SUMIF(Sets!$W$7:$W$16,$A15,Sets!$Y$7:$Y$16)-1)</f>
        <v>0</v>
      </c>
      <c r="AD15" s="52">
        <f ca="1">OFFSET(WPDATA!$A$196,AD$5,$E$1+SUMIF(Sets!$W$7:$W$16,$A15,Sets!$Y$7:$Y$16)-1)</f>
        <v>0</v>
      </c>
      <c r="AE15" s="52">
        <f ca="1">OFFSET(WPDATA!$A$196,AE$5,$E$1+SUMIF(Sets!$W$7:$W$16,$A15,Sets!$Y$7:$Y$16)-1)</f>
        <v>0</v>
      </c>
      <c r="AF15" s="52">
        <f ca="1">OFFSET(WPDATA!$A$196,AF$5,$E$1+SUMIF(Sets!$W$7:$W$16,$A15,Sets!$Y$7:$Y$16)-1)</f>
        <v>0</v>
      </c>
      <c r="AG15" s="52">
        <f ca="1">OFFSET(WPDATA!$A$196,AG$5,$E$1+SUMIF(Sets!$W$7:$W$16,$A15,Sets!$Y$7:$Y$16)-1)</f>
        <v>0</v>
      </c>
      <c r="AH15" s="52"/>
      <c r="AI15" s="52"/>
      <c r="AJ15" s="52"/>
      <c r="AK15" s="52"/>
      <c r="AL15" s="52"/>
    </row>
    <row r="16" spans="1:38" x14ac:dyDescent="0.25">
      <c r="A16" s="15" t="str">
        <f>Sets!F16</f>
        <v>sim8</v>
      </c>
      <c r="B16" s="52">
        <f ca="1">OFFSET(WPDATA!$A$196,B$5,$E$1+SUMIF(Sets!$W$7:$W$16,$A16,Sets!$Y$7:$Y$16)-1)</f>
        <v>0</v>
      </c>
      <c r="C16" s="52">
        <f ca="1">OFFSET(WPDATA!$A$196,C$5,$E$1+SUMIF(Sets!$W$7:$W$16,$A16,Sets!$Y$7:$Y$16)-1)</f>
        <v>0</v>
      </c>
      <c r="D16" s="52">
        <f ca="1">OFFSET(WPDATA!$A$196,D$5,$E$1+SUMIF(Sets!$W$7:$W$16,$A16,Sets!$Y$7:$Y$16)-1)</f>
        <v>0</v>
      </c>
      <c r="E16" s="52">
        <f ca="1">OFFSET(WPDATA!$A$196,E$5,$E$1+SUMIF(Sets!$W$7:$W$16,$A16,Sets!$Y$7:$Y$16)-1)</f>
        <v>0</v>
      </c>
      <c r="F16" s="52">
        <f ca="1">OFFSET(WPDATA!$A$196,F$5,$E$1+SUMIF(Sets!$W$7:$W$16,$A16,Sets!$Y$7:$Y$16)-1)</f>
        <v>0</v>
      </c>
      <c r="G16" s="52">
        <f ca="1">OFFSET(WPDATA!$A$196,G$5,$E$1+SUMIF(Sets!$W$7:$W$16,$A16,Sets!$Y$7:$Y$16)-1)</f>
        <v>0</v>
      </c>
      <c r="H16" s="52">
        <f ca="1">OFFSET(WPDATA!$A$196,H$5,$E$1+SUMIF(Sets!$W$7:$W$16,$A16,Sets!$Y$7:$Y$16)-1)</f>
        <v>0</v>
      </c>
      <c r="I16" s="52">
        <f ca="1">OFFSET(WPDATA!$A$196,I$5,$E$1+SUMIF(Sets!$W$7:$W$16,$A16,Sets!$Y$7:$Y$16)-1)</f>
        <v>0</v>
      </c>
      <c r="J16" s="52">
        <f ca="1">OFFSET(WPDATA!$A$196,J$5,$E$1+SUMIF(Sets!$W$7:$W$16,$A16,Sets!$Y$7:$Y$16)-1)</f>
        <v>0</v>
      </c>
      <c r="K16" s="52">
        <f ca="1">OFFSET(WPDATA!$A$196,K$5,$E$1+SUMIF(Sets!$W$7:$W$16,$A16,Sets!$Y$7:$Y$16)-1)</f>
        <v>0</v>
      </c>
      <c r="L16" s="52">
        <f ca="1">OFFSET(WPDATA!$A$196,L$5,$E$1+SUMIF(Sets!$W$7:$W$16,$A16,Sets!$Y$7:$Y$16)-1)</f>
        <v>0</v>
      </c>
      <c r="M16" s="52">
        <f ca="1">OFFSET(WPDATA!$A$196,M$5,$E$1+SUMIF(Sets!$W$7:$W$16,$A16,Sets!$Y$7:$Y$16)-1)</f>
        <v>0</v>
      </c>
      <c r="N16" s="52">
        <f ca="1">OFFSET(WPDATA!$A$196,N$5,$E$1+SUMIF(Sets!$W$7:$W$16,$A16,Sets!$Y$7:$Y$16)-1)</f>
        <v>0</v>
      </c>
      <c r="O16" s="52">
        <f ca="1">OFFSET(WPDATA!$A$196,O$5,$E$1+SUMIF(Sets!$W$7:$W$16,$A16,Sets!$Y$7:$Y$16)-1)</f>
        <v>0</v>
      </c>
      <c r="P16" s="52">
        <f ca="1">OFFSET(WPDATA!$A$196,P$5,$E$1+SUMIF(Sets!$W$7:$W$16,$A16,Sets!$Y$7:$Y$16)-1)</f>
        <v>0</v>
      </c>
      <c r="Q16" s="52">
        <f ca="1">OFFSET(WPDATA!$A$196,Q$5,$E$1+SUMIF(Sets!$W$7:$W$16,$A16,Sets!$Y$7:$Y$16)-1)</f>
        <v>0</v>
      </c>
      <c r="R16" s="52">
        <f ca="1">OFFSET(WPDATA!$A$196,R$5,$E$1+SUMIF(Sets!$W$7:$W$16,$A16,Sets!$Y$7:$Y$16)-1)</f>
        <v>0</v>
      </c>
      <c r="S16" s="52">
        <f ca="1">OFFSET(WPDATA!$A$196,S$5,$E$1+SUMIF(Sets!$W$7:$W$16,$A16,Sets!$Y$7:$Y$16)-1)</f>
        <v>0</v>
      </c>
      <c r="T16" s="52">
        <f ca="1">OFFSET(WPDATA!$A$196,T$5,$E$1+SUMIF(Sets!$W$7:$W$16,$A16,Sets!$Y$7:$Y$16)-1)</f>
        <v>0</v>
      </c>
      <c r="U16" s="52">
        <f ca="1">OFFSET(WPDATA!$A$196,U$5,$E$1+SUMIF(Sets!$W$7:$W$16,$A16,Sets!$Y$7:$Y$16)-1)</f>
        <v>0</v>
      </c>
      <c r="V16" s="52">
        <f ca="1">OFFSET(WPDATA!$A$196,V$5,$E$1+SUMIF(Sets!$W$7:$W$16,$A16,Sets!$Y$7:$Y$16)-1)</f>
        <v>0</v>
      </c>
      <c r="W16" s="52">
        <f ca="1">OFFSET(WPDATA!$A$196,W$5,$E$1+SUMIF(Sets!$W$7:$W$16,$A16,Sets!$Y$7:$Y$16)-1)</f>
        <v>0</v>
      </c>
      <c r="X16" s="52">
        <f ca="1">OFFSET(WPDATA!$A$196,X$5,$E$1+SUMIF(Sets!$W$7:$W$16,$A16,Sets!$Y$7:$Y$16)-1)</f>
        <v>0</v>
      </c>
      <c r="Y16" s="52">
        <f ca="1">OFFSET(WPDATA!$A$196,Y$5,$E$1+SUMIF(Sets!$W$7:$W$16,$A16,Sets!$Y$7:$Y$16)-1)</f>
        <v>0</v>
      </c>
      <c r="Z16" s="52">
        <f ca="1">OFFSET(WPDATA!$A$196,Z$5,$E$1+SUMIF(Sets!$W$7:$W$16,$A16,Sets!$Y$7:$Y$16)-1)</f>
        <v>0</v>
      </c>
      <c r="AA16" s="52">
        <f ca="1">OFFSET(WPDATA!$A$196,AA$5,$E$1+SUMIF(Sets!$W$7:$W$16,$A16,Sets!$Y$7:$Y$16)-1)</f>
        <v>0</v>
      </c>
      <c r="AB16" s="52">
        <f ca="1">OFFSET(WPDATA!$A$196,AB$5,$E$1+SUMIF(Sets!$W$7:$W$16,$A16,Sets!$Y$7:$Y$16)-1)</f>
        <v>0</v>
      </c>
      <c r="AC16" s="52">
        <f ca="1">OFFSET(WPDATA!$A$196,AC$5,$E$1+SUMIF(Sets!$W$7:$W$16,$A16,Sets!$Y$7:$Y$16)-1)</f>
        <v>0</v>
      </c>
      <c r="AD16" s="52">
        <f ca="1">OFFSET(WPDATA!$A$196,AD$5,$E$1+SUMIF(Sets!$W$7:$W$16,$A16,Sets!$Y$7:$Y$16)-1)</f>
        <v>0</v>
      </c>
      <c r="AE16" s="52">
        <f ca="1">OFFSET(WPDATA!$A$196,AE$5,$E$1+SUMIF(Sets!$W$7:$W$16,$A16,Sets!$Y$7:$Y$16)-1)</f>
        <v>0</v>
      </c>
      <c r="AF16" s="52">
        <f ca="1">OFFSET(WPDATA!$A$196,AF$5,$E$1+SUMIF(Sets!$W$7:$W$16,$A16,Sets!$Y$7:$Y$16)-1)</f>
        <v>0</v>
      </c>
      <c r="AG16" s="52">
        <f ca="1">OFFSET(WPDATA!$A$196,AG$5,$E$1+SUMIF(Sets!$W$7:$W$16,$A16,Sets!$Y$7:$Y$16)-1)</f>
        <v>0</v>
      </c>
      <c r="AH16" s="52"/>
      <c r="AI16" s="52"/>
      <c r="AJ16" s="52"/>
      <c r="AK16" s="52"/>
      <c r="AL16" s="52"/>
    </row>
    <row r="17" spans="1:38" x14ac:dyDescent="0.25">
      <c r="A17" s="15" t="str">
        <f>Sets!F17</f>
        <v>sim9</v>
      </c>
      <c r="B17" s="52">
        <f ca="1">OFFSET(WPDATA!$A$196,B$5,$E$1+SUMIF(Sets!$W$7:$W$16,$A17,Sets!$Y$7:$Y$16)-1)</f>
        <v>0</v>
      </c>
      <c r="C17" s="52">
        <f ca="1">OFFSET(WPDATA!$A$196,C$5,$E$1+SUMIF(Sets!$W$7:$W$16,$A17,Sets!$Y$7:$Y$16)-1)</f>
        <v>0</v>
      </c>
      <c r="D17" s="52">
        <f ca="1">OFFSET(WPDATA!$A$196,D$5,$E$1+SUMIF(Sets!$W$7:$W$16,$A17,Sets!$Y$7:$Y$16)-1)</f>
        <v>0</v>
      </c>
      <c r="E17" s="52">
        <f ca="1">OFFSET(WPDATA!$A$196,E$5,$E$1+SUMIF(Sets!$W$7:$W$16,$A17,Sets!$Y$7:$Y$16)-1)</f>
        <v>0</v>
      </c>
      <c r="F17" s="52">
        <f ca="1">OFFSET(WPDATA!$A$196,F$5,$E$1+SUMIF(Sets!$W$7:$W$16,$A17,Sets!$Y$7:$Y$16)-1)</f>
        <v>0</v>
      </c>
      <c r="G17" s="52">
        <f ca="1">OFFSET(WPDATA!$A$196,G$5,$E$1+SUMIF(Sets!$W$7:$W$16,$A17,Sets!$Y$7:$Y$16)-1)</f>
        <v>0</v>
      </c>
      <c r="H17" s="52">
        <f ca="1">OFFSET(WPDATA!$A$196,H$5,$E$1+SUMIF(Sets!$W$7:$W$16,$A17,Sets!$Y$7:$Y$16)-1)</f>
        <v>0</v>
      </c>
      <c r="I17" s="52">
        <f ca="1">OFFSET(WPDATA!$A$196,I$5,$E$1+SUMIF(Sets!$W$7:$W$16,$A17,Sets!$Y$7:$Y$16)-1)</f>
        <v>0</v>
      </c>
      <c r="J17" s="52">
        <f ca="1">OFFSET(WPDATA!$A$196,J$5,$E$1+SUMIF(Sets!$W$7:$W$16,$A17,Sets!$Y$7:$Y$16)-1)</f>
        <v>0</v>
      </c>
      <c r="K17" s="52">
        <f ca="1">OFFSET(WPDATA!$A$196,K$5,$E$1+SUMIF(Sets!$W$7:$W$16,$A17,Sets!$Y$7:$Y$16)-1)</f>
        <v>0</v>
      </c>
      <c r="L17" s="52">
        <f ca="1">OFFSET(WPDATA!$A$196,L$5,$E$1+SUMIF(Sets!$W$7:$W$16,$A17,Sets!$Y$7:$Y$16)-1)</f>
        <v>0</v>
      </c>
      <c r="M17" s="52">
        <f ca="1">OFFSET(WPDATA!$A$196,M$5,$E$1+SUMIF(Sets!$W$7:$W$16,$A17,Sets!$Y$7:$Y$16)-1)</f>
        <v>0</v>
      </c>
      <c r="N17" s="52">
        <f ca="1">OFFSET(WPDATA!$A$196,N$5,$E$1+SUMIF(Sets!$W$7:$W$16,$A17,Sets!$Y$7:$Y$16)-1)</f>
        <v>0</v>
      </c>
      <c r="O17" s="52">
        <f ca="1">OFFSET(WPDATA!$A$196,O$5,$E$1+SUMIF(Sets!$W$7:$W$16,$A17,Sets!$Y$7:$Y$16)-1)</f>
        <v>0</v>
      </c>
      <c r="P17" s="52">
        <f ca="1">OFFSET(WPDATA!$A$196,P$5,$E$1+SUMIF(Sets!$W$7:$W$16,$A17,Sets!$Y$7:$Y$16)-1)</f>
        <v>0</v>
      </c>
      <c r="Q17" s="52">
        <f ca="1">OFFSET(WPDATA!$A$196,Q$5,$E$1+SUMIF(Sets!$W$7:$W$16,$A17,Sets!$Y$7:$Y$16)-1)</f>
        <v>0</v>
      </c>
      <c r="R17" s="52">
        <f ca="1">OFFSET(WPDATA!$A$196,R$5,$E$1+SUMIF(Sets!$W$7:$W$16,$A17,Sets!$Y$7:$Y$16)-1)</f>
        <v>0</v>
      </c>
      <c r="S17" s="52">
        <f ca="1">OFFSET(WPDATA!$A$196,S$5,$E$1+SUMIF(Sets!$W$7:$W$16,$A17,Sets!$Y$7:$Y$16)-1)</f>
        <v>0</v>
      </c>
      <c r="T17" s="52">
        <f ca="1">OFFSET(WPDATA!$A$196,T$5,$E$1+SUMIF(Sets!$W$7:$W$16,$A17,Sets!$Y$7:$Y$16)-1)</f>
        <v>0</v>
      </c>
      <c r="U17" s="52">
        <f ca="1">OFFSET(WPDATA!$A$196,U$5,$E$1+SUMIF(Sets!$W$7:$W$16,$A17,Sets!$Y$7:$Y$16)-1)</f>
        <v>0</v>
      </c>
      <c r="V17" s="52">
        <f ca="1">OFFSET(WPDATA!$A$196,V$5,$E$1+SUMIF(Sets!$W$7:$W$16,$A17,Sets!$Y$7:$Y$16)-1)</f>
        <v>0</v>
      </c>
      <c r="W17" s="52">
        <f ca="1">OFFSET(WPDATA!$A$196,W$5,$E$1+SUMIF(Sets!$W$7:$W$16,$A17,Sets!$Y$7:$Y$16)-1)</f>
        <v>0</v>
      </c>
      <c r="X17" s="52">
        <f ca="1">OFFSET(WPDATA!$A$196,X$5,$E$1+SUMIF(Sets!$W$7:$W$16,$A17,Sets!$Y$7:$Y$16)-1)</f>
        <v>0</v>
      </c>
      <c r="Y17" s="52">
        <f ca="1">OFFSET(WPDATA!$A$196,Y$5,$E$1+SUMIF(Sets!$W$7:$W$16,$A17,Sets!$Y$7:$Y$16)-1)</f>
        <v>0</v>
      </c>
      <c r="Z17" s="52">
        <f ca="1">OFFSET(WPDATA!$A$196,Z$5,$E$1+SUMIF(Sets!$W$7:$W$16,$A17,Sets!$Y$7:$Y$16)-1)</f>
        <v>0</v>
      </c>
      <c r="AA17" s="52">
        <f ca="1">OFFSET(WPDATA!$A$196,AA$5,$E$1+SUMIF(Sets!$W$7:$W$16,$A17,Sets!$Y$7:$Y$16)-1)</f>
        <v>0</v>
      </c>
      <c r="AB17" s="52">
        <f ca="1">OFFSET(WPDATA!$A$196,AB$5,$E$1+SUMIF(Sets!$W$7:$W$16,$A17,Sets!$Y$7:$Y$16)-1)</f>
        <v>0</v>
      </c>
      <c r="AC17" s="52">
        <f ca="1">OFFSET(WPDATA!$A$196,AC$5,$E$1+SUMIF(Sets!$W$7:$W$16,$A17,Sets!$Y$7:$Y$16)-1)</f>
        <v>0</v>
      </c>
      <c r="AD17" s="52">
        <f ca="1">OFFSET(WPDATA!$A$196,AD$5,$E$1+SUMIF(Sets!$W$7:$W$16,$A17,Sets!$Y$7:$Y$16)-1)</f>
        <v>0</v>
      </c>
      <c r="AE17" s="52">
        <f ca="1">OFFSET(WPDATA!$A$196,AE$5,$E$1+SUMIF(Sets!$W$7:$W$16,$A17,Sets!$Y$7:$Y$16)-1)</f>
        <v>0</v>
      </c>
      <c r="AF17" s="52">
        <f ca="1">OFFSET(WPDATA!$A$196,AF$5,$E$1+SUMIF(Sets!$W$7:$W$16,$A17,Sets!$Y$7:$Y$16)-1)</f>
        <v>0</v>
      </c>
      <c r="AG17" s="52">
        <f ca="1">OFFSET(WPDATA!$A$196,AG$5,$E$1+SUMIF(Sets!$W$7:$W$16,$A17,Sets!$Y$7:$Y$16)-1)</f>
        <v>0</v>
      </c>
      <c r="AH17" s="52"/>
      <c r="AI17" s="52"/>
      <c r="AJ17" s="52"/>
      <c r="AK17" s="52"/>
      <c r="AL17" s="52"/>
    </row>
    <row r="18" spans="1:38" x14ac:dyDescent="0.2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spans="1:38" x14ac:dyDescent="0.2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2" spans="1:38" x14ac:dyDescent="0.25">
      <c r="A22" s="2" t="s">
        <v>293</v>
      </c>
    </row>
    <row r="23" spans="1:38" x14ac:dyDescent="0.25">
      <c r="B23" s="15">
        <f>B7</f>
        <v>2019</v>
      </c>
      <c r="C23" s="15">
        <f t="shared" ref="C23:AG23" si="2">B23+1</f>
        <v>2020</v>
      </c>
      <c r="D23" s="15">
        <f t="shared" si="2"/>
        <v>2021</v>
      </c>
      <c r="E23" s="15">
        <f t="shared" si="2"/>
        <v>2022</v>
      </c>
      <c r="F23" s="15">
        <f t="shared" si="2"/>
        <v>2023</v>
      </c>
      <c r="G23" s="15">
        <f t="shared" si="2"/>
        <v>2024</v>
      </c>
      <c r="H23" s="15">
        <f t="shared" si="2"/>
        <v>2025</v>
      </c>
      <c r="I23" s="15">
        <f t="shared" si="2"/>
        <v>2026</v>
      </c>
      <c r="J23" s="15">
        <f t="shared" si="2"/>
        <v>2027</v>
      </c>
      <c r="K23" s="15">
        <f t="shared" si="2"/>
        <v>2028</v>
      </c>
      <c r="L23" s="15">
        <f t="shared" si="2"/>
        <v>2029</v>
      </c>
      <c r="M23" s="15">
        <f t="shared" si="2"/>
        <v>2030</v>
      </c>
      <c r="N23" s="15">
        <f t="shared" si="2"/>
        <v>2031</v>
      </c>
      <c r="O23" s="15">
        <f t="shared" si="2"/>
        <v>2032</v>
      </c>
      <c r="P23" s="15">
        <f t="shared" si="2"/>
        <v>2033</v>
      </c>
      <c r="Q23" s="15">
        <f t="shared" si="2"/>
        <v>2034</v>
      </c>
      <c r="R23" s="15">
        <f t="shared" si="2"/>
        <v>2035</v>
      </c>
      <c r="S23" s="15">
        <f t="shared" si="2"/>
        <v>2036</v>
      </c>
      <c r="T23" s="15">
        <f t="shared" si="2"/>
        <v>2037</v>
      </c>
      <c r="U23" s="15">
        <f t="shared" si="2"/>
        <v>2038</v>
      </c>
      <c r="V23" s="15">
        <f t="shared" si="2"/>
        <v>2039</v>
      </c>
      <c r="W23" s="15">
        <f t="shared" si="2"/>
        <v>2040</v>
      </c>
      <c r="X23" s="15">
        <f t="shared" si="2"/>
        <v>2041</v>
      </c>
      <c r="Y23" s="15">
        <f t="shared" si="2"/>
        <v>2042</v>
      </c>
      <c r="Z23" s="15">
        <f t="shared" si="2"/>
        <v>2043</v>
      </c>
      <c r="AA23" s="15">
        <f t="shared" si="2"/>
        <v>2044</v>
      </c>
      <c r="AB23" s="15">
        <f t="shared" si="2"/>
        <v>2045</v>
      </c>
      <c r="AC23" s="15">
        <f t="shared" si="2"/>
        <v>2046</v>
      </c>
      <c r="AD23" s="15">
        <f t="shared" si="2"/>
        <v>2047</v>
      </c>
      <c r="AE23" s="15">
        <f t="shared" si="2"/>
        <v>2048</v>
      </c>
      <c r="AF23" s="15">
        <f t="shared" si="2"/>
        <v>2049</v>
      </c>
      <c r="AG23" s="15">
        <f t="shared" si="2"/>
        <v>2050</v>
      </c>
    </row>
    <row r="24" spans="1:38" x14ac:dyDescent="0.25">
      <c r="A24" s="15" t="str">
        <f t="shared" ref="A24:A33" si="3">A8</f>
        <v>base</v>
      </c>
      <c r="B24" s="12">
        <v>0</v>
      </c>
      <c r="C24" s="12">
        <f t="shared" ref="C24:K33" si="4">B24</f>
        <v>0</v>
      </c>
      <c r="D24" s="12">
        <f t="shared" si="4"/>
        <v>0</v>
      </c>
      <c r="E24" s="12">
        <f t="shared" si="4"/>
        <v>0</v>
      </c>
      <c r="F24" s="12">
        <f t="shared" si="4"/>
        <v>0</v>
      </c>
      <c r="G24" s="12">
        <f t="shared" si="4"/>
        <v>0</v>
      </c>
      <c r="H24" s="12">
        <f t="shared" si="4"/>
        <v>0</v>
      </c>
      <c r="I24" s="12">
        <f t="shared" si="4"/>
        <v>0</v>
      </c>
      <c r="J24" s="12">
        <f t="shared" si="4"/>
        <v>0</v>
      </c>
      <c r="K24" s="12">
        <f t="shared" si="4"/>
        <v>0</v>
      </c>
      <c r="L24" s="12">
        <f t="shared" ref="L24:AA33" si="5">K24</f>
        <v>0</v>
      </c>
      <c r="M24" s="12">
        <f t="shared" si="5"/>
        <v>0</v>
      </c>
      <c r="N24" s="12">
        <f t="shared" si="5"/>
        <v>0</v>
      </c>
      <c r="O24" s="12">
        <f t="shared" si="5"/>
        <v>0</v>
      </c>
      <c r="P24" s="12">
        <f t="shared" si="5"/>
        <v>0</v>
      </c>
      <c r="Q24" s="12">
        <f t="shared" si="5"/>
        <v>0</v>
      </c>
      <c r="R24" s="12">
        <f t="shared" si="5"/>
        <v>0</v>
      </c>
      <c r="S24" s="12">
        <f t="shared" si="5"/>
        <v>0</v>
      </c>
      <c r="T24" s="12">
        <f t="shared" si="5"/>
        <v>0</v>
      </c>
      <c r="U24" s="12">
        <f t="shared" si="5"/>
        <v>0</v>
      </c>
      <c r="V24" s="12">
        <f t="shared" si="5"/>
        <v>0</v>
      </c>
      <c r="W24" s="12">
        <f t="shared" si="5"/>
        <v>0</v>
      </c>
      <c r="X24" s="12">
        <f t="shared" si="5"/>
        <v>0</v>
      </c>
      <c r="Y24" s="12">
        <f t="shared" si="5"/>
        <v>0</v>
      </c>
      <c r="Z24" s="12">
        <f t="shared" si="5"/>
        <v>0</v>
      </c>
      <c r="AA24" s="12">
        <f t="shared" si="5"/>
        <v>0</v>
      </c>
      <c r="AB24" s="12">
        <f t="shared" ref="AB24:AG33" si="6">AA24</f>
        <v>0</v>
      </c>
      <c r="AC24" s="12">
        <f t="shared" si="6"/>
        <v>0</v>
      </c>
      <c r="AD24" s="12">
        <f t="shared" si="6"/>
        <v>0</v>
      </c>
      <c r="AE24" s="12">
        <f t="shared" si="6"/>
        <v>0</v>
      </c>
      <c r="AF24" s="12">
        <f t="shared" si="6"/>
        <v>0</v>
      </c>
      <c r="AG24" s="12">
        <f t="shared" si="6"/>
        <v>0</v>
      </c>
      <c r="AH24" s="12"/>
      <c r="AI24" s="12"/>
      <c r="AJ24" s="12"/>
      <c r="AK24" s="12"/>
      <c r="AL24" s="12"/>
    </row>
    <row r="25" spans="1:38" x14ac:dyDescent="0.25">
      <c r="A25" s="15" t="str">
        <f t="shared" si="3"/>
        <v>sim1</v>
      </c>
      <c r="B25" s="12">
        <v>0</v>
      </c>
      <c r="C25" s="12">
        <f t="shared" si="4"/>
        <v>0</v>
      </c>
      <c r="D25" s="12">
        <f t="shared" si="4"/>
        <v>0</v>
      </c>
      <c r="E25" s="12">
        <f t="shared" si="4"/>
        <v>0</v>
      </c>
      <c r="F25" s="12">
        <f t="shared" si="4"/>
        <v>0</v>
      </c>
      <c r="G25" s="12">
        <f t="shared" si="4"/>
        <v>0</v>
      </c>
      <c r="H25" s="12">
        <f t="shared" si="4"/>
        <v>0</v>
      </c>
      <c r="I25" s="12">
        <f t="shared" si="4"/>
        <v>0</v>
      </c>
      <c r="J25" s="12">
        <f t="shared" si="4"/>
        <v>0</v>
      </c>
      <c r="K25" s="12">
        <f t="shared" si="4"/>
        <v>0</v>
      </c>
      <c r="L25" s="12">
        <f t="shared" si="5"/>
        <v>0</v>
      </c>
      <c r="M25" s="12">
        <f t="shared" si="5"/>
        <v>0</v>
      </c>
      <c r="N25" s="12">
        <f t="shared" si="5"/>
        <v>0</v>
      </c>
      <c r="O25" s="12">
        <f t="shared" si="5"/>
        <v>0</v>
      </c>
      <c r="P25" s="12">
        <f t="shared" si="5"/>
        <v>0</v>
      </c>
      <c r="Q25" s="12">
        <f t="shared" si="5"/>
        <v>0</v>
      </c>
      <c r="R25" s="12">
        <f t="shared" si="5"/>
        <v>0</v>
      </c>
      <c r="S25" s="12">
        <f t="shared" si="5"/>
        <v>0</v>
      </c>
      <c r="T25" s="12">
        <f t="shared" si="5"/>
        <v>0</v>
      </c>
      <c r="U25" s="12">
        <f t="shared" si="5"/>
        <v>0</v>
      </c>
      <c r="V25" s="12">
        <f t="shared" si="5"/>
        <v>0</v>
      </c>
      <c r="W25" s="12">
        <f t="shared" si="5"/>
        <v>0</v>
      </c>
      <c r="X25" s="12">
        <f t="shared" si="5"/>
        <v>0</v>
      </c>
      <c r="Y25" s="12">
        <f t="shared" si="5"/>
        <v>0</v>
      </c>
      <c r="Z25" s="12">
        <f t="shared" si="5"/>
        <v>0</v>
      </c>
      <c r="AA25" s="12">
        <f t="shared" si="5"/>
        <v>0</v>
      </c>
      <c r="AB25" s="12">
        <f t="shared" si="6"/>
        <v>0</v>
      </c>
      <c r="AC25" s="12">
        <f t="shared" si="6"/>
        <v>0</v>
      </c>
      <c r="AD25" s="12">
        <f t="shared" si="6"/>
        <v>0</v>
      </c>
      <c r="AE25" s="12">
        <f t="shared" si="6"/>
        <v>0</v>
      </c>
      <c r="AF25" s="12">
        <f t="shared" si="6"/>
        <v>0</v>
      </c>
      <c r="AG25" s="12">
        <f t="shared" si="6"/>
        <v>0</v>
      </c>
      <c r="AH25" s="12"/>
      <c r="AI25" s="12"/>
      <c r="AJ25" s="12"/>
      <c r="AK25" s="12"/>
      <c r="AL25" s="12"/>
    </row>
    <row r="26" spans="1:38" x14ac:dyDescent="0.25">
      <c r="A26" s="15" t="str">
        <f t="shared" si="3"/>
        <v>sim2</v>
      </c>
      <c r="B26" s="12">
        <v>0</v>
      </c>
      <c r="C26" s="12">
        <f t="shared" si="4"/>
        <v>0</v>
      </c>
      <c r="D26" s="12">
        <f t="shared" si="4"/>
        <v>0</v>
      </c>
      <c r="E26" s="12">
        <f t="shared" si="4"/>
        <v>0</v>
      </c>
      <c r="F26" s="12">
        <f t="shared" si="4"/>
        <v>0</v>
      </c>
      <c r="G26" s="12">
        <f t="shared" si="4"/>
        <v>0</v>
      </c>
      <c r="H26" s="12">
        <f t="shared" si="4"/>
        <v>0</v>
      </c>
      <c r="I26" s="12">
        <f t="shared" si="4"/>
        <v>0</v>
      </c>
      <c r="J26" s="12">
        <f t="shared" si="4"/>
        <v>0</v>
      </c>
      <c r="K26" s="12">
        <f t="shared" si="4"/>
        <v>0</v>
      </c>
      <c r="L26" s="12">
        <f t="shared" si="5"/>
        <v>0</v>
      </c>
      <c r="M26" s="12">
        <f t="shared" si="5"/>
        <v>0</v>
      </c>
      <c r="N26" s="12">
        <f t="shared" si="5"/>
        <v>0</v>
      </c>
      <c r="O26" s="12">
        <f t="shared" si="5"/>
        <v>0</v>
      </c>
      <c r="P26" s="12">
        <f t="shared" si="5"/>
        <v>0</v>
      </c>
      <c r="Q26" s="12">
        <f t="shared" si="5"/>
        <v>0</v>
      </c>
      <c r="R26" s="12">
        <f t="shared" si="5"/>
        <v>0</v>
      </c>
      <c r="S26" s="12">
        <f t="shared" si="5"/>
        <v>0</v>
      </c>
      <c r="T26" s="12">
        <f t="shared" si="5"/>
        <v>0</v>
      </c>
      <c r="U26" s="12">
        <f t="shared" si="5"/>
        <v>0</v>
      </c>
      <c r="V26" s="12">
        <f t="shared" si="5"/>
        <v>0</v>
      </c>
      <c r="W26" s="12">
        <f t="shared" si="5"/>
        <v>0</v>
      </c>
      <c r="X26" s="12">
        <f t="shared" si="5"/>
        <v>0</v>
      </c>
      <c r="Y26" s="12">
        <f t="shared" si="5"/>
        <v>0</v>
      </c>
      <c r="Z26" s="12">
        <f t="shared" si="5"/>
        <v>0</v>
      </c>
      <c r="AA26" s="12">
        <f t="shared" si="5"/>
        <v>0</v>
      </c>
      <c r="AB26" s="12">
        <f t="shared" si="6"/>
        <v>0</v>
      </c>
      <c r="AC26" s="12">
        <f t="shared" si="6"/>
        <v>0</v>
      </c>
      <c r="AD26" s="12">
        <f t="shared" si="6"/>
        <v>0</v>
      </c>
      <c r="AE26" s="12">
        <f t="shared" si="6"/>
        <v>0</v>
      </c>
      <c r="AF26" s="12">
        <f t="shared" si="6"/>
        <v>0</v>
      </c>
      <c r="AG26" s="12">
        <f t="shared" si="6"/>
        <v>0</v>
      </c>
      <c r="AH26" s="12"/>
      <c r="AI26" s="12"/>
      <c r="AJ26" s="12"/>
      <c r="AK26" s="12"/>
      <c r="AL26" s="12"/>
    </row>
    <row r="27" spans="1:38" x14ac:dyDescent="0.25">
      <c r="A27" s="15" t="str">
        <f t="shared" si="3"/>
        <v>sim3</v>
      </c>
      <c r="B27" s="12">
        <v>0</v>
      </c>
      <c r="C27" s="12">
        <f t="shared" si="4"/>
        <v>0</v>
      </c>
      <c r="D27" s="12">
        <f t="shared" si="4"/>
        <v>0</v>
      </c>
      <c r="E27" s="12">
        <f t="shared" si="4"/>
        <v>0</v>
      </c>
      <c r="F27" s="12">
        <f t="shared" si="4"/>
        <v>0</v>
      </c>
      <c r="G27" s="12">
        <f t="shared" si="4"/>
        <v>0</v>
      </c>
      <c r="H27" s="12">
        <f t="shared" si="4"/>
        <v>0</v>
      </c>
      <c r="I27" s="12">
        <f t="shared" si="4"/>
        <v>0</v>
      </c>
      <c r="J27" s="12">
        <f t="shared" si="4"/>
        <v>0</v>
      </c>
      <c r="K27" s="12">
        <f t="shared" si="4"/>
        <v>0</v>
      </c>
      <c r="L27" s="12">
        <f t="shared" si="5"/>
        <v>0</v>
      </c>
      <c r="M27" s="12">
        <f t="shared" si="5"/>
        <v>0</v>
      </c>
      <c r="N27" s="12">
        <f t="shared" si="5"/>
        <v>0</v>
      </c>
      <c r="O27" s="12">
        <f t="shared" si="5"/>
        <v>0</v>
      </c>
      <c r="P27" s="12">
        <f t="shared" si="5"/>
        <v>0</v>
      </c>
      <c r="Q27" s="12">
        <f t="shared" si="5"/>
        <v>0</v>
      </c>
      <c r="R27" s="12">
        <f t="shared" si="5"/>
        <v>0</v>
      </c>
      <c r="S27" s="12">
        <f t="shared" si="5"/>
        <v>0</v>
      </c>
      <c r="T27" s="12">
        <f t="shared" si="5"/>
        <v>0</v>
      </c>
      <c r="U27" s="12">
        <f t="shared" si="5"/>
        <v>0</v>
      </c>
      <c r="V27" s="12">
        <f t="shared" si="5"/>
        <v>0</v>
      </c>
      <c r="W27" s="12">
        <f t="shared" si="5"/>
        <v>0</v>
      </c>
      <c r="X27" s="12">
        <f t="shared" si="5"/>
        <v>0</v>
      </c>
      <c r="Y27" s="12">
        <f t="shared" si="5"/>
        <v>0</v>
      </c>
      <c r="Z27" s="12">
        <f t="shared" si="5"/>
        <v>0</v>
      </c>
      <c r="AA27" s="12">
        <f t="shared" si="5"/>
        <v>0</v>
      </c>
      <c r="AB27" s="12">
        <f t="shared" si="6"/>
        <v>0</v>
      </c>
      <c r="AC27" s="12">
        <f t="shared" si="6"/>
        <v>0</v>
      </c>
      <c r="AD27" s="12">
        <f t="shared" si="6"/>
        <v>0</v>
      </c>
      <c r="AE27" s="12">
        <f t="shared" si="6"/>
        <v>0</v>
      </c>
      <c r="AF27" s="12">
        <f t="shared" si="6"/>
        <v>0</v>
      </c>
      <c r="AG27" s="12">
        <f t="shared" si="6"/>
        <v>0</v>
      </c>
      <c r="AH27" s="12"/>
      <c r="AI27" s="12"/>
      <c r="AJ27" s="12"/>
      <c r="AK27" s="12"/>
      <c r="AL27" s="12"/>
    </row>
    <row r="28" spans="1:38" x14ac:dyDescent="0.25">
      <c r="A28" s="15" t="str">
        <f t="shared" si="3"/>
        <v>sim4</v>
      </c>
      <c r="B28" s="12">
        <v>0</v>
      </c>
      <c r="C28" s="12">
        <f t="shared" si="4"/>
        <v>0</v>
      </c>
      <c r="D28" s="12">
        <f t="shared" si="4"/>
        <v>0</v>
      </c>
      <c r="E28" s="12">
        <f t="shared" si="4"/>
        <v>0</v>
      </c>
      <c r="F28" s="12">
        <f t="shared" si="4"/>
        <v>0</v>
      </c>
      <c r="G28" s="12">
        <f t="shared" si="4"/>
        <v>0</v>
      </c>
      <c r="H28" s="12">
        <f t="shared" si="4"/>
        <v>0</v>
      </c>
      <c r="I28" s="12">
        <f t="shared" si="4"/>
        <v>0</v>
      </c>
      <c r="J28" s="12">
        <f t="shared" si="4"/>
        <v>0</v>
      </c>
      <c r="K28" s="12">
        <f t="shared" si="4"/>
        <v>0</v>
      </c>
      <c r="L28" s="12">
        <f t="shared" si="5"/>
        <v>0</v>
      </c>
      <c r="M28" s="12">
        <f t="shared" si="5"/>
        <v>0</v>
      </c>
      <c r="N28" s="12">
        <f t="shared" si="5"/>
        <v>0</v>
      </c>
      <c r="O28" s="12">
        <f t="shared" si="5"/>
        <v>0</v>
      </c>
      <c r="P28" s="12">
        <f t="shared" si="5"/>
        <v>0</v>
      </c>
      <c r="Q28" s="12">
        <f t="shared" si="5"/>
        <v>0</v>
      </c>
      <c r="R28" s="12">
        <f t="shared" si="5"/>
        <v>0</v>
      </c>
      <c r="S28" s="12">
        <f t="shared" si="5"/>
        <v>0</v>
      </c>
      <c r="T28" s="12">
        <f t="shared" si="5"/>
        <v>0</v>
      </c>
      <c r="U28" s="12">
        <f t="shared" si="5"/>
        <v>0</v>
      </c>
      <c r="V28" s="12">
        <f t="shared" si="5"/>
        <v>0</v>
      </c>
      <c r="W28" s="12">
        <f t="shared" si="5"/>
        <v>0</v>
      </c>
      <c r="X28" s="12">
        <f t="shared" si="5"/>
        <v>0</v>
      </c>
      <c r="Y28" s="12">
        <f t="shared" si="5"/>
        <v>0</v>
      </c>
      <c r="Z28" s="12">
        <f t="shared" si="5"/>
        <v>0</v>
      </c>
      <c r="AA28" s="12">
        <f t="shared" si="5"/>
        <v>0</v>
      </c>
      <c r="AB28" s="12">
        <f t="shared" si="6"/>
        <v>0</v>
      </c>
      <c r="AC28" s="12">
        <f t="shared" si="6"/>
        <v>0</v>
      </c>
      <c r="AD28" s="12">
        <f t="shared" si="6"/>
        <v>0</v>
      </c>
      <c r="AE28" s="12">
        <f t="shared" si="6"/>
        <v>0</v>
      </c>
      <c r="AF28" s="12">
        <f t="shared" si="6"/>
        <v>0</v>
      </c>
      <c r="AG28" s="12">
        <f t="shared" si="6"/>
        <v>0</v>
      </c>
      <c r="AH28" s="12"/>
      <c r="AI28" s="12"/>
      <c r="AJ28" s="12"/>
      <c r="AK28" s="12"/>
      <c r="AL28" s="12"/>
    </row>
    <row r="29" spans="1:38" x14ac:dyDescent="0.25">
      <c r="A29" s="15" t="str">
        <f t="shared" si="3"/>
        <v>sim5</v>
      </c>
      <c r="B29" s="12">
        <v>0</v>
      </c>
      <c r="C29" s="12">
        <f t="shared" si="4"/>
        <v>0</v>
      </c>
      <c r="D29" s="12">
        <f t="shared" si="4"/>
        <v>0</v>
      </c>
      <c r="E29" s="12">
        <f t="shared" si="4"/>
        <v>0</v>
      </c>
      <c r="F29" s="12">
        <f t="shared" si="4"/>
        <v>0</v>
      </c>
      <c r="G29" s="12">
        <f t="shared" si="4"/>
        <v>0</v>
      </c>
      <c r="H29" s="12">
        <f t="shared" si="4"/>
        <v>0</v>
      </c>
      <c r="I29" s="12">
        <f t="shared" si="4"/>
        <v>0</v>
      </c>
      <c r="J29" s="12">
        <f t="shared" si="4"/>
        <v>0</v>
      </c>
      <c r="K29" s="12">
        <f t="shared" si="4"/>
        <v>0</v>
      </c>
      <c r="L29" s="12">
        <f t="shared" si="5"/>
        <v>0</v>
      </c>
      <c r="M29" s="12">
        <f t="shared" si="5"/>
        <v>0</v>
      </c>
      <c r="N29" s="12">
        <f t="shared" si="5"/>
        <v>0</v>
      </c>
      <c r="O29" s="12">
        <f t="shared" si="5"/>
        <v>0</v>
      </c>
      <c r="P29" s="12">
        <f t="shared" si="5"/>
        <v>0</v>
      </c>
      <c r="Q29" s="12">
        <f t="shared" si="5"/>
        <v>0</v>
      </c>
      <c r="R29" s="12">
        <f t="shared" si="5"/>
        <v>0</v>
      </c>
      <c r="S29" s="12">
        <f t="shared" si="5"/>
        <v>0</v>
      </c>
      <c r="T29" s="12">
        <f t="shared" si="5"/>
        <v>0</v>
      </c>
      <c r="U29" s="12">
        <f t="shared" si="5"/>
        <v>0</v>
      </c>
      <c r="V29" s="12">
        <f t="shared" si="5"/>
        <v>0</v>
      </c>
      <c r="W29" s="12">
        <f t="shared" si="5"/>
        <v>0</v>
      </c>
      <c r="X29" s="12">
        <f t="shared" si="5"/>
        <v>0</v>
      </c>
      <c r="Y29" s="12">
        <f t="shared" si="5"/>
        <v>0</v>
      </c>
      <c r="Z29" s="12">
        <f t="shared" si="5"/>
        <v>0</v>
      </c>
      <c r="AA29" s="12">
        <f t="shared" si="5"/>
        <v>0</v>
      </c>
      <c r="AB29" s="12">
        <f t="shared" si="6"/>
        <v>0</v>
      </c>
      <c r="AC29" s="12">
        <f t="shared" si="6"/>
        <v>0</v>
      </c>
      <c r="AD29" s="12">
        <f t="shared" si="6"/>
        <v>0</v>
      </c>
      <c r="AE29" s="12">
        <f t="shared" si="6"/>
        <v>0</v>
      </c>
      <c r="AF29" s="12">
        <f t="shared" si="6"/>
        <v>0</v>
      </c>
      <c r="AG29" s="12">
        <f t="shared" si="6"/>
        <v>0</v>
      </c>
      <c r="AH29" s="12"/>
      <c r="AI29" s="12"/>
      <c r="AJ29" s="12"/>
      <c r="AK29" s="12"/>
      <c r="AL29" s="12"/>
    </row>
    <row r="30" spans="1:38" x14ac:dyDescent="0.25">
      <c r="A30" s="15" t="str">
        <f t="shared" si="3"/>
        <v>sim6</v>
      </c>
      <c r="B30" s="12">
        <v>0</v>
      </c>
      <c r="C30" s="12">
        <f t="shared" si="4"/>
        <v>0</v>
      </c>
      <c r="D30" s="12">
        <f t="shared" si="4"/>
        <v>0</v>
      </c>
      <c r="E30" s="12">
        <f t="shared" si="4"/>
        <v>0</v>
      </c>
      <c r="F30" s="12">
        <f t="shared" si="4"/>
        <v>0</v>
      </c>
      <c r="G30" s="12">
        <f t="shared" si="4"/>
        <v>0</v>
      </c>
      <c r="H30" s="12">
        <f t="shared" si="4"/>
        <v>0</v>
      </c>
      <c r="I30" s="12">
        <f t="shared" si="4"/>
        <v>0</v>
      </c>
      <c r="J30" s="12">
        <f t="shared" si="4"/>
        <v>0</v>
      </c>
      <c r="K30" s="12">
        <f t="shared" si="4"/>
        <v>0</v>
      </c>
      <c r="L30" s="12">
        <f t="shared" si="5"/>
        <v>0</v>
      </c>
      <c r="M30" s="12">
        <f t="shared" si="5"/>
        <v>0</v>
      </c>
      <c r="N30" s="12">
        <f t="shared" si="5"/>
        <v>0</v>
      </c>
      <c r="O30" s="12">
        <f t="shared" si="5"/>
        <v>0</v>
      </c>
      <c r="P30" s="12">
        <f t="shared" si="5"/>
        <v>0</v>
      </c>
      <c r="Q30" s="12">
        <f t="shared" si="5"/>
        <v>0</v>
      </c>
      <c r="R30" s="12">
        <f t="shared" si="5"/>
        <v>0</v>
      </c>
      <c r="S30" s="12">
        <f t="shared" si="5"/>
        <v>0</v>
      </c>
      <c r="T30" s="12">
        <f t="shared" si="5"/>
        <v>0</v>
      </c>
      <c r="U30" s="12">
        <f t="shared" si="5"/>
        <v>0</v>
      </c>
      <c r="V30" s="12">
        <f t="shared" si="5"/>
        <v>0</v>
      </c>
      <c r="W30" s="12">
        <f t="shared" si="5"/>
        <v>0</v>
      </c>
      <c r="X30" s="12">
        <f t="shared" si="5"/>
        <v>0</v>
      </c>
      <c r="Y30" s="12">
        <f t="shared" si="5"/>
        <v>0</v>
      </c>
      <c r="Z30" s="12">
        <f t="shared" si="5"/>
        <v>0</v>
      </c>
      <c r="AA30" s="12">
        <f t="shared" si="5"/>
        <v>0</v>
      </c>
      <c r="AB30" s="12">
        <f t="shared" si="6"/>
        <v>0</v>
      </c>
      <c r="AC30" s="12">
        <f t="shared" si="6"/>
        <v>0</v>
      </c>
      <c r="AD30" s="12">
        <f t="shared" si="6"/>
        <v>0</v>
      </c>
      <c r="AE30" s="12">
        <f t="shared" si="6"/>
        <v>0</v>
      </c>
      <c r="AF30" s="12">
        <f t="shared" si="6"/>
        <v>0</v>
      </c>
      <c r="AG30" s="12">
        <f t="shared" si="6"/>
        <v>0</v>
      </c>
      <c r="AH30" s="12"/>
      <c r="AI30" s="12"/>
      <c r="AJ30" s="12"/>
      <c r="AK30" s="12"/>
      <c r="AL30" s="12"/>
    </row>
    <row r="31" spans="1:38" x14ac:dyDescent="0.25">
      <c r="A31" s="15" t="str">
        <f t="shared" si="3"/>
        <v>sim7</v>
      </c>
      <c r="B31" s="12">
        <v>0</v>
      </c>
      <c r="C31" s="12">
        <f t="shared" si="4"/>
        <v>0</v>
      </c>
      <c r="D31" s="12">
        <f t="shared" si="4"/>
        <v>0</v>
      </c>
      <c r="E31" s="12">
        <f t="shared" si="4"/>
        <v>0</v>
      </c>
      <c r="F31" s="12">
        <f t="shared" si="4"/>
        <v>0</v>
      </c>
      <c r="G31" s="12">
        <f t="shared" si="4"/>
        <v>0</v>
      </c>
      <c r="H31" s="12">
        <f t="shared" si="4"/>
        <v>0</v>
      </c>
      <c r="I31" s="12">
        <f t="shared" si="4"/>
        <v>0</v>
      </c>
      <c r="J31" s="12">
        <f t="shared" si="4"/>
        <v>0</v>
      </c>
      <c r="K31" s="12">
        <f t="shared" si="4"/>
        <v>0</v>
      </c>
      <c r="L31" s="12">
        <f t="shared" si="5"/>
        <v>0</v>
      </c>
      <c r="M31" s="12">
        <f t="shared" si="5"/>
        <v>0</v>
      </c>
      <c r="N31" s="12">
        <f t="shared" si="5"/>
        <v>0</v>
      </c>
      <c r="O31" s="12">
        <f t="shared" si="5"/>
        <v>0</v>
      </c>
      <c r="P31" s="12">
        <f t="shared" si="5"/>
        <v>0</v>
      </c>
      <c r="Q31" s="12">
        <f t="shared" si="5"/>
        <v>0</v>
      </c>
      <c r="R31" s="12">
        <f t="shared" si="5"/>
        <v>0</v>
      </c>
      <c r="S31" s="12">
        <f t="shared" si="5"/>
        <v>0</v>
      </c>
      <c r="T31" s="12">
        <f t="shared" si="5"/>
        <v>0</v>
      </c>
      <c r="U31" s="12">
        <f t="shared" si="5"/>
        <v>0</v>
      </c>
      <c r="V31" s="12">
        <f t="shared" si="5"/>
        <v>0</v>
      </c>
      <c r="W31" s="12">
        <f t="shared" si="5"/>
        <v>0</v>
      </c>
      <c r="X31" s="12">
        <f t="shared" si="5"/>
        <v>0</v>
      </c>
      <c r="Y31" s="12">
        <f t="shared" si="5"/>
        <v>0</v>
      </c>
      <c r="Z31" s="12">
        <f t="shared" si="5"/>
        <v>0</v>
      </c>
      <c r="AA31" s="12">
        <f t="shared" si="5"/>
        <v>0</v>
      </c>
      <c r="AB31" s="12">
        <f t="shared" si="6"/>
        <v>0</v>
      </c>
      <c r="AC31" s="12">
        <f t="shared" si="6"/>
        <v>0</v>
      </c>
      <c r="AD31" s="12">
        <f t="shared" si="6"/>
        <v>0</v>
      </c>
      <c r="AE31" s="12">
        <f t="shared" si="6"/>
        <v>0</v>
      </c>
      <c r="AF31" s="12">
        <f t="shared" si="6"/>
        <v>0</v>
      </c>
      <c r="AG31" s="12">
        <f t="shared" si="6"/>
        <v>0</v>
      </c>
      <c r="AH31" s="12"/>
      <c r="AI31" s="12"/>
      <c r="AJ31" s="12"/>
      <c r="AK31" s="12"/>
      <c r="AL31" s="12"/>
    </row>
    <row r="32" spans="1:38" x14ac:dyDescent="0.25">
      <c r="A32" s="15" t="str">
        <f t="shared" si="3"/>
        <v>sim8</v>
      </c>
      <c r="B32" s="12">
        <v>0</v>
      </c>
      <c r="C32" s="12">
        <f t="shared" si="4"/>
        <v>0</v>
      </c>
      <c r="D32" s="12">
        <f t="shared" si="4"/>
        <v>0</v>
      </c>
      <c r="E32" s="12">
        <f t="shared" si="4"/>
        <v>0</v>
      </c>
      <c r="F32" s="12">
        <f t="shared" si="4"/>
        <v>0</v>
      </c>
      <c r="G32" s="12">
        <f t="shared" si="4"/>
        <v>0</v>
      </c>
      <c r="H32" s="12">
        <f t="shared" si="4"/>
        <v>0</v>
      </c>
      <c r="I32" s="12">
        <f t="shared" si="4"/>
        <v>0</v>
      </c>
      <c r="J32" s="12">
        <f t="shared" si="4"/>
        <v>0</v>
      </c>
      <c r="K32" s="12">
        <f t="shared" si="4"/>
        <v>0</v>
      </c>
      <c r="L32" s="12">
        <f t="shared" si="5"/>
        <v>0</v>
      </c>
      <c r="M32" s="12">
        <f t="shared" si="5"/>
        <v>0</v>
      </c>
      <c r="N32" s="12">
        <f t="shared" si="5"/>
        <v>0</v>
      </c>
      <c r="O32" s="12">
        <f t="shared" si="5"/>
        <v>0</v>
      </c>
      <c r="P32" s="12">
        <f t="shared" si="5"/>
        <v>0</v>
      </c>
      <c r="Q32" s="12">
        <f t="shared" si="5"/>
        <v>0</v>
      </c>
      <c r="R32" s="12">
        <f t="shared" si="5"/>
        <v>0</v>
      </c>
      <c r="S32" s="12">
        <f t="shared" si="5"/>
        <v>0</v>
      </c>
      <c r="T32" s="12">
        <f t="shared" si="5"/>
        <v>0</v>
      </c>
      <c r="U32" s="12">
        <f t="shared" si="5"/>
        <v>0</v>
      </c>
      <c r="V32" s="12">
        <f t="shared" si="5"/>
        <v>0</v>
      </c>
      <c r="W32" s="12">
        <f t="shared" si="5"/>
        <v>0</v>
      </c>
      <c r="X32" s="12">
        <f t="shared" si="5"/>
        <v>0</v>
      </c>
      <c r="Y32" s="12">
        <f t="shared" si="5"/>
        <v>0</v>
      </c>
      <c r="Z32" s="12">
        <f t="shared" si="5"/>
        <v>0</v>
      </c>
      <c r="AA32" s="12">
        <f t="shared" si="5"/>
        <v>0</v>
      </c>
      <c r="AB32" s="12">
        <f t="shared" si="6"/>
        <v>0</v>
      </c>
      <c r="AC32" s="12">
        <f t="shared" si="6"/>
        <v>0</v>
      </c>
      <c r="AD32" s="12">
        <f t="shared" si="6"/>
        <v>0</v>
      </c>
      <c r="AE32" s="12">
        <f t="shared" si="6"/>
        <v>0</v>
      </c>
      <c r="AF32" s="12">
        <f t="shared" si="6"/>
        <v>0</v>
      </c>
      <c r="AG32" s="12">
        <f t="shared" si="6"/>
        <v>0</v>
      </c>
      <c r="AH32" s="12"/>
      <c r="AI32" s="12"/>
      <c r="AJ32" s="12"/>
      <c r="AK32" s="12"/>
      <c r="AL32" s="12"/>
    </row>
    <row r="33" spans="1:38" x14ac:dyDescent="0.25">
      <c r="A33" s="15" t="str">
        <f t="shared" si="3"/>
        <v>sim9</v>
      </c>
      <c r="B33" s="12">
        <v>0</v>
      </c>
      <c r="C33" s="12">
        <f t="shared" si="4"/>
        <v>0</v>
      </c>
      <c r="D33" s="12">
        <f t="shared" si="4"/>
        <v>0</v>
      </c>
      <c r="E33" s="12">
        <f t="shared" si="4"/>
        <v>0</v>
      </c>
      <c r="F33" s="12">
        <f t="shared" si="4"/>
        <v>0</v>
      </c>
      <c r="G33" s="12">
        <f t="shared" si="4"/>
        <v>0</v>
      </c>
      <c r="H33" s="12">
        <f t="shared" si="4"/>
        <v>0</v>
      </c>
      <c r="I33" s="12">
        <f t="shared" si="4"/>
        <v>0</v>
      </c>
      <c r="J33" s="12">
        <f t="shared" si="4"/>
        <v>0</v>
      </c>
      <c r="K33" s="12">
        <f t="shared" si="4"/>
        <v>0</v>
      </c>
      <c r="L33" s="12">
        <f t="shared" si="5"/>
        <v>0</v>
      </c>
      <c r="M33" s="12">
        <f t="shared" si="5"/>
        <v>0</v>
      </c>
      <c r="N33" s="12">
        <f t="shared" si="5"/>
        <v>0</v>
      </c>
      <c r="O33" s="12">
        <f t="shared" si="5"/>
        <v>0</v>
      </c>
      <c r="P33" s="12">
        <f t="shared" si="5"/>
        <v>0</v>
      </c>
      <c r="Q33" s="12">
        <f t="shared" si="5"/>
        <v>0</v>
      </c>
      <c r="R33" s="12">
        <f t="shared" si="5"/>
        <v>0</v>
      </c>
      <c r="S33" s="12">
        <f t="shared" si="5"/>
        <v>0</v>
      </c>
      <c r="T33" s="12">
        <f t="shared" si="5"/>
        <v>0</v>
      </c>
      <c r="U33" s="12">
        <f t="shared" si="5"/>
        <v>0</v>
      </c>
      <c r="V33" s="12">
        <f t="shared" si="5"/>
        <v>0</v>
      </c>
      <c r="W33" s="12">
        <f t="shared" si="5"/>
        <v>0</v>
      </c>
      <c r="X33" s="12">
        <f t="shared" si="5"/>
        <v>0</v>
      </c>
      <c r="Y33" s="12">
        <f t="shared" si="5"/>
        <v>0</v>
      </c>
      <c r="Z33" s="12">
        <f t="shared" si="5"/>
        <v>0</v>
      </c>
      <c r="AA33" s="12">
        <f t="shared" si="5"/>
        <v>0</v>
      </c>
      <c r="AB33" s="12">
        <f t="shared" si="6"/>
        <v>0</v>
      </c>
      <c r="AC33" s="12">
        <f t="shared" si="6"/>
        <v>0</v>
      </c>
      <c r="AD33" s="12">
        <f t="shared" si="6"/>
        <v>0</v>
      </c>
      <c r="AE33" s="12">
        <f t="shared" si="6"/>
        <v>0</v>
      </c>
      <c r="AF33" s="12">
        <f t="shared" si="6"/>
        <v>0</v>
      </c>
      <c r="AG33" s="12">
        <f t="shared" si="6"/>
        <v>0</v>
      </c>
      <c r="AH33" s="12"/>
      <c r="AI33" s="12"/>
      <c r="AJ33" s="12"/>
      <c r="AK33" s="12"/>
      <c r="AL33" s="12"/>
    </row>
  </sheetData>
  <conditionalFormatting sqref="B18:AB19 B8:AL17 B24:AL33">
    <cfRule type="cellIs" dxfId="14" priority="7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286"/>
  <sheetViews>
    <sheetView topLeftCell="F163" workbookViewId="0">
      <selection activeCell="D12" sqref="D12"/>
    </sheetView>
  </sheetViews>
  <sheetFormatPr defaultColWidth="9.28515625" defaultRowHeight="15" x14ac:dyDescent="0.25"/>
  <cols>
    <col min="1" max="16384" width="9.28515625" style="15"/>
  </cols>
  <sheetData>
    <row r="1" spans="1:28" ht="15.75" x14ac:dyDescent="0.25">
      <c r="A1" s="39" t="s">
        <v>244</v>
      </c>
    </row>
    <row r="4" spans="1:28" x14ac:dyDescent="0.25">
      <c r="A4" s="2" t="s">
        <v>245</v>
      </c>
      <c r="Y4" s="15" t="s">
        <v>246</v>
      </c>
    </row>
    <row r="5" spans="1:28" x14ac:dyDescent="0.25">
      <c r="A5" s="2" t="s">
        <v>247</v>
      </c>
      <c r="B5" s="4" t="s">
        <v>248</v>
      </c>
      <c r="G5" s="2" t="s">
        <v>249</v>
      </c>
      <c r="M5" s="2" t="s">
        <v>250</v>
      </c>
      <c r="S5" s="2" t="s">
        <v>251</v>
      </c>
      <c r="Y5" s="4" t="s">
        <v>252</v>
      </c>
    </row>
    <row r="6" spans="1:28" x14ac:dyDescent="0.25">
      <c r="B6" s="15" t="s">
        <v>253</v>
      </c>
      <c r="C6" s="15">
        <v>650</v>
      </c>
      <c r="D6" s="15">
        <v>550</v>
      </c>
      <c r="E6" s="15">
        <v>450</v>
      </c>
      <c r="G6" s="4" t="s">
        <v>254</v>
      </c>
      <c r="H6" s="15" t="s">
        <v>253</v>
      </c>
      <c r="I6" s="15">
        <v>650</v>
      </c>
      <c r="J6" s="15">
        <v>550</v>
      </c>
      <c r="K6" s="15">
        <v>450</v>
      </c>
      <c r="M6" s="4" t="s">
        <v>255</v>
      </c>
      <c r="N6" s="15" t="s">
        <v>253</v>
      </c>
      <c r="O6" s="15">
        <v>650</v>
      </c>
      <c r="P6" s="15">
        <v>550</v>
      </c>
      <c r="Q6" s="15">
        <v>450</v>
      </c>
      <c r="S6" s="4" t="s">
        <v>256</v>
      </c>
      <c r="T6" s="15" t="s">
        <v>253</v>
      </c>
      <c r="U6" s="15">
        <v>650</v>
      </c>
      <c r="V6" s="15">
        <v>550</v>
      </c>
      <c r="W6" s="15">
        <v>450</v>
      </c>
      <c r="Z6" s="15">
        <v>650</v>
      </c>
      <c r="AA6" s="15">
        <v>550</v>
      </c>
      <c r="AB6" s="15">
        <v>450</v>
      </c>
    </row>
    <row r="7" spans="1:28" s="40" customFormat="1" x14ac:dyDescent="0.25">
      <c r="A7" s="40">
        <v>2007</v>
      </c>
      <c r="B7" s="41">
        <v>75.5</v>
      </c>
      <c r="C7" s="41">
        <v>75.5</v>
      </c>
      <c r="D7" s="41">
        <v>75.5</v>
      </c>
      <c r="E7" s="41">
        <v>75.5</v>
      </c>
      <c r="G7" s="40">
        <v>2007</v>
      </c>
      <c r="H7" s="41">
        <f>H8</f>
        <v>5.3</v>
      </c>
      <c r="I7" s="41">
        <f>I8</f>
        <v>5.3</v>
      </c>
      <c r="J7" s="41">
        <f>J8</f>
        <v>5.3</v>
      </c>
      <c r="K7" s="41">
        <f>K8</f>
        <v>5.3</v>
      </c>
      <c r="M7" s="40">
        <v>2007</v>
      </c>
      <c r="N7" s="41">
        <f>N8</f>
        <v>100.54999999999998</v>
      </c>
      <c r="O7" s="41">
        <f>O8</f>
        <v>100.54999999999998</v>
      </c>
      <c r="P7" s="41">
        <f>P8</f>
        <v>100.54999999999998</v>
      </c>
      <c r="Q7" s="41">
        <f>Q8</f>
        <v>100.54999999999998</v>
      </c>
      <c r="S7" s="40">
        <v>2007</v>
      </c>
      <c r="T7" s="42">
        <v>1</v>
      </c>
      <c r="U7" s="42">
        <v>1</v>
      </c>
      <c r="V7" s="42">
        <v>1</v>
      </c>
      <c r="W7" s="42">
        <v>1</v>
      </c>
      <c r="Y7" s="43">
        <v>2007</v>
      </c>
      <c r="Z7" s="42">
        <v>0</v>
      </c>
      <c r="AA7" s="42">
        <v>0</v>
      </c>
      <c r="AB7" s="42">
        <v>0</v>
      </c>
    </row>
    <row r="8" spans="1:28" x14ac:dyDescent="0.25">
      <c r="A8" s="15">
        <v>2010</v>
      </c>
      <c r="B8" s="42">
        <v>75.5</v>
      </c>
      <c r="C8" s="42">
        <v>75.5</v>
      </c>
      <c r="D8" s="42">
        <v>75.5</v>
      </c>
      <c r="E8" s="42">
        <v>75.5</v>
      </c>
      <c r="G8" s="15">
        <v>2010</v>
      </c>
      <c r="H8" s="42">
        <v>5.3</v>
      </c>
      <c r="I8" s="42">
        <v>5.3</v>
      </c>
      <c r="J8" s="42">
        <v>5.3</v>
      </c>
      <c r="K8" s="42">
        <v>5.3</v>
      </c>
      <c r="M8" s="15">
        <v>2010</v>
      </c>
      <c r="N8" s="42">
        <v>100.54999999999998</v>
      </c>
      <c r="O8" s="42">
        <v>100.54999999999998</v>
      </c>
      <c r="P8" s="42">
        <v>100.54999999999998</v>
      </c>
      <c r="Q8" s="42">
        <v>100.54999999999998</v>
      </c>
      <c r="S8" s="15">
        <v>2010</v>
      </c>
      <c r="T8" s="42">
        <v>1</v>
      </c>
      <c r="U8" s="42">
        <v>1</v>
      </c>
      <c r="V8" s="42">
        <v>1</v>
      </c>
      <c r="W8" s="42">
        <v>1</v>
      </c>
      <c r="Y8" s="15">
        <v>2010</v>
      </c>
      <c r="Z8" s="42">
        <v>0</v>
      </c>
      <c r="AA8" s="42">
        <v>0</v>
      </c>
      <c r="AB8" s="42">
        <v>0</v>
      </c>
    </row>
    <row r="9" spans="1:28" x14ac:dyDescent="0.25">
      <c r="A9" s="15">
        <v>2015</v>
      </c>
      <c r="B9" s="42">
        <v>88.600985029258169</v>
      </c>
      <c r="C9" s="42">
        <v>88.078016028064269</v>
      </c>
      <c r="D9" s="42">
        <v>87.061648658254626</v>
      </c>
      <c r="E9" s="42">
        <v>81.56533863932431</v>
      </c>
      <c r="G9" s="15">
        <v>2015</v>
      </c>
      <c r="H9" s="42">
        <v>6.0213202751285078</v>
      </c>
      <c r="I9" s="42">
        <v>6.6572465289027676</v>
      </c>
      <c r="J9" s="42">
        <v>6.7063139187766252</v>
      </c>
      <c r="K9" s="42">
        <v>6.7050575872059914</v>
      </c>
      <c r="M9" s="15">
        <v>2015</v>
      </c>
      <c r="N9" s="42">
        <v>102.69450244200212</v>
      </c>
      <c r="O9" s="42">
        <v>98.162101902345881</v>
      </c>
      <c r="P9" s="42">
        <v>97.577752899953722</v>
      </c>
      <c r="Q9" s="42">
        <v>97.53033516222996</v>
      </c>
      <c r="S9" s="15">
        <v>2015</v>
      </c>
      <c r="T9" s="42">
        <v>1.0148416037615156</v>
      </c>
      <c r="U9" s="42">
        <v>1.0157359400693844</v>
      </c>
      <c r="V9" s="42">
        <v>1.0139101615538109</v>
      </c>
      <c r="W9" s="42">
        <v>1.0077572877522822</v>
      </c>
      <c r="Y9" s="15">
        <v>2015</v>
      </c>
      <c r="Z9" s="42">
        <v>8.3379942130419078</v>
      </c>
      <c r="AA9" s="42">
        <v>16.65286847048927</v>
      </c>
      <c r="AB9" s="42">
        <v>41.104099017909562</v>
      </c>
    </row>
    <row r="10" spans="1:28" x14ac:dyDescent="0.25">
      <c r="A10" s="15">
        <v>2020</v>
      </c>
      <c r="B10" s="42">
        <v>105.04658350257947</v>
      </c>
      <c r="C10" s="42">
        <v>102.98029465407866</v>
      </c>
      <c r="D10" s="42">
        <v>98.91694149768567</v>
      </c>
      <c r="E10" s="42">
        <v>85.150544393982386</v>
      </c>
      <c r="G10" s="15">
        <v>2020</v>
      </c>
      <c r="H10" s="42">
        <v>6.7166724712740358</v>
      </c>
      <c r="I10" s="42">
        <v>8.278786164058916</v>
      </c>
      <c r="J10" s="42">
        <v>8.10818085004931</v>
      </c>
      <c r="K10" s="42">
        <v>7.9746109546384831</v>
      </c>
      <c r="M10" s="15">
        <v>2020</v>
      </c>
      <c r="N10" s="42">
        <v>106.24614420594658</v>
      </c>
      <c r="O10" s="42">
        <v>96.888978891237215</v>
      </c>
      <c r="P10" s="42">
        <v>97.530525115249816</v>
      </c>
      <c r="Q10" s="42">
        <v>96.496270156745609</v>
      </c>
      <c r="S10" s="15">
        <v>2020</v>
      </c>
      <c r="T10" s="42">
        <v>1.0458566835686716</v>
      </c>
      <c r="U10" s="42">
        <v>1.0455383581013269</v>
      </c>
      <c r="V10" s="42">
        <v>1.0416761881526113</v>
      </c>
      <c r="W10" s="42">
        <v>1.0358164723282863</v>
      </c>
      <c r="Y10" s="15">
        <v>2020</v>
      </c>
      <c r="Z10" s="42">
        <v>9.809930803894412</v>
      </c>
      <c r="AA10" s="42">
        <v>17.787449232571007</v>
      </c>
      <c r="AB10" s="42">
        <v>46.140418305018756</v>
      </c>
    </row>
    <row r="11" spans="1:28" x14ac:dyDescent="0.25">
      <c r="A11" s="15">
        <v>2025</v>
      </c>
      <c r="B11" s="42">
        <v>122.25241024330582</v>
      </c>
      <c r="C11" s="42">
        <v>116.0664630997771</v>
      </c>
      <c r="D11" s="42">
        <v>108.02664689055472</v>
      </c>
      <c r="E11" s="42">
        <v>85.365685312813952</v>
      </c>
      <c r="G11" s="15">
        <v>2025</v>
      </c>
      <c r="H11" s="42">
        <v>7.613408042083603</v>
      </c>
      <c r="I11" s="42">
        <v>9.4813304693130238</v>
      </c>
      <c r="J11" s="42">
        <v>9.8107489762017597</v>
      </c>
      <c r="K11" s="42">
        <v>9.3742475963923937</v>
      </c>
      <c r="M11" s="15">
        <v>2025</v>
      </c>
      <c r="N11" s="42">
        <v>109.73960688455654</v>
      </c>
      <c r="O11" s="42">
        <v>99.735310207634228</v>
      </c>
      <c r="P11" s="42">
        <v>96.983389103072454</v>
      </c>
      <c r="Q11" s="42">
        <v>95.026027917479141</v>
      </c>
      <c r="S11" s="15">
        <v>2025</v>
      </c>
      <c r="T11" s="42">
        <v>1.0799490388267972</v>
      </c>
      <c r="U11" s="42">
        <v>1.0810223220468651</v>
      </c>
      <c r="V11" s="42">
        <v>1.0783805601456429</v>
      </c>
      <c r="W11" s="42">
        <v>1.0750736086679042</v>
      </c>
      <c r="Y11" s="15">
        <v>2025</v>
      </c>
      <c r="Z11" s="42">
        <v>10.645256175693033</v>
      </c>
      <c r="AA11" s="42">
        <v>21.573708471353871</v>
      </c>
      <c r="AB11" s="42">
        <v>56.230644600825784</v>
      </c>
    </row>
    <row r="12" spans="1:28" x14ac:dyDescent="0.25">
      <c r="A12" s="15">
        <v>2030</v>
      </c>
      <c r="B12" s="42">
        <v>133.70863876785472</v>
      </c>
      <c r="C12" s="42">
        <v>126.32819995962396</v>
      </c>
      <c r="D12" s="42">
        <v>117.72271524500573</v>
      </c>
      <c r="E12" s="42">
        <v>81.745835100231716</v>
      </c>
      <c r="G12" s="15">
        <v>2030</v>
      </c>
      <c r="H12" s="42">
        <v>8.7693262363996265</v>
      </c>
      <c r="I12" s="42">
        <v>10.280867884320683</v>
      </c>
      <c r="J12" s="42">
        <v>12.163602480674452</v>
      </c>
      <c r="K12" s="42">
        <v>10.74117702713302</v>
      </c>
      <c r="M12" s="15">
        <v>2030</v>
      </c>
      <c r="N12" s="42">
        <v>113.11945989087479</v>
      </c>
      <c r="O12" s="42">
        <v>104.36852412306</v>
      </c>
      <c r="P12" s="42">
        <v>97.156755010122765</v>
      </c>
      <c r="Q12" s="42">
        <v>95.579455397773003</v>
      </c>
      <c r="S12" s="15">
        <v>2030</v>
      </c>
      <c r="T12" s="42">
        <v>1.1078532953323141</v>
      </c>
      <c r="U12" s="42">
        <v>1.1081943208023888</v>
      </c>
      <c r="V12" s="42">
        <v>1.1112239251093941</v>
      </c>
      <c r="W12" s="42">
        <v>1.1151862003856383</v>
      </c>
      <c r="Y12" s="15">
        <v>2030</v>
      </c>
      <c r="Z12" s="42">
        <v>12.572190208326255</v>
      </c>
      <c r="AA12" s="42">
        <v>22.934738485672444</v>
      </c>
      <c r="AB12" s="42">
        <v>68.072250350226597</v>
      </c>
    </row>
    <row r="13" spans="1:28" x14ac:dyDescent="0.25">
      <c r="A13" s="15">
        <v>2035</v>
      </c>
      <c r="B13" s="42">
        <v>144.43137894160336</v>
      </c>
      <c r="C13" s="42">
        <v>140.21213518363561</v>
      </c>
      <c r="D13" s="42">
        <v>131.70831345316412</v>
      </c>
      <c r="E13" s="42">
        <v>81.239594115522621</v>
      </c>
      <c r="G13" s="15">
        <v>2035</v>
      </c>
      <c r="H13" s="42">
        <v>10.144868590483489</v>
      </c>
      <c r="I13" s="42">
        <v>11.802416233511826</v>
      </c>
      <c r="J13" s="42">
        <v>12.917753758735358</v>
      </c>
      <c r="K13" s="42">
        <v>11.016125655165675</v>
      </c>
      <c r="M13" s="15">
        <v>2035</v>
      </c>
      <c r="N13" s="42">
        <v>116.66175966455087</v>
      </c>
      <c r="O13" s="42">
        <v>109.1382869152596</v>
      </c>
      <c r="P13" s="42">
        <v>104.39341358939595</v>
      </c>
      <c r="Q13" s="42">
        <v>103.70604261887595</v>
      </c>
      <c r="S13" s="15">
        <v>2035</v>
      </c>
      <c r="T13" s="42">
        <v>1.1387459460337153</v>
      </c>
      <c r="U13" s="42">
        <v>1.1400064617245023</v>
      </c>
      <c r="V13" s="42">
        <v>1.1409321284365292</v>
      </c>
      <c r="W13" s="42">
        <v>1.1442940361876599</v>
      </c>
      <c r="Y13" s="15">
        <v>2035</v>
      </c>
      <c r="Z13" s="42">
        <v>10.594064514065581</v>
      </c>
      <c r="AA13" s="42">
        <v>20.86994858206614</v>
      </c>
      <c r="AB13" s="42">
        <v>76.097295220804384</v>
      </c>
    </row>
    <row r="14" spans="1:28" x14ac:dyDescent="0.25">
      <c r="A14" s="15">
        <v>2040</v>
      </c>
      <c r="B14" s="42">
        <v>150.82805951557202</v>
      </c>
      <c r="C14" s="42">
        <v>148.91977382833389</v>
      </c>
      <c r="D14" s="42">
        <v>133.51288612805456</v>
      </c>
      <c r="E14" s="42">
        <v>76.26865318027194</v>
      </c>
      <c r="G14" s="15">
        <v>2040</v>
      </c>
      <c r="H14" s="42">
        <v>11.759209131182832</v>
      </c>
      <c r="I14" s="42">
        <v>13.23196470733382</v>
      </c>
      <c r="J14" s="42">
        <v>13.477768526326072</v>
      </c>
      <c r="K14" s="42">
        <v>10.407500319240505</v>
      </c>
      <c r="M14" s="15">
        <v>2040</v>
      </c>
      <c r="N14" s="42">
        <v>120.29223787272012</v>
      </c>
      <c r="O14" s="42">
        <v>113.93868527837381</v>
      </c>
      <c r="P14" s="42">
        <v>108.82412175491223</v>
      </c>
      <c r="Q14" s="42">
        <v>111.93392582300294</v>
      </c>
      <c r="S14" s="15">
        <v>2040</v>
      </c>
      <c r="T14" s="42">
        <v>1.1683716640710498</v>
      </c>
      <c r="U14" s="42">
        <v>1.1705625014715786</v>
      </c>
      <c r="V14" s="42">
        <v>1.1728574497993676</v>
      </c>
      <c r="W14" s="42">
        <v>1.1941297957137751</v>
      </c>
      <c r="Y14" s="15">
        <v>2040</v>
      </c>
      <c r="Z14" s="42">
        <v>10.537601048708938</v>
      </c>
      <c r="AA14" s="42">
        <v>26.745282394629918</v>
      </c>
      <c r="AB14" s="42">
        <v>88.637067550272604</v>
      </c>
    </row>
    <row r="15" spans="1:28" x14ac:dyDescent="0.25">
      <c r="A15" s="15">
        <v>2045</v>
      </c>
      <c r="B15" s="42">
        <v>158.46411200961634</v>
      </c>
      <c r="C15" s="42">
        <v>158.8615880274543</v>
      </c>
      <c r="D15" s="42">
        <v>141.85642473261481</v>
      </c>
      <c r="E15" s="42">
        <v>72.212470529019512</v>
      </c>
      <c r="G15" s="15">
        <v>2045</v>
      </c>
      <c r="H15" s="42">
        <v>13.932269323845151</v>
      </c>
      <c r="I15" s="42">
        <v>15.148308775126823</v>
      </c>
      <c r="J15" s="42">
        <v>13.955315043740921</v>
      </c>
      <c r="K15" s="42">
        <v>10.404454863661599</v>
      </c>
      <c r="M15" s="15">
        <v>2045</v>
      </c>
      <c r="N15" s="42">
        <v>123.88503397274327</v>
      </c>
      <c r="O15" s="42">
        <v>118.50359253017123</v>
      </c>
      <c r="P15" s="42">
        <v>115.65748964720939</v>
      </c>
      <c r="Q15" s="42">
        <v>116.56525836943518</v>
      </c>
      <c r="S15" s="15">
        <v>2045</v>
      </c>
      <c r="T15" s="42">
        <v>1.1990046147243627</v>
      </c>
      <c r="U15" s="42">
        <v>1.2051580951494827</v>
      </c>
      <c r="V15" s="42">
        <v>1.2022481862688181</v>
      </c>
      <c r="W15" s="42">
        <v>1.2542214412220347</v>
      </c>
      <c r="Y15" s="15">
        <v>2045</v>
      </c>
      <c r="Z15" s="42">
        <v>10.211169899350617</v>
      </c>
      <c r="AA15" s="42">
        <v>28.782239002326843</v>
      </c>
      <c r="AB15" s="42">
        <v>99.12364222319998</v>
      </c>
    </row>
    <row r="16" spans="1:28" x14ac:dyDescent="0.25">
      <c r="A16" s="15">
        <v>2050</v>
      </c>
      <c r="B16" s="42">
        <v>165.74495975383283</v>
      </c>
      <c r="C16" s="42">
        <v>163.0671527785922</v>
      </c>
      <c r="D16" s="42">
        <v>142.42432798150421</v>
      </c>
      <c r="E16" s="42">
        <v>66.818376555047081</v>
      </c>
      <c r="G16" s="15">
        <v>2050</v>
      </c>
      <c r="H16" s="42">
        <v>16.685970907476712</v>
      </c>
      <c r="I16" s="42">
        <v>17.921595131972349</v>
      </c>
      <c r="J16" s="42">
        <v>15.273692638044066</v>
      </c>
      <c r="K16" s="42">
        <v>10.67669577365386</v>
      </c>
      <c r="M16" s="15">
        <v>2050</v>
      </c>
      <c r="N16" s="42">
        <v>128.02205985569043</v>
      </c>
      <c r="O16" s="42">
        <v>121.49214744577704</v>
      </c>
      <c r="P16" s="42">
        <v>119.32094637625998</v>
      </c>
      <c r="Q16" s="42">
        <v>120.79678217984264</v>
      </c>
      <c r="S16" s="15">
        <v>2050</v>
      </c>
      <c r="T16" s="42">
        <v>1.2345233782947942</v>
      </c>
      <c r="U16" s="42">
        <v>1.2437505878344894</v>
      </c>
      <c r="V16" s="42">
        <v>1.2481844014035273</v>
      </c>
      <c r="W16" s="42">
        <v>1.3018163079494103</v>
      </c>
      <c r="Y16" s="15">
        <v>2050</v>
      </c>
      <c r="Z16" s="42">
        <v>12.697591016184527</v>
      </c>
      <c r="AA16" s="42">
        <v>36.577422987390577</v>
      </c>
      <c r="AB16" s="42">
        <v>110.7236990954179</v>
      </c>
    </row>
    <row r="17" spans="1:28" x14ac:dyDescent="0.25">
      <c r="A17" s="15">
        <v>2055</v>
      </c>
      <c r="B17" s="42">
        <v>169.13021363882103</v>
      </c>
      <c r="C17" s="42">
        <v>164.75668985640286</v>
      </c>
      <c r="D17" s="42">
        <v>140.08189217608833</v>
      </c>
      <c r="E17" s="42">
        <v>62.304294963799023</v>
      </c>
      <c r="G17" s="15">
        <v>2055</v>
      </c>
      <c r="H17" s="42">
        <v>18.63248434809757</v>
      </c>
      <c r="I17" s="42">
        <v>20.612493046747016</v>
      </c>
      <c r="J17" s="42">
        <v>16.810581641319093</v>
      </c>
      <c r="K17" s="42">
        <v>11.27714201682481</v>
      </c>
      <c r="M17" s="15">
        <v>2055</v>
      </c>
      <c r="N17" s="42">
        <v>132.47873201289491</v>
      </c>
      <c r="O17" s="42">
        <v>123.59705195832191</v>
      </c>
      <c r="P17" s="42">
        <v>121.44489179011707</v>
      </c>
      <c r="Q17" s="42">
        <v>123.43625971560313</v>
      </c>
      <c r="S17" s="15">
        <v>2055</v>
      </c>
      <c r="T17" s="42">
        <v>1.2451838652392839</v>
      </c>
      <c r="U17" s="42">
        <v>1.2594329401011817</v>
      </c>
      <c r="V17" s="42">
        <v>1.2858674041575258</v>
      </c>
      <c r="W17" s="42">
        <v>1.3307436296147213</v>
      </c>
      <c r="Y17" s="15">
        <v>2055</v>
      </c>
      <c r="Z17" s="42">
        <v>14.586322471461422</v>
      </c>
      <c r="AA17" s="42">
        <v>43.309932887908431</v>
      </c>
      <c r="AB17" s="42">
        <v>116.65593509128071</v>
      </c>
    </row>
    <row r="18" spans="1:28" x14ac:dyDescent="0.25">
      <c r="A18" s="15">
        <v>2060</v>
      </c>
      <c r="B18" s="42">
        <v>171.24807975156506</v>
      </c>
      <c r="C18" s="42">
        <v>163.89144410203048</v>
      </c>
      <c r="D18" s="42">
        <v>136.40781755285659</v>
      </c>
      <c r="E18" s="42">
        <v>59.435688327152448</v>
      </c>
      <c r="G18" s="15">
        <v>2060</v>
      </c>
      <c r="H18" s="42">
        <v>18.948803559427418</v>
      </c>
      <c r="I18" s="42">
        <v>23.301686545248543</v>
      </c>
      <c r="J18" s="42">
        <v>19.426362575336192</v>
      </c>
      <c r="K18" s="42">
        <v>12.689306152037457</v>
      </c>
      <c r="M18" s="15">
        <v>2060</v>
      </c>
      <c r="N18" s="42">
        <v>138.73242437816288</v>
      </c>
      <c r="O18" s="42">
        <v>124.53740547845091</v>
      </c>
      <c r="P18" s="42">
        <v>122.71000449384796</v>
      </c>
      <c r="Q18" s="42">
        <v>125.25706591531518</v>
      </c>
      <c r="S18" s="15">
        <v>2060</v>
      </c>
      <c r="T18" s="42">
        <v>1.2482613337216386</v>
      </c>
      <c r="U18" s="42">
        <v>1.2806113384117548</v>
      </c>
      <c r="V18" s="42">
        <v>1.3040179524430939</v>
      </c>
      <c r="W18" s="42">
        <v>1.3401170358157928</v>
      </c>
      <c r="Y18" s="15">
        <v>2060</v>
      </c>
      <c r="Z18" s="42">
        <v>19.345592107163515</v>
      </c>
      <c r="AA18" s="42">
        <v>49.533536240856954</v>
      </c>
      <c r="AB18" s="42">
        <v>119.6324712291555</v>
      </c>
    </row>
    <row r="19" spans="1:28" x14ac:dyDescent="0.25">
      <c r="A19" s="15">
        <v>2065</v>
      </c>
      <c r="B19" s="42">
        <v>173.96400663338326</v>
      </c>
      <c r="C19" s="42">
        <v>163.27304577234071</v>
      </c>
      <c r="D19" s="42">
        <v>129.93566148119041</v>
      </c>
      <c r="E19" s="42">
        <v>57.099609760564199</v>
      </c>
      <c r="G19" s="15">
        <v>2065</v>
      </c>
      <c r="H19" s="42">
        <v>19.251994839938305</v>
      </c>
      <c r="I19" s="42">
        <v>24.357390795802413</v>
      </c>
      <c r="J19" s="42">
        <v>21.635856564478807</v>
      </c>
      <c r="K19" s="42">
        <v>14.647710733268307</v>
      </c>
      <c r="M19" s="15">
        <v>2065</v>
      </c>
      <c r="N19" s="42">
        <v>144.45632198315371</v>
      </c>
      <c r="O19" s="42">
        <v>126.91418151650389</v>
      </c>
      <c r="P19" s="42">
        <v>124.20375339528083</v>
      </c>
      <c r="Q19" s="42">
        <v>126.60869779947986</v>
      </c>
      <c r="S19" s="15">
        <v>2065</v>
      </c>
      <c r="T19" s="42">
        <v>1.2529155271373931</v>
      </c>
      <c r="U19" s="42">
        <v>1.3069758160367804</v>
      </c>
      <c r="V19" s="42">
        <v>1.3304581586103821</v>
      </c>
      <c r="W19" s="42">
        <v>1.3550043054068182</v>
      </c>
      <c r="Y19" s="15">
        <v>2065</v>
      </c>
      <c r="Z19" s="42">
        <v>23.009240246413679</v>
      </c>
      <c r="AA19" s="42">
        <v>58.729086297575783</v>
      </c>
      <c r="AB19" s="42">
        <v>125.24310276823621</v>
      </c>
    </row>
    <row r="20" spans="1:28" x14ac:dyDescent="0.25">
      <c r="A20" s="15">
        <v>2070</v>
      </c>
      <c r="B20" s="42">
        <v>178.16913402357443</v>
      </c>
      <c r="C20" s="42">
        <v>163.16257443248836</v>
      </c>
      <c r="D20" s="42">
        <v>126.46681501993126</v>
      </c>
      <c r="E20" s="42">
        <v>55.79759686971552</v>
      </c>
      <c r="G20" s="15">
        <v>2070</v>
      </c>
      <c r="H20" s="42">
        <v>19.556166928418754</v>
      </c>
      <c r="I20" s="42">
        <v>25.407422320894327</v>
      </c>
      <c r="J20" s="42">
        <v>23.744417873376591</v>
      </c>
      <c r="K20" s="42">
        <v>16.849912126873974</v>
      </c>
      <c r="M20" s="15">
        <v>2070</v>
      </c>
      <c r="N20" s="42">
        <v>149.83353832199307</v>
      </c>
      <c r="O20" s="42">
        <v>130.78954119089252</v>
      </c>
      <c r="P20" s="42">
        <v>126.40397437092429</v>
      </c>
      <c r="Q20" s="42">
        <v>127.85288143539671</v>
      </c>
      <c r="S20" s="15">
        <v>2070</v>
      </c>
      <c r="T20" s="42">
        <v>1.2552681784614972</v>
      </c>
      <c r="U20" s="42">
        <v>1.3277742760370548</v>
      </c>
      <c r="V20" s="42">
        <v>1.3516919706452102</v>
      </c>
      <c r="W20" s="42">
        <v>1.3715190386963321</v>
      </c>
      <c r="Y20" s="15">
        <v>2070</v>
      </c>
      <c r="Z20" s="42">
        <v>26.473878844370745</v>
      </c>
      <c r="AA20" s="42">
        <v>64.061503551674107</v>
      </c>
      <c r="AB20" s="42">
        <v>128.84899254253853</v>
      </c>
    </row>
    <row r="21" spans="1:28" x14ac:dyDescent="0.25">
      <c r="A21" s="15">
        <v>2075</v>
      </c>
      <c r="B21" s="42">
        <v>183.78898202370829</v>
      </c>
      <c r="C21" s="42">
        <v>163.49841439265575</v>
      </c>
      <c r="D21" s="42">
        <v>117.3148667636875</v>
      </c>
      <c r="E21" s="42">
        <v>55.180936283508508</v>
      </c>
      <c r="G21" s="15">
        <v>2075</v>
      </c>
      <c r="H21" s="42">
        <v>19.85140087364233</v>
      </c>
      <c r="I21" s="42">
        <v>26.419549289594379</v>
      </c>
      <c r="J21" s="42">
        <v>27.025782075453396</v>
      </c>
      <c r="K21" s="42">
        <v>19.426709023056112</v>
      </c>
      <c r="M21" s="15">
        <v>2075</v>
      </c>
      <c r="N21" s="42">
        <v>154.86305226183754</v>
      </c>
      <c r="O21" s="42">
        <v>133.05168690106919</v>
      </c>
      <c r="P21" s="42">
        <v>127.29744539758936</v>
      </c>
      <c r="Q21" s="42">
        <v>128.95935543301891</v>
      </c>
      <c r="S21" s="15">
        <v>2075</v>
      </c>
      <c r="T21" s="42">
        <v>1.2692453570890927</v>
      </c>
      <c r="U21" s="42">
        <v>1.3524576474500953</v>
      </c>
      <c r="V21" s="42">
        <v>1.384461247823598</v>
      </c>
      <c r="W21" s="42">
        <v>1.3902397681314278</v>
      </c>
      <c r="Y21" s="15">
        <v>2075</v>
      </c>
      <c r="Z21" s="42">
        <v>30.170620009593684</v>
      </c>
      <c r="AA21" s="42">
        <v>73.76849378307179</v>
      </c>
      <c r="AB21" s="42">
        <v>135.52640392997264</v>
      </c>
    </row>
    <row r="22" spans="1:28" x14ac:dyDescent="0.25">
      <c r="A22" s="15">
        <v>2080</v>
      </c>
      <c r="B22" s="42">
        <v>187.23180571412763</v>
      </c>
      <c r="C22" s="42">
        <v>163.01691051090677</v>
      </c>
      <c r="D22" s="42">
        <v>112.38951470877804</v>
      </c>
      <c r="E22" s="42">
        <v>53.87769714021811</v>
      </c>
      <c r="G22" s="15">
        <v>2080</v>
      </c>
      <c r="H22" s="42">
        <v>20.139054398905678</v>
      </c>
      <c r="I22" s="42">
        <v>27.782932766136888</v>
      </c>
      <c r="J22" s="42">
        <v>30.495399240409849</v>
      </c>
      <c r="K22" s="42">
        <v>22.609868446106098</v>
      </c>
      <c r="M22" s="15">
        <v>2080</v>
      </c>
      <c r="N22" s="42">
        <v>159.74875331904536</v>
      </c>
      <c r="O22" s="42">
        <v>134.75973377773474</v>
      </c>
      <c r="P22" s="42">
        <v>128.29106763015662</v>
      </c>
      <c r="Q22" s="42">
        <v>129.93320507258701</v>
      </c>
      <c r="S22" s="15">
        <v>2080</v>
      </c>
      <c r="T22" s="42">
        <v>1.2928716683954569</v>
      </c>
      <c r="U22" s="42">
        <v>1.3791363074603726</v>
      </c>
      <c r="V22" s="42">
        <v>1.4113005305871924</v>
      </c>
      <c r="W22" s="42">
        <v>1.4073923360691656</v>
      </c>
      <c r="Y22" s="15">
        <v>2080</v>
      </c>
      <c r="Z22" s="42">
        <v>35.404059157091261</v>
      </c>
      <c r="AA22" s="42">
        <v>80.556527646863827</v>
      </c>
      <c r="AB22" s="42">
        <v>140.15469248635657</v>
      </c>
    </row>
    <row r="23" spans="1:28" x14ac:dyDescent="0.25">
      <c r="A23" s="15">
        <v>2085</v>
      </c>
      <c r="B23" s="42">
        <v>189.95216902451671</v>
      </c>
      <c r="C23" s="42">
        <v>160.13843950266693</v>
      </c>
      <c r="D23" s="42">
        <v>106.47317945466939</v>
      </c>
      <c r="E23" s="42">
        <v>52.978690042449145</v>
      </c>
      <c r="G23" s="15">
        <v>2085</v>
      </c>
      <c r="H23" s="42">
        <v>20.429630259825959</v>
      </c>
      <c r="I23" s="42">
        <v>29.34068430147439</v>
      </c>
      <c r="J23" s="42">
        <v>34.585363835359274</v>
      </c>
      <c r="K23" s="42">
        <v>26.082020131268202</v>
      </c>
      <c r="M23" s="15">
        <v>2085</v>
      </c>
      <c r="N23" s="42">
        <v>164.48887166562869</v>
      </c>
      <c r="O23" s="42">
        <v>136.2261117861361</v>
      </c>
      <c r="P23" s="42">
        <v>129.39059227989904</v>
      </c>
      <c r="Q23" s="42">
        <v>130.80822254918206</v>
      </c>
      <c r="S23" s="15">
        <v>2085</v>
      </c>
      <c r="T23" s="42">
        <v>1.3099575155583694</v>
      </c>
      <c r="U23" s="42">
        <v>1.4029870815543615</v>
      </c>
      <c r="V23" s="42">
        <v>1.4295516798669006</v>
      </c>
      <c r="W23" s="42">
        <v>1.4180217899392815</v>
      </c>
      <c r="Y23" s="15">
        <v>2085</v>
      </c>
      <c r="Z23" s="42">
        <v>41.514219698733257</v>
      </c>
      <c r="AA23" s="42">
        <v>86.230482092990982</v>
      </c>
      <c r="AB23" s="42">
        <v>149.61547579060766</v>
      </c>
    </row>
    <row r="24" spans="1:28" x14ac:dyDescent="0.25">
      <c r="A24" s="15">
        <v>2090</v>
      </c>
      <c r="B24" s="42">
        <v>192.13766023509277</v>
      </c>
      <c r="C24" s="42">
        <v>155.84161549795431</v>
      </c>
      <c r="D24" s="42">
        <v>99.542725516806456</v>
      </c>
      <c r="E24" s="42">
        <v>54.851636702095696</v>
      </c>
      <c r="G24" s="15">
        <v>2090</v>
      </c>
      <c r="H24" s="42">
        <v>20.72214329336715</v>
      </c>
      <c r="I24" s="42">
        <v>31.024411773021061</v>
      </c>
      <c r="J24" s="42">
        <v>38.955600299478874</v>
      </c>
      <c r="K24" s="42">
        <v>30.344391740008838</v>
      </c>
      <c r="M24" s="15">
        <v>2090</v>
      </c>
      <c r="N24" s="42">
        <v>169.12794581802751</v>
      </c>
      <c r="O24" s="42">
        <v>137.82071315614232</v>
      </c>
      <c r="P24" s="42">
        <v>130.34269887497749</v>
      </c>
      <c r="Q24" s="42">
        <v>131.85201764530046</v>
      </c>
      <c r="S24" s="15">
        <v>2090</v>
      </c>
      <c r="T24" s="42">
        <v>1.3226437938627338</v>
      </c>
      <c r="U24" s="42">
        <v>1.415831476787299</v>
      </c>
      <c r="V24" s="42">
        <v>1.4430805209331732</v>
      </c>
      <c r="W24" s="42">
        <v>1.4204302491354657</v>
      </c>
      <c r="Y24" s="15">
        <v>2090</v>
      </c>
      <c r="Z24" s="42">
        <v>48.182080965758558</v>
      </c>
      <c r="AA24" s="42">
        <v>92.076642211419141</v>
      </c>
      <c r="AB24" s="42">
        <v>148.47870569364855</v>
      </c>
    </row>
    <row r="25" spans="1:28" x14ac:dyDescent="0.25">
      <c r="A25" s="15">
        <v>2095</v>
      </c>
      <c r="B25" s="42">
        <v>194.20335667112818</v>
      </c>
      <c r="C25" s="42">
        <v>150.03265538620283</v>
      </c>
      <c r="D25" s="42">
        <v>91.437509320191779</v>
      </c>
      <c r="E25" s="42">
        <v>56.087165764509088</v>
      </c>
      <c r="G25" s="15">
        <v>2095</v>
      </c>
      <c r="H25" s="42">
        <v>21.021515467865896</v>
      </c>
      <c r="I25" s="42">
        <v>32.590722819110397</v>
      </c>
      <c r="J25" s="42">
        <v>43.497875440980842</v>
      </c>
      <c r="K25" s="42">
        <v>35.254194277148621</v>
      </c>
      <c r="M25" s="15">
        <v>2095</v>
      </c>
      <c r="N25" s="42">
        <v>173.77140010471462</v>
      </c>
      <c r="O25" s="42">
        <v>139.34796604004956</v>
      </c>
      <c r="P25" s="42">
        <v>131.31810029993642</v>
      </c>
      <c r="Q25" s="42">
        <v>132.88154174183319</v>
      </c>
      <c r="S25" s="15">
        <v>2095</v>
      </c>
      <c r="T25" s="42">
        <v>1.3320538351397624</v>
      </c>
      <c r="U25" s="42">
        <v>1.4292143972971405</v>
      </c>
      <c r="V25" s="42">
        <v>1.4539031020253612</v>
      </c>
      <c r="W25" s="42">
        <v>1.4239363098801181</v>
      </c>
      <c r="Y25" s="15">
        <v>2095</v>
      </c>
      <c r="Z25" s="42">
        <v>54.360722593435682</v>
      </c>
      <c r="AA25" s="42">
        <v>100.18429751495866</v>
      </c>
      <c r="AB25" s="42">
        <v>147.96384282086385</v>
      </c>
    </row>
    <row r="26" spans="1:28" x14ac:dyDescent="0.25">
      <c r="A26" s="15">
        <v>2100</v>
      </c>
      <c r="B26" s="42">
        <v>196.55641239864278</v>
      </c>
      <c r="C26" s="42">
        <v>146.43857847779418</v>
      </c>
      <c r="D26" s="42">
        <v>86.591797706250958</v>
      </c>
      <c r="E26" s="42">
        <v>44.469594372277818</v>
      </c>
      <c r="G26" s="15">
        <v>2100</v>
      </c>
      <c r="H26" s="42">
        <v>21.355739550077111</v>
      </c>
      <c r="I26" s="42">
        <v>33.703949460908007</v>
      </c>
      <c r="J26" s="42">
        <v>44.992734037018458</v>
      </c>
      <c r="K26" s="42">
        <v>40.280318088082524</v>
      </c>
      <c r="M26" s="15">
        <v>2100</v>
      </c>
      <c r="N26" s="42">
        <v>178.82664701576806</v>
      </c>
      <c r="O26" s="42">
        <v>141.18458715086953</v>
      </c>
      <c r="P26" s="42">
        <v>133.43514965367743</v>
      </c>
      <c r="Q26" s="42">
        <v>133.62355254742758</v>
      </c>
      <c r="S26" s="15">
        <v>2100</v>
      </c>
      <c r="T26" s="42">
        <v>1.3382459196881593</v>
      </c>
      <c r="U26" s="42">
        <v>1.4362923729555237</v>
      </c>
      <c r="V26" s="42">
        <v>1.4566073525851742</v>
      </c>
      <c r="W26" s="42">
        <v>1.4448967551208785</v>
      </c>
      <c r="Y26" s="15">
        <v>2100</v>
      </c>
      <c r="Z26" s="42">
        <v>58.24078798884986</v>
      </c>
      <c r="AA26" s="42">
        <v>105.23984468377094</v>
      </c>
      <c r="AB26" s="42">
        <v>158.53252345975156</v>
      </c>
    </row>
    <row r="27" spans="1:28" x14ac:dyDescent="0.25">
      <c r="B27" s="42"/>
      <c r="C27" s="42"/>
      <c r="D27" s="42"/>
      <c r="E27" s="42"/>
      <c r="H27" s="42"/>
      <c r="I27" s="42"/>
      <c r="J27" s="42"/>
      <c r="K27" s="42"/>
      <c r="N27" s="42"/>
      <c r="O27" s="42"/>
      <c r="P27" s="42"/>
      <c r="Q27" s="42"/>
      <c r="T27" s="42"/>
      <c r="U27" s="42"/>
      <c r="V27" s="42"/>
      <c r="W27" s="42"/>
    </row>
    <row r="28" spans="1:28" x14ac:dyDescent="0.25">
      <c r="A28" s="42" t="s">
        <v>257</v>
      </c>
      <c r="B28" s="42">
        <f t="array" ref="B28:B30">MMULT($B$65:$I$67,B7:B14)</f>
        <v>49.032893796182577</v>
      </c>
      <c r="C28" s="42">
        <f t="array" ref="C28:C30">MMULT($B$65:$I$67,C7:C14)</f>
        <v>55.501194485773105</v>
      </c>
      <c r="D28" s="42">
        <f t="array" ref="D28:D30">MMULT($B$65:$I$67,D7:D14)</f>
        <v>57.586079994742761</v>
      </c>
      <c r="E28" s="42">
        <f t="array" ref="E28:E30">MMULT($B$65:$I$67,E7:E14)</f>
        <v>64.223842810257054</v>
      </c>
      <c r="H28" s="42">
        <f t="array" ref="H28:H30">MMULT($B$65:$I$67,H7:H14)</f>
        <v>5.0496029266384088</v>
      </c>
      <c r="I28" s="42">
        <f t="array" ref="I28:I30">MMULT($B$65:$I$67,I7:I14)</f>
        <v>3.4962038929436647</v>
      </c>
      <c r="J28" s="42">
        <f t="array" ref="J28:J30">MMULT($B$65:$I$67,J7:J14)</f>
        <v>2.6274896127372509</v>
      </c>
      <c r="K28" s="42">
        <f t="array" ref="K28:K30">MMULT($B$65:$I$67,K7:K14)</f>
        <v>2.0813887328448963</v>
      </c>
      <c r="N28" s="42">
        <f t="array" ref="N28:N30">MMULT($B$65:$I$67,N7:N14)</f>
        <v>97.232170981242419</v>
      </c>
      <c r="O28" s="42">
        <f t="array" ref="O28:O30">MMULT($B$65:$I$67,O7:O14)</f>
        <v>106.84825997264112</v>
      </c>
      <c r="P28" s="42">
        <f t="array" ref="P28:P30">MMULT($B$65:$I$67,P7:P14)</f>
        <v>108.83951928653337</v>
      </c>
      <c r="Q28" s="42">
        <f t="array" ref="Q28:Q30">MMULT($B$65:$I$67,Q7:Q14)</f>
        <v>112.5663544731058</v>
      </c>
      <c r="T28" s="42">
        <f t="array" ref="T28:T30">MMULT($B$65:$I$67,T7:T14)</f>
        <v>0.97141362317032054</v>
      </c>
      <c r="U28" s="42">
        <f t="array" ref="U28:U30">MMULT($B$65:$I$67,U7:U14)</f>
        <v>0.97187763198338684</v>
      </c>
      <c r="V28" s="42">
        <f t="array" ref="V28:V30">MMULT($B$65:$I$67,V7:V14)</f>
        <v>0.97445967844366255</v>
      </c>
      <c r="W28" s="42">
        <f t="array" ref="W28:W30">MMULT($B$65:$I$67,W7:W14)</f>
        <v>0.98717692353458408</v>
      </c>
      <c r="Z28" s="42">
        <f t="array" ref="Z28:Z30">MMULT($B$65:$I$67,Z7:Z14)</f>
        <v>-9.7292561136896474</v>
      </c>
      <c r="AA28" s="42">
        <f t="array" ref="AA28:AA30">MMULT($B$65:$I$67,AA7:AA14)</f>
        <v>-15.048825097484887</v>
      </c>
      <c r="AB28" s="42">
        <f t="array" ref="AB28:AB30">MMULT($B$65:$I$67,AB7:AB14)</f>
        <v>-34.718299334842015</v>
      </c>
    </row>
    <row r="29" spans="1:28" x14ac:dyDescent="0.25">
      <c r="A29" s="42" t="s">
        <v>258</v>
      </c>
      <c r="B29" s="13">
        <v>3.1326134122838489</v>
      </c>
      <c r="C29" s="13">
        <v>2.3217609816547888</v>
      </c>
      <c r="D29" s="13">
        <v>2.1277304287040444</v>
      </c>
      <c r="E29" s="13">
        <v>1.6738239537410502</v>
      </c>
      <c r="H29" s="13">
        <v>-3.9725633997080845E-3</v>
      </c>
      <c r="I29" s="13">
        <v>0.21023934958080981</v>
      </c>
      <c r="J29" s="13">
        <v>0.30474288453317167</v>
      </c>
      <c r="K29" s="13">
        <v>0.40514531181015156</v>
      </c>
      <c r="N29" s="13">
        <v>0.31685470412162786</v>
      </c>
      <c r="O29" s="13">
        <v>-1.0516645570032086</v>
      </c>
      <c r="P29" s="13">
        <v>-1.23342313118183</v>
      </c>
      <c r="Q29" s="13">
        <v>-1.7315774599816445</v>
      </c>
      <c r="T29" s="13">
        <v>2.6060593515796204E-3</v>
      </c>
      <c r="U29" s="13">
        <v>2.5485893332198029E-3</v>
      </c>
      <c r="V29" s="13">
        <v>2.0872514783346618E-3</v>
      </c>
      <c r="W29" s="13">
        <v>7.8495321312613275E-5</v>
      </c>
      <c r="Z29" s="13">
        <v>1.4346524471228177</v>
      </c>
      <c r="AA29" s="13">
        <v>2.2672279217030176</v>
      </c>
      <c r="AB29" s="13">
        <v>5.0021972758128133</v>
      </c>
    </row>
    <row r="30" spans="1:28" x14ac:dyDescent="0.25">
      <c r="A30" s="42" t="s">
        <v>259</v>
      </c>
      <c r="B30" s="44">
        <v>-1.2984140399091793E-2</v>
      </c>
      <c r="C30" s="44">
        <v>1.369014091756271E-3</v>
      </c>
      <c r="D30" s="44">
        <v>-3.9005515435903693E-3</v>
      </c>
      <c r="E30" s="44">
        <v>-3.4365935074312987E-2</v>
      </c>
      <c r="H30" s="44">
        <v>4.2839554785698425E-3</v>
      </c>
      <c r="I30" s="44">
        <v>8.0004278301805051E-4</v>
      </c>
      <c r="J30" s="44">
        <v>-5.2668879316384448E-4</v>
      </c>
      <c r="K30" s="44">
        <v>-4.5996950570707518E-3</v>
      </c>
      <c r="N30" s="44">
        <v>6.699607135163349E-3</v>
      </c>
      <c r="O30" s="44">
        <v>3.121560439331908E-2</v>
      </c>
      <c r="P30" s="44">
        <v>3.0705076708730406E-2</v>
      </c>
      <c r="Q30" s="44">
        <v>4.2152287081951789E-2</v>
      </c>
      <c r="T30" s="44">
        <v>6.0500867338802132E-5</v>
      </c>
      <c r="U30" s="44">
        <v>6.2879701347183514E-5</v>
      </c>
      <c r="V30" s="44">
        <v>7.4828886922553503E-5</v>
      </c>
      <c r="W30" s="44">
        <v>1.2891410309913984E-4</v>
      </c>
      <c r="Z30" s="44">
        <v>-2.3570581479919077E-2</v>
      </c>
      <c r="AA30" s="44">
        <v>-3.2334286755130177E-2</v>
      </c>
      <c r="AB30" s="44">
        <v>-5.0033515705335097E-2</v>
      </c>
    </row>
    <row r="32" spans="1:28" x14ac:dyDescent="0.25">
      <c r="O32" s="45"/>
      <c r="P32" s="45"/>
    </row>
    <row r="33" spans="2:17" x14ac:dyDescent="0.25">
      <c r="D33" s="4" t="s">
        <v>260</v>
      </c>
      <c r="E33" s="4" t="s">
        <v>261</v>
      </c>
      <c r="F33" s="4" t="s">
        <v>262</v>
      </c>
      <c r="G33" s="4" t="s">
        <v>263</v>
      </c>
      <c r="O33" s="46"/>
      <c r="P33" s="46"/>
      <c r="Q33" s="33"/>
    </row>
    <row r="34" spans="2:17" x14ac:dyDescent="0.25">
      <c r="C34" s="15" t="str">
        <f>A5</f>
        <v>Crude oil</v>
      </c>
      <c r="D34" s="14">
        <f>B16/B8</f>
        <v>2.1952974801832164</v>
      </c>
      <c r="E34" s="14">
        <f>C16/C8</f>
        <v>2.1598298381270489</v>
      </c>
      <c r="F34" s="14">
        <f>D16/D8</f>
        <v>1.8864149401523735</v>
      </c>
      <c r="G34" s="14">
        <f>E16/E8</f>
        <v>0.88501161000062356</v>
      </c>
      <c r="Q34" s="33"/>
    </row>
    <row r="35" spans="2:17" x14ac:dyDescent="0.25">
      <c r="C35" s="15" t="str">
        <f>G5</f>
        <v>Natural gas</v>
      </c>
      <c r="D35" s="14">
        <f>H16/H8</f>
        <v>3.1482963976371154</v>
      </c>
      <c r="E35" s="14">
        <f>I16/I8</f>
        <v>3.381433043768368</v>
      </c>
      <c r="F35" s="14">
        <f>J16/J8</f>
        <v>2.8818287996309562</v>
      </c>
      <c r="G35" s="14">
        <f>K16/K8</f>
        <v>2.0144709006894077</v>
      </c>
      <c r="O35" s="47"/>
      <c r="P35" s="47"/>
      <c r="Q35" s="33"/>
    </row>
    <row r="36" spans="2:17" x14ac:dyDescent="0.25">
      <c r="C36" s="15" t="str">
        <f>M5</f>
        <v>Coal</v>
      </c>
      <c r="D36" s="14">
        <f>N16/N8</f>
        <v>1.2732179001063197</v>
      </c>
      <c r="E36" s="14">
        <f>O16/O8</f>
        <v>1.2082759566959429</v>
      </c>
      <c r="F36" s="14">
        <f>P16/P8</f>
        <v>1.186682708863849</v>
      </c>
      <c r="G36" s="14">
        <f>Q16/Q8</f>
        <v>1.201360339928818</v>
      </c>
      <c r="O36" s="47"/>
      <c r="P36" s="47"/>
      <c r="Q36" s="33"/>
    </row>
    <row r="37" spans="2:17" x14ac:dyDescent="0.25">
      <c r="C37" s="15" t="str">
        <f>S5</f>
        <v>Agriculture</v>
      </c>
      <c r="D37" s="14">
        <f>T16/T8</f>
        <v>1.2345233782947942</v>
      </c>
      <c r="E37" s="14">
        <f>U16/U8</f>
        <v>1.2437505878344894</v>
      </c>
      <c r="F37" s="14">
        <f>V16/V8</f>
        <v>1.2481844014035273</v>
      </c>
      <c r="G37" s="14">
        <f>W16/W8</f>
        <v>1.3018163079494103</v>
      </c>
      <c r="O37" s="47"/>
      <c r="P37" s="47"/>
      <c r="Q37" s="33"/>
    </row>
    <row r="38" spans="2:17" x14ac:dyDescent="0.25">
      <c r="O38" s="47"/>
      <c r="P38" s="47"/>
      <c r="Q38" s="33"/>
    </row>
    <row r="39" spans="2:17" x14ac:dyDescent="0.25">
      <c r="B39" s="15" t="s">
        <v>7</v>
      </c>
      <c r="O39" s="47"/>
      <c r="P39" s="47"/>
      <c r="Q39" s="33"/>
    </row>
    <row r="40" spans="2:17" x14ac:dyDescent="0.25">
      <c r="B40" s="15">
        <v>1</v>
      </c>
      <c r="C40" s="15">
        <f>A7-2000</f>
        <v>7</v>
      </c>
      <c r="D40" s="15">
        <f>C40^2</f>
        <v>49</v>
      </c>
      <c r="O40" s="47"/>
      <c r="P40" s="47"/>
      <c r="Q40" s="33"/>
    </row>
    <row r="41" spans="2:17" x14ac:dyDescent="0.25">
      <c r="B41" s="15">
        <v>1</v>
      </c>
      <c r="C41" s="15">
        <f t="shared" ref="C41:C47" si="0">A8-2000</f>
        <v>10</v>
      </c>
      <c r="D41" s="15">
        <f t="shared" ref="D41:D47" si="1">C41^2</f>
        <v>100</v>
      </c>
      <c r="O41" s="47"/>
      <c r="P41" s="47"/>
      <c r="Q41" s="33"/>
    </row>
    <row r="42" spans="2:17" x14ac:dyDescent="0.25">
      <c r="B42" s="15">
        <v>1</v>
      </c>
      <c r="C42" s="15">
        <f t="shared" si="0"/>
        <v>15</v>
      </c>
      <c r="D42" s="15">
        <f t="shared" si="1"/>
        <v>225</v>
      </c>
      <c r="O42" s="47"/>
      <c r="P42" s="47"/>
      <c r="Q42" s="33"/>
    </row>
    <row r="43" spans="2:17" x14ac:dyDescent="0.25">
      <c r="B43" s="15">
        <v>1</v>
      </c>
      <c r="C43" s="15">
        <f t="shared" si="0"/>
        <v>20</v>
      </c>
      <c r="D43" s="15">
        <f t="shared" si="1"/>
        <v>400</v>
      </c>
      <c r="O43" s="47"/>
      <c r="P43" s="47"/>
      <c r="Q43" s="33"/>
    </row>
    <row r="44" spans="2:17" x14ac:dyDescent="0.25">
      <c r="B44" s="15">
        <v>1</v>
      </c>
      <c r="C44" s="15">
        <f t="shared" si="0"/>
        <v>25</v>
      </c>
      <c r="D44" s="15">
        <f t="shared" si="1"/>
        <v>625</v>
      </c>
      <c r="O44" s="47"/>
      <c r="P44" s="47"/>
      <c r="Q44" s="33"/>
    </row>
    <row r="45" spans="2:17" x14ac:dyDescent="0.25">
      <c r="B45" s="15">
        <v>1</v>
      </c>
      <c r="C45" s="15">
        <f t="shared" si="0"/>
        <v>30</v>
      </c>
      <c r="D45" s="15">
        <f t="shared" si="1"/>
        <v>900</v>
      </c>
      <c r="O45" s="47"/>
      <c r="P45" s="47"/>
      <c r="Q45" s="33"/>
    </row>
    <row r="46" spans="2:17" x14ac:dyDescent="0.25">
      <c r="B46" s="15">
        <v>1</v>
      </c>
      <c r="C46" s="15">
        <f t="shared" si="0"/>
        <v>35</v>
      </c>
      <c r="D46" s="15">
        <f t="shared" si="1"/>
        <v>1225</v>
      </c>
      <c r="O46" s="47"/>
      <c r="P46" s="47"/>
      <c r="Q46" s="33"/>
    </row>
    <row r="47" spans="2:17" x14ac:dyDescent="0.25">
      <c r="B47" s="15">
        <v>1</v>
      </c>
      <c r="C47" s="15">
        <f t="shared" si="0"/>
        <v>40</v>
      </c>
      <c r="D47" s="15">
        <f t="shared" si="1"/>
        <v>1600</v>
      </c>
      <c r="O47" s="47"/>
      <c r="P47" s="47"/>
      <c r="Q47" s="33"/>
    </row>
    <row r="48" spans="2:17" x14ac:dyDescent="0.25">
      <c r="O48" s="47"/>
      <c r="P48" s="47"/>
      <c r="Q48" s="33"/>
    </row>
    <row r="49" spans="2:17" x14ac:dyDescent="0.25">
      <c r="B49" s="15" t="s">
        <v>264</v>
      </c>
      <c r="O49" s="47"/>
      <c r="P49" s="47"/>
      <c r="Q49" s="33"/>
    </row>
    <row r="50" spans="2:17" x14ac:dyDescent="0.25">
      <c r="B50" s="15">
        <f t="array" ref="B50:I52">TRANSPOSE(B40:D47)</f>
        <v>1</v>
      </c>
      <c r="C50" s="15">
        <v>1</v>
      </c>
      <c r="D50" s="15">
        <v>1</v>
      </c>
      <c r="E50" s="15">
        <v>1</v>
      </c>
      <c r="F50" s="15">
        <v>1</v>
      </c>
      <c r="G50" s="15">
        <v>1</v>
      </c>
      <c r="H50" s="15">
        <v>1</v>
      </c>
      <c r="I50" s="15">
        <v>1</v>
      </c>
    </row>
    <row r="51" spans="2:17" x14ac:dyDescent="0.25">
      <c r="B51" s="15">
        <v>7</v>
      </c>
      <c r="C51" s="15">
        <v>10</v>
      </c>
      <c r="D51" s="15">
        <v>15</v>
      </c>
      <c r="E51" s="15">
        <v>20</v>
      </c>
      <c r="F51" s="15">
        <v>25</v>
      </c>
      <c r="G51" s="15">
        <v>30</v>
      </c>
      <c r="H51" s="15">
        <v>35</v>
      </c>
      <c r="I51" s="15">
        <v>40</v>
      </c>
    </row>
    <row r="52" spans="2:17" x14ac:dyDescent="0.25">
      <c r="B52" s="15">
        <v>49</v>
      </c>
      <c r="C52" s="15">
        <v>100</v>
      </c>
      <c r="D52" s="15">
        <v>225</v>
      </c>
      <c r="E52" s="15">
        <v>400</v>
      </c>
      <c r="F52" s="15">
        <v>625</v>
      </c>
      <c r="G52" s="15">
        <v>900</v>
      </c>
      <c r="H52" s="15">
        <v>1225</v>
      </c>
      <c r="I52" s="15">
        <v>1600</v>
      </c>
    </row>
    <row r="54" spans="2:17" x14ac:dyDescent="0.25">
      <c r="B54" s="15" t="s">
        <v>265</v>
      </c>
    </row>
    <row r="55" spans="2:17" x14ac:dyDescent="0.25">
      <c r="B55" s="15">
        <f t="array" ref="B55:D57">MMULT(B50:I52,B40:D47)</f>
        <v>8</v>
      </c>
      <c r="C55" s="15">
        <v>182</v>
      </c>
      <c r="D55" s="15">
        <v>5124</v>
      </c>
    </row>
    <row r="56" spans="2:17" x14ac:dyDescent="0.25">
      <c r="B56" s="15">
        <v>182</v>
      </c>
      <c r="C56" s="15">
        <v>5124</v>
      </c>
      <c r="D56" s="15">
        <v>162218</v>
      </c>
    </row>
    <row r="57" spans="2:17" x14ac:dyDescent="0.25">
      <c r="B57" s="15">
        <v>5124</v>
      </c>
      <c r="C57" s="15">
        <v>162218</v>
      </c>
      <c r="D57" s="15">
        <v>5484276</v>
      </c>
    </row>
    <row r="59" spans="2:17" x14ac:dyDescent="0.25">
      <c r="B59" s="48" t="s">
        <v>266</v>
      </c>
    </row>
    <row r="60" spans="2:17" x14ac:dyDescent="0.25">
      <c r="B60" s="15">
        <f t="array" ref="B60:D62">MINVERSE(B55:D57)</f>
        <v>2.7115842232071157</v>
      </c>
      <c r="C60" s="15">
        <v>-0.25333888574913005</v>
      </c>
      <c r="D60" s="15">
        <v>4.9599928611796917E-3</v>
      </c>
    </row>
    <row r="61" spans="2:17" x14ac:dyDescent="0.25">
      <c r="B61" s="15">
        <v>-0.25333888574913005</v>
      </c>
      <c r="C61" s="15">
        <v>2.6738451470894441E-2</v>
      </c>
      <c r="D61" s="15">
        <v>-5.5419341953742143E-4</v>
      </c>
    </row>
    <row r="62" spans="2:17" x14ac:dyDescent="0.25">
      <c r="B62" s="15">
        <v>4.9599928611796917E-3</v>
      </c>
      <c r="C62" s="15">
        <v>-5.5419341953742154E-4</v>
      </c>
      <c r="D62" s="15">
        <v>1.1940526827941682E-5</v>
      </c>
    </row>
    <row r="64" spans="2:17" x14ac:dyDescent="0.25">
      <c r="B64" s="15" t="s">
        <v>267</v>
      </c>
    </row>
    <row r="65" spans="1:28" x14ac:dyDescent="0.25">
      <c r="B65" s="15">
        <f t="array" ref="B65:I67">MMULT(B60:D62,B50:I52)</f>
        <v>1.1812516731610103</v>
      </c>
      <c r="C65" s="15">
        <v>0.67419465183378424</v>
      </c>
      <c r="D65" s="15">
        <v>2.7499330735595295E-2</v>
      </c>
      <c r="E65" s="15">
        <v>-0.37119634730360884</v>
      </c>
      <c r="F65" s="15">
        <v>-0.52189238228382795</v>
      </c>
      <c r="G65" s="15">
        <v>-0.42458877420506358</v>
      </c>
      <c r="H65" s="15">
        <v>-7.9285523067315289E-2</v>
      </c>
      <c r="I65" s="15">
        <v>0.51401737112941959</v>
      </c>
    </row>
    <row r="66" spans="1:28" x14ac:dyDescent="0.25">
      <c r="B66" s="15">
        <v>-9.3325203010202598E-2</v>
      </c>
      <c r="C66" s="15">
        <v>-4.1373712993927773E-2</v>
      </c>
      <c r="D66" s="15">
        <v>2.3044366918366754E-2</v>
      </c>
      <c r="E66" s="15">
        <v>5.9752775853790213E-2</v>
      </c>
      <c r="F66" s="15">
        <v>6.8751513812342624E-2</v>
      </c>
      <c r="G66" s="15">
        <v>5.0040580794023848E-2</v>
      </c>
      <c r="H66" s="15">
        <v>3.6199767988341902E-3</v>
      </c>
      <c r="I66" s="15">
        <v>-7.0510298173226738E-2</v>
      </c>
    </row>
    <row r="67" spans="1:28" x14ac:dyDescent="0.25">
      <c r="B67" s="15">
        <v>1.6657247389868833E-3</v>
      </c>
      <c r="C67" s="15">
        <v>6.1211134859964463E-4</v>
      </c>
      <c r="D67" s="15">
        <v>-6.662898955947529E-4</v>
      </c>
      <c r="E67" s="15">
        <v>-1.3476647983920662E-3</v>
      </c>
      <c r="F67" s="15">
        <v>-1.4320133597922951E-3</v>
      </c>
      <c r="G67" s="15">
        <v>-9.1933557979544112E-4</v>
      </c>
      <c r="H67" s="15">
        <v>1.9036854159849848E-4</v>
      </c>
      <c r="I67" s="15">
        <v>1.8970990043895228E-3</v>
      </c>
    </row>
    <row r="70" spans="1:28" x14ac:dyDescent="0.25">
      <c r="A70" s="2" t="s">
        <v>268</v>
      </c>
    </row>
    <row r="71" spans="1:28" x14ac:dyDescent="0.25">
      <c r="A71" s="2" t="s">
        <v>269</v>
      </c>
    </row>
    <row r="72" spans="1:28" x14ac:dyDescent="0.25">
      <c r="A72" s="2" t="s">
        <v>247</v>
      </c>
      <c r="G72" s="2" t="s">
        <v>249</v>
      </c>
      <c r="M72" s="2" t="s">
        <v>250</v>
      </c>
      <c r="S72" s="2" t="s">
        <v>251</v>
      </c>
      <c r="Y72" s="4" t="s">
        <v>252</v>
      </c>
    </row>
    <row r="73" spans="1:28" x14ac:dyDescent="0.25">
      <c r="A73" s="4" t="s">
        <v>248</v>
      </c>
      <c r="B73" s="15" t="s">
        <v>253</v>
      </c>
      <c r="C73" s="15">
        <v>650</v>
      </c>
      <c r="D73" s="15">
        <v>550</v>
      </c>
      <c r="E73" s="15">
        <v>450</v>
      </c>
      <c r="G73" s="4" t="s">
        <v>254</v>
      </c>
      <c r="H73" s="15" t="s">
        <v>253</v>
      </c>
      <c r="I73" s="15">
        <v>650</v>
      </c>
      <c r="J73" s="15">
        <v>550</v>
      </c>
      <c r="K73" s="15">
        <v>450</v>
      </c>
      <c r="M73" s="4" t="s">
        <v>255</v>
      </c>
      <c r="N73" s="15" t="s">
        <v>253</v>
      </c>
      <c r="O73" s="15">
        <v>650</v>
      </c>
      <c r="P73" s="15">
        <v>550</v>
      </c>
      <c r="Q73" s="15">
        <v>450</v>
      </c>
      <c r="S73" s="4" t="s">
        <v>256</v>
      </c>
      <c r="T73" s="15" t="s">
        <v>253</v>
      </c>
      <c r="U73" s="15">
        <v>650</v>
      </c>
      <c r="V73" s="15">
        <v>550</v>
      </c>
      <c r="W73" s="15">
        <v>450</v>
      </c>
      <c r="Z73" s="15">
        <v>650</v>
      </c>
      <c r="AA73" s="15">
        <v>550</v>
      </c>
      <c r="AB73" s="15">
        <v>450</v>
      </c>
    </row>
    <row r="74" spans="1:28" x14ac:dyDescent="0.25">
      <c r="A74" s="40">
        <v>2007</v>
      </c>
      <c r="B74" s="15">
        <f t="array" ref="B74:B81">MMULT($B$40:$D$47,B28:B30)</f>
        <v>70.324964802614019</v>
      </c>
      <c r="C74" s="15">
        <f t="array" ref="C74:C81">MMULT($B$40:$D$47,C28:C30)</f>
        <v>71.820603047852671</v>
      </c>
      <c r="D74" s="15">
        <f t="array" ref="D74:D81">MMULT($B$40:$D$47,D28:D30)</f>
        <v>72.289065970035153</v>
      </c>
      <c r="E74" s="15">
        <f t="array" ref="E74:E81">MMULT($B$40:$D$47,E28:E30)</f>
        <v>74.256679667803056</v>
      </c>
      <c r="H74" s="15">
        <f t="array" ref="H74:H81">MMULT($B$40:$D$47,H28:H30)</f>
        <v>5.2317088012903747</v>
      </c>
      <c r="I74" s="15">
        <f t="array" ref="I74:I81">MMULT($B$40:$D$47,I28:I30)</f>
        <v>5.0070814363772183</v>
      </c>
      <c r="J74" s="15">
        <f t="array" ref="J74:J81">MMULT($B$40:$D$47,J28:J30)</f>
        <v>4.7348820536044238</v>
      </c>
      <c r="K74" s="15">
        <f t="array" ref="K74:K81">MMULT($B$40:$D$47,K28:K30)</f>
        <v>4.6920208577194904</v>
      </c>
      <c r="N74" s="15">
        <f t="array" ref="N74:N81">MMULT($B$40:$D$47,N28:N30)</f>
        <v>99.778434659716822</v>
      </c>
      <c r="O74" s="15">
        <f t="array" ref="O74:O81">MMULT($B$40:$D$47,O28:O30)</f>
        <v>101.01617268889129</v>
      </c>
      <c r="P74" s="15">
        <f t="array" ref="P74:P81">MMULT($B$40:$D$47,P28:P30)</f>
        <v>101.71010612698836</v>
      </c>
      <c r="Q74" s="15">
        <f t="array" ref="Q74:Q81">MMULT($B$40:$D$47,Q28:Q30)</f>
        <v>102.51077432024994</v>
      </c>
      <c r="T74" s="15">
        <f t="array" ref="T74:T81">MMULT($B$40:$D$47,T28:T30)</f>
        <v>0.99262058113097917</v>
      </c>
      <c r="U74" s="15">
        <f t="array" ref="U74:U81">MMULT($B$40:$D$47,U28:U30)</f>
        <v>0.99279886268193751</v>
      </c>
      <c r="V74" s="15">
        <f t="array" ref="V74:V81">MMULT($B$40:$D$47,V28:V30)</f>
        <v>0.99273705425121028</v>
      </c>
      <c r="W74" s="15">
        <f t="array" ref="W74:W81">MMULT($B$40:$D$47,W28:W30)</f>
        <v>0.99404318183563023</v>
      </c>
      <c r="Z74" s="15">
        <f t="array" ref="Z74:Z81">MMULT($B$40:$D$47,Z28:Z30)</f>
        <v>-0.84164747634595916</v>
      </c>
      <c r="AA74" s="15">
        <f t="array" ref="AA74:AA81">MMULT($B$40:$D$47,AA28:AA30)</f>
        <v>-0.76260969656514299</v>
      </c>
      <c r="AB74" s="15">
        <f t="array" ref="AB74:AB81">MMULT($B$40:$D$47,AB28:AB30)</f>
        <v>-2.1545606737137408</v>
      </c>
    </row>
    <row r="75" spans="1:28" x14ac:dyDescent="0.25">
      <c r="A75" s="15">
        <v>2010</v>
      </c>
      <c r="B75" s="15">
        <v>79.060613879111884</v>
      </c>
      <c r="C75" s="15">
        <v>78.855705711496611</v>
      </c>
      <c r="D75" s="15">
        <v>78.473329127424165</v>
      </c>
      <c r="E75" s="15">
        <v>77.52548884023625</v>
      </c>
      <c r="H75" s="15">
        <v>5.4382728404983114</v>
      </c>
      <c r="I75" s="15">
        <v>5.6786016670535684</v>
      </c>
      <c r="J75" s="15">
        <v>5.6222495787525828</v>
      </c>
      <c r="K75" s="15">
        <v>5.6728723452393366</v>
      </c>
      <c r="N75" s="15">
        <v>101.07067873597504</v>
      </c>
      <c r="O75" s="15">
        <v>99.453174841940935</v>
      </c>
      <c r="P75" s="15">
        <v>99.575795645588116</v>
      </c>
      <c r="Q75" s="15">
        <v>99.465808581484538</v>
      </c>
      <c r="T75" s="15">
        <v>1.003524303419997</v>
      </c>
      <c r="U75" s="15">
        <v>1.0036514954503031</v>
      </c>
      <c r="V75" s="15">
        <v>1.0028150819192645</v>
      </c>
      <c r="W75" s="15">
        <v>1.0008532870576241</v>
      </c>
      <c r="Z75" s="15">
        <v>2.2602102095466221</v>
      </c>
      <c r="AA75" s="15">
        <v>4.3900254440322719</v>
      </c>
      <c r="AB75" s="15">
        <v>10.300321852752603</v>
      </c>
    </row>
    <row r="76" spans="1:28" x14ac:dyDescent="0.25">
      <c r="A76" s="15">
        <v>2015</v>
      </c>
      <c r="B76" s="15">
        <v>93.100663390644655</v>
      </c>
      <c r="C76" s="15">
        <v>90.635637381240102</v>
      </c>
      <c r="D76" s="15">
        <v>88.6244123279956</v>
      </c>
      <c r="E76" s="15">
        <v>81.598866724652382</v>
      </c>
      <c r="H76" s="15">
        <v>5.9539044583210021</v>
      </c>
      <c r="I76" s="15">
        <v>6.8298037628348736</v>
      </c>
      <c r="J76" s="15">
        <v>7.0801279022729613</v>
      </c>
      <c r="K76" s="15">
        <v>7.1236370221562506</v>
      </c>
      <c r="N76" s="15">
        <v>103.49240314847859</v>
      </c>
      <c r="O76" s="15">
        <v>98.096802606089781</v>
      </c>
      <c r="P76" s="15">
        <v>97.246814578270275</v>
      </c>
      <c r="Q76" s="15">
        <v>96.076957166820279</v>
      </c>
      <c r="T76" s="15">
        <v>1.0241172085952455</v>
      </c>
      <c r="U76" s="15">
        <v>1.0242544047848001</v>
      </c>
      <c r="V76" s="15">
        <v>1.0226049501762571</v>
      </c>
      <c r="W76" s="15">
        <v>1.0173600265515796</v>
      </c>
      <c r="Z76" s="15">
        <v>6.4871497601708246</v>
      </c>
      <c r="AA76" s="15">
        <v>11.684379208156086</v>
      </c>
      <c r="AB76" s="15">
        <v>29.057118768649779</v>
      </c>
    </row>
    <row r="77" spans="1:28" x14ac:dyDescent="0.25">
      <c r="A77" s="15">
        <v>2020</v>
      </c>
      <c r="B77" s="15">
        <v>106.49150588222284</v>
      </c>
      <c r="C77" s="15">
        <v>102.4840197555714</v>
      </c>
      <c r="D77" s="15">
        <v>98.580467951387504</v>
      </c>
      <c r="E77" s="15">
        <v>83.953947855352865</v>
      </c>
      <c r="H77" s="15">
        <v>6.6837338500721843</v>
      </c>
      <c r="I77" s="15">
        <v>8.0210079977670805</v>
      </c>
      <c r="J77" s="15">
        <v>8.5116717861351479</v>
      </c>
      <c r="K77" s="15">
        <v>8.3444169462196278</v>
      </c>
      <c r="N77" s="15">
        <v>106.24910791774032</v>
      </c>
      <c r="O77" s="15">
        <v>98.301210589904571</v>
      </c>
      <c r="P77" s="15">
        <v>96.453087346388941</v>
      </c>
      <c r="Q77" s="15">
        <v>94.79572010625364</v>
      </c>
      <c r="T77" s="15">
        <v>1.0477351571374336</v>
      </c>
      <c r="U77" s="15">
        <v>1.0480012991866565</v>
      </c>
      <c r="V77" s="15">
        <v>1.0461362627793771</v>
      </c>
      <c r="W77" s="15">
        <v>1.0403124712004923</v>
      </c>
      <c r="Z77" s="15">
        <v>9.5355602367990766</v>
      </c>
      <c r="AA77" s="15">
        <v>17.362018634523395</v>
      </c>
      <c r="AB77" s="15">
        <v>45.3122398992802</v>
      </c>
    </row>
    <row r="78" spans="1:28" x14ac:dyDescent="0.25">
      <c r="A78" s="15">
        <v>2025</v>
      </c>
      <c r="B78" s="15">
        <v>119.23314135384643</v>
      </c>
      <c r="C78" s="15">
        <v>114.40085283449049</v>
      </c>
      <c r="D78" s="15">
        <v>108.34149599759989</v>
      </c>
      <c r="E78" s="15">
        <v>84.5907322323377</v>
      </c>
      <c r="H78" s="15">
        <v>7.6277610157518581</v>
      </c>
      <c r="I78" s="15">
        <v>9.2522143718501919</v>
      </c>
      <c r="J78" s="15">
        <v>9.9168812303391398</v>
      </c>
      <c r="K78" s="15">
        <v>9.3352121174294656</v>
      </c>
      <c r="N78" s="15">
        <v>109.3407930437602</v>
      </c>
      <c r="O78" s="15">
        <v>100.06639879338533</v>
      </c>
      <c r="P78" s="15">
        <v>97.194613949944113</v>
      </c>
      <c r="Q78" s="15">
        <v>95.622097399784565</v>
      </c>
      <c r="T78" s="15">
        <v>1.0743781490465623</v>
      </c>
      <c r="U78" s="15">
        <v>1.0748921786558716</v>
      </c>
      <c r="V78" s="15">
        <v>1.073409019728625</v>
      </c>
      <c r="W78" s="15">
        <v>1.0697106210043619</v>
      </c>
      <c r="Z78" s="15">
        <v>11.40544163943137</v>
      </c>
      <c r="AA78" s="15">
        <v>21.422943723134189</v>
      </c>
      <c r="AB78" s="15">
        <v>59.065685244643888</v>
      </c>
    </row>
    <row r="79" spans="1:28" x14ac:dyDescent="0.25">
      <c r="A79" s="15">
        <v>2030</v>
      </c>
      <c r="B79" s="15">
        <v>131.32556980551544</v>
      </c>
      <c r="C79" s="15">
        <v>126.38613661799742</v>
      </c>
      <c r="D79" s="15">
        <v>117.90749646663276</v>
      </c>
      <c r="E79" s="15">
        <v>83.509219855606872</v>
      </c>
      <c r="H79" s="15">
        <v>8.7859859553600259</v>
      </c>
      <c r="I79" s="15">
        <v>10.523422885084205</v>
      </c>
      <c r="J79" s="15">
        <v>11.295756234884941</v>
      </c>
      <c r="K79" s="15">
        <v>10.096022535785766</v>
      </c>
      <c r="N79" s="15">
        <v>112.76745852653826</v>
      </c>
      <c r="O79" s="15">
        <v>103.39236721653202</v>
      </c>
      <c r="P79" s="15">
        <v>99.471394388935835</v>
      </c>
      <c r="Q79" s="15">
        <v>98.556089047413082</v>
      </c>
      <c r="T79" s="15">
        <v>1.104046184322631</v>
      </c>
      <c r="U79" s="15">
        <v>1.1049270431924461</v>
      </c>
      <c r="V79" s="15">
        <v>1.1044232210240006</v>
      </c>
      <c r="W79" s="15">
        <v>1.1055544759631883</v>
      </c>
      <c r="Z79" s="15">
        <v>12.096793968067708</v>
      </c>
      <c r="AA79" s="15">
        <v>23.867154473988478</v>
      </c>
      <c r="AB79" s="15">
        <v>70.317454804740777</v>
      </c>
    </row>
    <row r="80" spans="1:28" x14ac:dyDescent="0.25">
      <c r="A80" s="15">
        <v>2035</v>
      </c>
      <c r="B80" s="15">
        <v>142.76879123722983</v>
      </c>
      <c r="C80" s="15">
        <v>138.43987110609217</v>
      </c>
      <c r="D80" s="15">
        <v>127.27846935848613</v>
      </c>
      <c r="E80" s="15">
        <v>80.70941072516041</v>
      </c>
      <c r="H80" s="15">
        <v>10.158408668896683</v>
      </c>
      <c r="I80" s="15">
        <v>11.83463353746912</v>
      </c>
      <c r="J80" s="15">
        <v>12.648296799772549</v>
      </c>
      <c r="K80" s="15">
        <v>10.626848201288528</v>
      </c>
      <c r="N80" s="15">
        <v>116.52910436607451</v>
      </c>
      <c r="O80" s="15">
        <v>108.2791158593447</v>
      </c>
      <c r="P80" s="15">
        <v>103.28342866336408</v>
      </c>
      <c r="Q80" s="15">
        <v>103.59769504913919</v>
      </c>
      <c r="T80" s="15">
        <v>1.1367392629656399</v>
      </c>
      <c r="U80" s="15">
        <v>1.1381058927963796</v>
      </c>
      <c r="V80" s="15">
        <v>1.1391788666655038</v>
      </c>
      <c r="W80" s="15">
        <v>1.1478440360769719</v>
      </c>
      <c r="Z80" s="15">
        <v>11.609617222708099</v>
      </c>
      <c r="AA80" s="15">
        <v>24.694650887086247</v>
      </c>
      <c r="AB80" s="15">
        <v>79.067548579570939</v>
      </c>
    </row>
    <row r="81" spans="1:28" x14ac:dyDescent="0.25">
      <c r="A81" s="15">
        <v>2040</v>
      </c>
      <c r="B81" s="15">
        <v>153.56280564898967</v>
      </c>
      <c r="C81" s="15">
        <v>150.56205629877468</v>
      </c>
      <c r="D81" s="15">
        <v>136.45441467315993</v>
      </c>
      <c r="E81" s="15">
        <v>76.191304840998271</v>
      </c>
      <c r="H81" s="15">
        <v>11.745029156361834</v>
      </c>
      <c r="I81" s="15">
        <v>13.185846329004937</v>
      </c>
      <c r="J81" s="15">
        <v>13.974502925001966</v>
      </c>
      <c r="K81" s="15">
        <v>10.927689113937756</v>
      </c>
      <c r="N81" s="15">
        <v>120.62573056236889</v>
      </c>
      <c r="O81" s="15">
        <v>114.72664472182331</v>
      </c>
      <c r="P81" s="15">
        <v>108.63071677322883</v>
      </c>
      <c r="Q81" s="15">
        <v>110.74691540496289</v>
      </c>
      <c r="T81" s="15">
        <v>1.1724573849755888</v>
      </c>
      <c r="U81" s="15">
        <v>1.1744287274676726</v>
      </c>
      <c r="V81" s="15">
        <v>1.1776759566531347</v>
      </c>
      <c r="W81" s="15">
        <v>1.1965793013457124</v>
      </c>
      <c r="Z81" s="15">
        <v>9.9439114033525371</v>
      </c>
      <c r="AA81" s="15">
        <v>23.90543296242754</v>
      </c>
      <c r="AB81" s="15">
        <v>85.315966569134346</v>
      </c>
    </row>
    <row r="84" spans="1:28" x14ac:dyDescent="0.25">
      <c r="A84" s="15" t="s">
        <v>270</v>
      </c>
    </row>
    <row r="85" spans="1:28" x14ac:dyDescent="0.25">
      <c r="A85" s="2" t="s">
        <v>247</v>
      </c>
      <c r="G85" s="2" t="s">
        <v>249</v>
      </c>
      <c r="M85" s="2" t="s">
        <v>250</v>
      </c>
      <c r="S85" s="2" t="s">
        <v>251</v>
      </c>
      <c r="Y85" s="4" t="s">
        <v>252</v>
      </c>
    </row>
    <row r="86" spans="1:28" x14ac:dyDescent="0.25">
      <c r="A86" s="4" t="s">
        <v>248</v>
      </c>
      <c r="B86" s="15" t="s">
        <v>253</v>
      </c>
      <c r="C86" s="15">
        <v>650</v>
      </c>
      <c r="D86" s="15">
        <v>550</v>
      </c>
      <c r="E86" s="15">
        <v>450</v>
      </c>
      <c r="G86" s="4" t="s">
        <v>254</v>
      </c>
      <c r="H86" s="15" t="s">
        <v>253</v>
      </c>
      <c r="I86" s="15">
        <v>650</v>
      </c>
      <c r="J86" s="15">
        <v>550</v>
      </c>
      <c r="K86" s="15">
        <v>450</v>
      </c>
      <c r="M86" s="4" t="s">
        <v>255</v>
      </c>
      <c r="N86" s="15" t="s">
        <v>253</v>
      </c>
      <c r="O86" s="15">
        <v>650</v>
      </c>
      <c r="P86" s="15">
        <v>550</v>
      </c>
      <c r="Q86" s="15">
        <v>450</v>
      </c>
      <c r="S86" s="4" t="s">
        <v>256</v>
      </c>
      <c r="T86" s="15" t="s">
        <v>253</v>
      </c>
      <c r="U86" s="15">
        <v>650</v>
      </c>
      <c r="V86" s="15">
        <v>550</v>
      </c>
      <c r="W86" s="15">
        <v>450</v>
      </c>
      <c r="Z86" s="15">
        <v>650</v>
      </c>
      <c r="AA86" s="15">
        <v>550</v>
      </c>
      <c r="AB86" s="15">
        <v>450</v>
      </c>
    </row>
    <row r="87" spans="1:28" x14ac:dyDescent="0.25">
      <c r="A87" s="40">
        <v>2007</v>
      </c>
      <c r="B87" s="15">
        <f>(B74-B7)/B7</f>
        <v>-6.8543512548158686E-2</v>
      </c>
      <c r="C87" s="15">
        <f>(C74-C7)/C7</f>
        <v>-4.8733734465527534E-2</v>
      </c>
      <c r="D87" s="15">
        <f>(D74-D7)/D7</f>
        <v>-4.2528927549203267E-2</v>
      </c>
      <c r="E87" s="15">
        <f>(E74-E7)/E7</f>
        <v>-1.6467818969495951E-2</v>
      </c>
      <c r="H87" s="15">
        <f>(H74-H7)/H7</f>
        <v>-1.2885131832004732E-2</v>
      </c>
      <c r="I87" s="15">
        <f>(I74-I7)/I7</f>
        <v>-5.5267653513732376E-2</v>
      </c>
      <c r="J87" s="15">
        <f>(J74-J7)/J7</f>
        <v>-0.1066260276218068</v>
      </c>
      <c r="K87" s="15">
        <f>(K74-K7)/K7</f>
        <v>-0.11471304571330367</v>
      </c>
      <c r="N87" s="15">
        <f>(N74-N7)/N7</f>
        <v>-7.6734494309613202E-3</v>
      </c>
      <c r="O87" s="15">
        <f>(O74-O7)/O7</f>
        <v>4.636227636910047E-3</v>
      </c>
      <c r="P87" s="15">
        <f>(P74-P7)/P7</f>
        <v>1.1537604445433929E-2</v>
      </c>
      <c r="Q87" s="15">
        <f>(Q74-Q7)/Q7</f>
        <v>1.9500490504723557E-2</v>
      </c>
      <c r="T87" s="15">
        <f>(T74-T7)/T7</f>
        <v>-7.3794188690208262E-3</v>
      </c>
      <c r="U87" s="15">
        <f>(U74-U7)/U7</f>
        <v>-7.2011373180624894E-3</v>
      </c>
      <c r="V87" s="15">
        <f>(V74-V7)/V7</f>
        <v>-7.2629457487897175E-3</v>
      </c>
      <c r="W87" s="15">
        <f>(W74-W7)/W7</f>
        <v>-5.9568181643697704E-3</v>
      </c>
      <c r="Z87" s="15" t="e">
        <f t="shared" ref="Z87:AB94" si="2">(Z74-Z7)/Z7</f>
        <v>#DIV/0!</v>
      </c>
      <c r="AA87" s="15" t="e">
        <f t="shared" si="2"/>
        <v>#DIV/0!</v>
      </c>
      <c r="AB87" s="15" t="e">
        <f t="shared" si="2"/>
        <v>#DIV/0!</v>
      </c>
    </row>
    <row r="88" spans="1:28" x14ac:dyDescent="0.25">
      <c r="A88" s="15">
        <v>2010</v>
      </c>
      <c r="B88" s="15">
        <f t="shared" ref="B88:E94" si="3">(B75-B8)/B8</f>
        <v>4.7160448729958726E-2</v>
      </c>
      <c r="C88" s="15">
        <f t="shared" si="3"/>
        <v>4.4446433264855777E-2</v>
      </c>
      <c r="D88" s="15">
        <f t="shared" si="3"/>
        <v>3.9381842747339933E-2</v>
      </c>
      <c r="E88" s="15">
        <f t="shared" si="3"/>
        <v>2.6827666758096023E-2</v>
      </c>
      <c r="H88" s="15">
        <f t="shared" ref="H88:K94" si="4">(H75-H8)/H8</f>
        <v>2.6089215188360673E-2</v>
      </c>
      <c r="I88" s="15">
        <f t="shared" si="4"/>
        <v>7.1434276802560107E-2</v>
      </c>
      <c r="J88" s="15">
        <f t="shared" si="4"/>
        <v>6.0801807311808113E-2</v>
      </c>
      <c r="K88" s="15">
        <f t="shared" si="4"/>
        <v>7.0353272686667315E-2</v>
      </c>
      <c r="N88" s="15">
        <f t="shared" ref="N88:Q94" si="5">(N75-N8)/N8</f>
        <v>5.1783066730487683E-3</v>
      </c>
      <c r="O88" s="15">
        <f t="shared" si="5"/>
        <v>-1.0908256171646423E-2</v>
      </c>
      <c r="P88" s="15">
        <f t="shared" si="5"/>
        <v>-9.6887553894765537E-3</v>
      </c>
      <c r="Q88" s="15">
        <f t="shared" si="5"/>
        <v>-1.0782609831083494E-2</v>
      </c>
      <c r="T88" s="15">
        <f t="shared" ref="T88:W94" si="6">(T75-T8)/T8</f>
        <v>3.524303419996988E-3</v>
      </c>
      <c r="U88" s="15">
        <f t="shared" si="6"/>
        <v>3.6514954503030772E-3</v>
      </c>
      <c r="V88" s="15">
        <f t="shared" si="6"/>
        <v>2.8150819192644949E-3</v>
      </c>
      <c r="W88" s="15">
        <f t="shared" si="6"/>
        <v>8.5328705762410806E-4</v>
      </c>
      <c r="Z88" s="15" t="e">
        <f t="shared" si="2"/>
        <v>#DIV/0!</v>
      </c>
      <c r="AA88" s="15" t="e">
        <f t="shared" si="2"/>
        <v>#DIV/0!</v>
      </c>
      <c r="AB88" s="15" t="e">
        <f t="shared" si="2"/>
        <v>#DIV/0!</v>
      </c>
    </row>
    <row r="89" spans="1:28" x14ac:dyDescent="0.25">
      <c r="A89" s="15">
        <v>2015</v>
      </c>
      <c r="B89" s="15">
        <f t="shared" si="3"/>
        <v>5.0785872864738298E-2</v>
      </c>
      <c r="C89" s="15">
        <f t="shared" si="3"/>
        <v>2.9038135377174014E-2</v>
      </c>
      <c r="D89" s="15">
        <f t="shared" si="3"/>
        <v>1.7950081279477389E-2</v>
      </c>
      <c r="E89" s="15">
        <f t="shared" si="3"/>
        <v>4.1105800438505868E-4</v>
      </c>
      <c r="H89" s="15">
        <f t="shared" si="4"/>
        <v>-1.1196185176525399E-2</v>
      </c>
      <c r="I89" s="15">
        <f t="shared" si="4"/>
        <v>2.5920210883424572E-2</v>
      </c>
      <c r="J89" s="15">
        <f t="shared" si="4"/>
        <v>5.5740603261907509E-2</v>
      </c>
      <c r="K89" s="15">
        <f t="shared" si="4"/>
        <v>6.2427418334028345E-2</v>
      </c>
      <c r="N89" s="15">
        <f t="shared" si="5"/>
        <v>7.7696535598591769E-3</v>
      </c>
      <c r="O89" s="15">
        <f t="shared" si="5"/>
        <v>-6.6521901009272872E-4</v>
      </c>
      <c r="P89" s="15">
        <f t="shared" si="5"/>
        <v>-3.3915345644694034E-3</v>
      </c>
      <c r="Q89" s="15">
        <f t="shared" si="5"/>
        <v>-1.4901804582052982E-2</v>
      </c>
      <c r="T89" s="15">
        <f t="shared" si="6"/>
        <v>9.1399532689139217E-3</v>
      </c>
      <c r="U89" s="15">
        <f t="shared" si="6"/>
        <v>8.3864953275492437E-3</v>
      </c>
      <c r="V89" s="15">
        <f t="shared" si="6"/>
        <v>8.5755020041632744E-3</v>
      </c>
      <c r="W89" s="15">
        <f t="shared" si="6"/>
        <v>9.5288209929153735E-3</v>
      </c>
      <c r="Z89" s="15">
        <f t="shared" si="2"/>
        <v>-0.22197718127173527</v>
      </c>
      <c r="AA89" s="15">
        <f t="shared" si="2"/>
        <v>-0.29835636251723829</v>
      </c>
      <c r="AB89" s="15">
        <f t="shared" si="2"/>
        <v>-0.2930846445268333</v>
      </c>
    </row>
    <row r="90" spans="1:28" x14ac:dyDescent="0.25">
      <c r="A90" s="15">
        <v>2020</v>
      </c>
      <c r="B90" s="15">
        <f t="shared" si="3"/>
        <v>1.3755063053601283E-2</v>
      </c>
      <c r="C90" s="15">
        <f t="shared" si="3"/>
        <v>-4.8191248643665724E-3</v>
      </c>
      <c r="D90" s="15">
        <f t="shared" si="3"/>
        <v>-3.4015765267675405E-3</v>
      </c>
      <c r="E90" s="15">
        <f t="shared" si="3"/>
        <v>-1.4052717421194606E-2</v>
      </c>
      <c r="H90" s="15">
        <f t="shared" si="4"/>
        <v>-4.9040088440703055E-3</v>
      </c>
      <c r="I90" s="15">
        <f t="shared" si="4"/>
        <v>-3.1137193446418507E-2</v>
      </c>
      <c r="J90" s="15">
        <f t="shared" si="4"/>
        <v>4.9763435664287634E-2</v>
      </c>
      <c r="K90" s="15">
        <f t="shared" si="4"/>
        <v>4.6372919467130201E-2</v>
      </c>
      <c r="N90" s="15">
        <f t="shared" si="5"/>
        <v>2.7894770355100546E-5</v>
      </c>
      <c r="O90" s="15">
        <f t="shared" si="5"/>
        <v>1.457577234096622E-2</v>
      </c>
      <c r="P90" s="15">
        <f t="shared" si="5"/>
        <v>-1.1047185151394285E-2</v>
      </c>
      <c r="Q90" s="15">
        <f t="shared" si="5"/>
        <v>-1.762296146503536E-2</v>
      </c>
      <c r="T90" s="15">
        <f t="shared" si="6"/>
        <v>1.7961099243084652E-3</v>
      </c>
      <c r="U90" s="15">
        <f t="shared" si="6"/>
        <v>2.3556678396785668E-3</v>
      </c>
      <c r="V90" s="15">
        <f t="shared" si="6"/>
        <v>4.2816325048915882E-3</v>
      </c>
      <c r="W90" s="15">
        <f t="shared" si="6"/>
        <v>4.3405361782864523E-3</v>
      </c>
      <c r="Z90" s="15">
        <f t="shared" si="2"/>
        <v>-2.7968654680664402E-2</v>
      </c>
      <c r="AA90" s="15">
        <f t="shared" si="2"/>
        <v>-2.3917459579791581E-2</v>
      </c>
      <c r="AB90" s="15">
        <f t="shared" si="2"/>
        <v>-1.794908750639725E-2</v>
      </c>
    </row>
    <row r="91" spans="1:28" x14ac:dyDescent="0.25">
      <c r="A91" s="15">
        <v>2025</v>
      </c>
      <c r="B91" s="15">
        <f t="shared" si="3"/>
        <v>-2.4697009109681003E-2</v>
      </c>
      <c r="C91" s="15">
        <f t="shared" si="3"/>
        <v>-1.4350486960688658E-2</v>
      </c>
      <c r="D91" s="15">
        <f t="shared" si="3"/>
        <v>2.9145504012927539E-3</v>
      </c>
      <c r="E91" s="15">
        <f t="shared" si="3"/>
        <v>-9.0780397022118889E-3</v>
      </c>
      <c r="H91" s="15">
        <f t="shared" si="4"/>
        <v>1.8852232257772167E-3</v>
      </c>
      <c r="I91" s="15">
        <f t="shared" si="4"/>
        <v>-2.4164973281374576E-2</v>
      </c>
      <c r="J91" s="15">
        <f t="shared" si="4"/>
        <v>1.0817956345109682E-2</v>
      </c>
      <c r="K91" s="15">
        <f t="shared" si="4"/>
        <v>-4.1641186198186873E-3</v>
      </c>
      <c r="N91" s="15">
        <f t="shared" si="5"/>
        <v>-3.6341832463084992E-3</v>
      </c>
      <c r="O91" s="15">
        <f t="shared" si="5"/>
        <v>3.3196726922674249E-3</v>
      </c>
      <c r="P91" s="15">
        <f t="shared" si="5"/>
        <v>2.1779487067333987E-3</v>
      </c>
      <c r="Q91" s="15">
        <f t="shared" si="5"/>
        <v>6.2726970217365325E-3</v>
      </c>
      <c r="T91" s="15">
        <f t="shared" si="6"/>
        <v>-5.1584746871823108E-3</v>
      </c>
      <c r="U91" s="15">
        <f t="shared" si="6"/>
        <v>-5.6706908506628734E-3</v>
      </c>
      <c r="V91" s="15">
        <f t="shared" si="6"/>
        <v>-4.6101910594033889E-3</v>
      </c>
      <c r="W91" s="15">
        <f t="shared" si="6"/>
        <v>-4.9884841561570019E-3</v>
      </c>
      <c r="Z91" s="15">
        <f t="shared" si="2"/>
        <v>7.1410725227459962E-2</v>
      </c>
      <c r="AA91" s="15">
        <f t="shared" si="2"/>
        <v>-6.9883556839507527E-3</v>
      </c>
      <c r="AB91" s="15">
        <f t="shared" si="2"/>
        <v>5.0418071212658115E-2</v>
      </c>
    </row>
    <row r="92" spans="1:28" x14ac:dyDescent="0.25">
      <c r="A92" s="15">
        <v>2030</v>
      </c>
      <c r="B92" s="15">
        <f t="shared" si="3"/>
        <v>-1.7822849625122355E-2</v>
      </c>
      <c r="C92" s="15">
        <f t="shared" si="3"/>
        <v>4.5862015283983483E-4</v>
      </c>
      <c r="D92" s="15">
        <f t="shared" si="3"/>
        <v>1.5696309861904353E-3</v>
      </c>
      <c r="E92" s="15">
        <f t="shared" si="3"/>
        <v>2.157155472462912E-2</v>
      </c>
      <c r="H92" s="15">
        <f t="shared" si="4"/>
        <v>1.899771830958738E-3</v>
      </c>
      <c r="I92" s="15">
        <f t="shared" si="4"/>
        <v>2.3592852616406229E-2</v>
      </c>
      <c r="J92" s="15">
        <f t="shared" si="4"/>
        <v>-7.1347797428298637E-2</v>
      </c>
      <c r="K92" s="15">
        <f t="shared" si="4"/>
        <v>-6.0063668042854665E-2</v>
      </c>
      <c r="N92" s="15">
        <f t="shared" si="5"/>
        <v>-3.1117666639860417E-3</v>
      </c>
      <c r="O92" s="15">
        <f t="shared" si="5"/>
        <v>-9.3529817991581249E-3</v>
      </c>
      <c r="P92" s="15">
        <f t="shared" si="5"/>
        <v>2.3823761699038909E-2</v>
      </c>
      <c r="Q92" s="15">
        <f t="shared" si="5"/>
        <v>3.1143027936832476E-2</v>
      </c>
      <c r="T92" s="15">
        <f t="shared" si="6"/>
        <v>-3.4364757732124884E-3</v>
      </c>
      <c r="U92" s="15">
        <f t="shared" si="6"/>
        <v>-2.9482894367993564E-3</v>
      </c>
      <c r="V92" s="15">
        <f t="shared" si="6"/>
        <v>-6.120012296103117E-3</v>
      </c>
      <c r="W92" s="15">
        <f t="shared" si="6"/>
        <v>-8.6368755451952887E-3</v>
      </c>
      <c r="Z92" s="15">
        <f t="shared" si="2"/>
        <v>-3.7813319109959366E-2</v>
      </c>
      <c r="AA92" s="15">
        <f t="shared" si="2"/>
        <v>4.065518291819737E-2</v>
      </c>
      <c r="AB92" s="15">
        <f t="shared" si="2"/>
        <v>3.2982668311430464E-2</v>
      </c>
    </row>
    <row r="93" spans="1:28" x14ac:dyDescent="0.25">
      <c r="A93" s="15">
        <v>2035</v>
      </c>
      <c r="B93" s="15">
        <f t="shared" si="3"/>
        <v>-1.151126380262381E-2</v>
      </c>
      <c r="C93" s="15">
        <f t="shared" si="3"/>
        <v>-1.2639876535809889E-2</v>
      </c>
      <c r="D93" s="15">
        <f t="shared" si="3"/>
        <v>-3.3633747016685131E-2</v>
      </c>
      <c r="E93" s="15">
        <f t="shared" si="3"/>
        <v>-6.5261698576225139E-3</v>
      </c>
      <c r="H93" s="15">
        <f t="shared" si="4"/>
        <v>1.3346726270950775E-3</v>
      </c>
      <c r="I93" s="15">
        <f t="shared" si="4"/>
        <v>2.7297210435449841E-3</v>
      </c>
      <c r="J93" s="15">
        <f t="shared" si="4"/>
        <v>-2.0859428349189187E-2</v>
      </c>
      <c r="K93" s="15">
        <f t="shared" si="4"/>
        <v>-3.5337056426422257E-2</v>
      </c>
      <c r="N93" s="15">
        <f t="shared" si="5"/>
        <v>-1.1370932416740677E-3</v>
      </c>
      <c r="O93" s="15">
        <f t="shared" si="5"/>
        <v>-7.8723157582819905E-3</v>
      </c>
      <c r="P93" s="15">
        <f t="shared" si="5"/>
        <v>-1.0632710320190357E-2</v>
      </c>
      <c r="Q93" s="15">
        <f t="shared" si="5"/>
        <v>-1.0447565734905773E-3</v>
      </c>
      <c r="T93" s="15">
        <f t="shared" si="6"/>
        <v>-1.7621867942228223E-3</v>
      </c>
      <c r="U93" s="15">
        <f t="shared" si="6"/>
        <v>-1.6671562766825119E-3</v>
      </c>
      <c r="V93" s="15">
        <f t="shared" si="6"/>
        <v>-1.5366924353580873E-3</v>
      </c>
      <c r="W93" s="15">
        <f t="shared" si="6"/>
        <v>3.1023493761614365E-3</v>
      </c>
      <c r="Z93" s="15">
        <f t="shared" si="2"/>
        <v>9.5860536557445378E-2</v>
      </c>
      <c r="AA93" s="15">
        <f t="shared" si="2"/>
        <v>0.18326361897732374</v>
      </c>
      <c r="AB93" s="15">
        <f t="shared" si="2"/>
        <v>3.9032311860074005E-2</v>
      </c>
    </row>
    <row r="94" spans="1:28" x14ac:dyDescent="0.25">
      <c r="A94" s="15">
        <v>2040</v>
      </c>
      <c r="B94" s="15">
        <f t="shared" si="3"/>
        <v>1.8131547552896147E-2</v>
      </c>
      <c r="C94" s="15">
        <f t="shared" si="3"/>
        <v>1.1027967799185074E-2</v>
      </c>
      <c r="D94" s="15">
        <f t="shared" si="3"/>
        <v>2.203179506047153E-2</v>
      </c>
      <c r="E94" s="15">
        <f t="shared" si="3"/>
        <v>-1.0141563545228132E-3</v>
      </c>
      <c r="H94" s="15">
        <f t="shared" si="4"/>
        <v>-1.2058612669278476E-3</v>
      </c>
      <c r="I94" s="15">
        <f t="shared" si="4"/>
        <v>-3.4853764613898683E-3</v>
      </c>
      <c r="J94" s="15">
        <f t="shared" si="4"/>
        <v>3.6855833939099393E-2</v>
      </c>
      <c r="K94" s="15">
        <f t="shared" si="4"/>
        <v>4.9982107013301767E-2</v>
      </c>
      <c r="N94" s="15">
        <f t="shared" si="5"/>
        <v>2.772354189649621E-3</v>
      </c>
      <c r="O94" s="15">
        <f t="shared" si="5"/>
        <v>6.9156445111189443E-3</v>
      </c>
      <c r="P94" s="15">
        <f t="shared" si="5"/>
        <v>-1.7772252931108111E-3</v>
      </c>
      <c r="Q94" s="15">
        <f t="shared" si="5"/>
        <v>-1.060456344501865E-2</v>
      </c>
      <c r="T94" s="15">
        <f t="shared" si="6"/>
        <v>3.4969359752382813E-3</v>
      </c>
      <c r="U94" s="15">
        <f t="shared" si="6"/>
        <v>3.3028787367043967E-3</v>
      </c>
      <c r="V94" s="15">
        <f t="shared" si="6"/>
        <v>4.1083482520330467E-3</v>
      </c>
      <c r="W94" s="15">
        <f t="shared" si="6"/>
        <v>2.0512892658148566E-3</v>
      </c>
      <c r="Z94" s="15">
        <f t="shared" si="2"/>
        <v>-5.634011409353358E-2</v>
      </c>
      <c r="AA94" s="15">
        <f t="shared" si="2"/>
        <v>-0.10618132163646851</v>
      </c>
      <c r="AB94" s="15">
        <f t="shared" si="2"/>
        <v>-3.7468534022231922E-2</v>
      </c>
    </row>
    <row r="96" spans="1:28" x14ac:dyDescent="0.25">
      <c r="A96" s="15" t="s">
        <v>271</v>
      </c>
    </row>
    <row r="97" spans="1:28" x14ac:dyDescent="0.25">
      <c r="A97" s="2" t="s">
        <v>247</v>
      </c>
      <c r="B97" s="4" t="s">
        <v>248</v>
      </c>
      <c r="C97" s="15" t="s">
        <v>272</v>
      </c>
      <c r="G97" s="2" t="s">
        <v>249</v>
      </c>
      <c r="M97" s="2" t="s">
        <v>250</v>
      </c>
      <c r="S97" s="2" t="s">
        <v>251</v>
      </c>
      <c r="Y97" s="4" t="s">
        <v>252</v>
      </c>
    </row>
    <row r="98" spans="1:28" x14ac:dyDescent="0.25">
      <c r="B98" s="15" t="s">
        <v>253</v>
      </c>
      <c r="C98" s="15">
        <v>650</v>
      </c>
      <c r="D98" s="15">
        <v>550</v>
      </c>
      <c r="E98" s="15">
        <v>450</v>
      </c>
      <c r="G98" s="4" t="s">
        <v>254</v>
      </c>
      <c r="H98" s="15" t="s">
        <v>253</v>
      </c>
      <c r="I98" s="15">
        <v>650</v>
      </c>
      <c r="J98" s="15">
        <v>550</v>
      </c>
      <c r="K98" s="15">
        <v>450</v>
      </c>
      <c r="M98" s="4" t="s">
        <v>255</v>
      </c>
      <c r="N98" s="15" t="s">
        <v>253</v>
      </c>
      <c r="O98" s="15">
        <v>650</v>
      </c>
      <c r="P98" s="15">
        <v>550</v>
      </c>
      <c r="Q98" s="15">
        <v>450</v>
      </c>
      <c r="S98" s="4" t="s">
        <v>256</v>
      </c>
      <c r="T98" s="15" t="s">
        <v>253</v>
      </c>
      <c r="U98" s="15">
        <v>650</v>
      </c>
      <c r="V98" s="15">
        <v>550</v>
      </c>
      <c r="W98" s="15">
        <v>450</v>
      </c>
      <c r="Z98" s="15">
        <v>650</v>
      </c>
      <c r="AA98" s="15">
        <v>550</v>
      </c>
      <c r="AB98" s="15">
        <v>450</v>
      </c>
    </row>
    <row r="99" spans="1:28" x14ac:dyDescent="0.25">
      <c r="A99" s="15">
        <v>2007</v>
      </c>
      <c r="B99" s="42">
        <v>75.5</v>
      </c>
      <c r="C99" s="42">
        <v>75.5</v>
      </c>
      <c r="D99" s="42">
        <v>75.5</v>
      </c>
      <c r="E99" s="42">
        <v>75.5</v>
      </c>
      <c r="F99" s="42"/>
      <c r="G99" s="42"/>
      <c r="H99" s="42">
        <v>5.3</v>
      </c>
      <c r="I99" s="42">
        <v>5.3</v>
      </c>
      <c r="J99" s="42">
        <v>5.3</v>
      </c>
      <c r="K99" s="42">
        <v>5.3</v>
      </c>
      <c r="L99" s="42"/>
      <c r="M99" s="42"/>
      <c r="N99" s="42">
        <v>100.54999999999998</v>
      </c>
      <c r="O99" s="42">
        <v>100.54999999999998</v>
      </c>
      <c r="P99" s="42">
        <v>100.54999999999998</v>
      </c>
      <c r="Q99" s="42">
        <v>100.54999999999998</v>
      </c>
      <c r="R99" s="42"/>
      <c r="S99" s="42"/>
      <c r="T99" s="42">
        <v>1</v>
      </c>
      <c r="U99" s="42">
        <v>1</v>
      </c>
      <c r="V99" s="42">
        <v>1</v>
      </c>
      <c r="W99" s="42">
        <v>1</v>
      </c>
      <c r="X99" s="42"/>
      <c r="Y99" s="42"/>
      <c r="Z99" s="42">
        <v>0</v>
      </c>
      <c r="AA99" s="42">
        <v>0</v>
      </c>
      <c r="AB99" s="42">
        <v>0</v>
      </c>
    </row>
    <row r="100" spans="1:28" x14ac:dyDescent="0.25">
      <c r="A100" s="15">
        <v>2008</v>
      </c>
      <c r="B100" s="42">
        <v>75.5</v>
      </c>
      <c r="C100" s="42">
        <v>75.5</v>
      </c>
      <c r="D100" s="42">
        <v>75.5</v>
      </c>
      <c r="E100" s="42">
        <v>75.5</v>
      </c>
      <c r="F100" s="42"/>
      <c r="G100" s="42"/>
      <c r="H100" s="42">
        <v>5.3</v>
      </c>
      <c r="I100" s="42">
        <v>5.3</v>
      </c>
      <c r="J100" s="42">
        <v>5.3</v>
      </c>
      <c r="K100" s="42">
        <v>5.3</v>
      </c>
      <c r="L100" s="42"/>
      <c r="M100" s="42"/>
      <c r="N100" s="42">
        <v>100.54999999999998</v>
      </c>
      <c r="O100" s="42">
        <v>100.54999999999998</v>
      </c>
      <c r="P100" s="42">
        <v>100.54999999999998</v>
      </c>
      <c r="Q100" s="42">
        <v>100.54999999999998</v>
      </c>
      <c r="R100" s="42"/>
      <c r="S100" s="42"/>
      <c r="T100" s="42">
        <v>1</v>
      </c>
      <c r="U100" s="42">
        <v>1</v>
      </c>
      <c r="V100" s="42">
        <v>1</v>
      </c>
      <c r="W100" s="42">
        <v>1</v>
      </c>
      <c r="X100" s="42"/>
      <c r="Y100" s="42"/>
      <c r="Z100" s="42">
        <v>0</v>
      </c>
      <c r="AA100" s="42">
        <v>0</v>
      </c>
      <c r="AB100" s="42">
        <v>0</v>
      </c>
    </row>
    <row r="101" spans="1:28" x14ac:dyDescent="0.25">
      <c r="A101" s="15">
        <v>2009</v>
      </c>
      <c r="B101" s="42">
        <v>75.5</v>
      </c>
      <c r="C101" s="42">
        <v>75.5</v>
      </c>
      <c r="D101" s="42">
        <v>75.5</v>
      </c>
      <c r="E101" s="42">
        <v>75.5</v>
      </c>
      <c r="F101" s="42"/>
      <c r="G101" s="42"/>
      <c r="H101" s="42">
        <v>5.3</v>
      </c>
      <c r="I101" s="42">
        <v>5.3</v>
      </c>
      <c r="J101" s="42">
        <v>5.3</v>
      </c>
      <c r="K101" s="42">
        <v>5.3</v>
      </c>
      <c r="L101" s="42"/>
      <c r="M101" s="42"/>
      <c r="N101" s="42">
        <v>100.54999999999998</v>
      </c>
      <c r="O101" s="42">
        <v>100.54999999999998</v>
      </c>
      <c r="P101" s="42">
        <v>100.54999999999998</v>
      </c>
      <c r="Q101" s="42">
        <v>100.54999999999998</v>
      </c>
      <c r="R101" s="42"/>
      <c r="S101" s="42"/>
      <c r="T101" s="42">
        <v>1</v>
      </c>
      <c r="U101" s="42">
        <v>1</v>
      </c>
      <c r="V101" s="42">
        <v>1</v>
      </c>
      <c r="W101" s="42">
        <v>1</v>
      </c>
      <c r="X101" s="42"/>
      <c r="Y101" s="42"/>
      <c r="Z101" s="42">
        <v>0</v>
      </c>
      <c r="AA101" s="42">
        <v>0</v>
      </c>
      <c r="AB101" s="42">
        <v>0</v>
      </c>
    </row>
    <row r="102" spans="1:28" x14ac:dyDescent="0.25">
      <c r="A102" s="15">
        <v>2010</v>
      </c>
      <c r="B102" s="42">
        <v>75.5</v>
      </c>
      <c r="C102" s="42">
        <v>75.5</v>
      </c>
      <c r="D102" s="42">
        <v>75.5</v>
      </c>
      <c r="E102" s="42">
        <v>75.5</v>
      </c>
      <c r="F102" s="42"/>
      <c r="G102" s="42"/>
      <c r="H102" s="42">
        <v>5.3</v>
      </c>
      <c r="I102" s="42">
        <v>5.3</v>
      </c>
      <c r="J102" s="42">
        <v>5.3</v>
      </c>
      <c r="K102" s="42">
        <v>5.3</v>
      </c>
      <c r="L102" s="42"/>
      <c r="M102" s="42"/>
      <c r="N102" s="42">
        <v>100.54999999999998</v>
      </c>
      <c r="O102" s="42">
        <v>100.54999999999998</v>
      </c>
      <c r="P102" s="42">
        <v>100.54999999999998</v>
      </c>
      <c r="Q102" s="42">
        <v>100.54999999999998</v>
      </c>
      <c r="R102" s="42"/>
      <c r="S102" s="42"/>
      <c r="T102" s="42">
        <v>1</v>
      </c>
      <c r="U102" s="42">
        <v>1</v>
      </c>
      <c r="V102" s="42">
        <v>1</v>
      </c>
      <c r="W102" s="42">
        <v>1</v>
      </c>
      <c r="X102" s="42"/>
      <c r="Y102" s="42"/>
      <c r="Z102" s="42">
        <v>0</v>
      </c>
      <c r="AA102" s="42">
        <v>0</v>
      </c>
      <c r="AB102" s="42">
        <v>0</v>
      </c>
    </row>
    <row r="103" spans="1:28" x14ac:dyDescent="0.25">
      <c r="A103" s="15">
        <v>2011</v>
      </c>
      <c r="B103" s="42">
        <v>78.120197005851878</v>
      </c>
      <c r="C103" s="42">
        <v>78.015603205612933</v>
      </c>
      <c r="D103" s="42">
        <v>77.812329731650607</v>
      </c>
      <c r="E103" s="42">
        <v>76.713067727864654</v>
      </c>
      <c r="F103" s="42"/>
      <c r="G103" s="42"/>
      <c r="H103" s="42">
        <v>5.4442640550257124</v>
      </c>
      <c r="I103" s="42">
        <v>5.5714493057804475</v>
      </c>
      <c r="J103" s="42">
        <v>5.5812627837552782</v>
      </c>
      <c r="K103" s="42">
        <v>5.5810115174411976</v>
      </c>
      <c r="L103" s="42"/>
      <c r="M103" s="42"/>
      <c r="N103" s="42">
        <v>100.97890048840043</v>
      </c>
      <c r="O103" s="42">
        <v>100.07242038046923</v>
      </c>
      <c r="P103" s="42">
        <v>99.955550579990586</v>
      </c>
      <c r="Q103" s="42">
        <v>99.946067032445853</v>
      </c>
      <c r="R103" s="42"/>
      <c r="S103" s="42"/>
      <c r="T103" s="42">
        <v>1.002968320752303</v>
      </c>
      <c r="U103" s="42">
        <v>1.0031471880138776</v>
      </c>
      <c r="V103" s="42">
        <v>1.0027820323107619</v>
      </c>
      <c r="W103" s="42">
        <v>1.0015514575504563</v>
      </c>
      <c r="X103" s="42"/>
      <c r="Y103" s="42"/>
      <c r="Z103" s="42">
        <v>1.6675988426081858</v>
      </c>
      <c r="AA103" s="42">
        <v>3.3305736940974384</v>
      </c>
      <c r="AB103" s="42">
        <v>8.2208198035805253</v>
      </c>
    </row>
    <row r="104" spans="1:28" x14ac:dyDescent="0.25">
      <c r="A104" s="15">
        <v>2012</v>
      </c>
      <c r="B104" s="42">
        <v>80.740394011703756</v>
      </c>
      <c r="C104" s="42">
        <v>80.531206411225867</v>
      </c>
      <c r="D104" s="42">
        <v>80.124659463301214</v>
      </c>
      <c r="E104" s="42">
        <v>77.926135455729764</v>
      </c>
      <c r="F104" s="42"/>
      <c r="G104" s="42"/>
      <c r="H104" s="42">
        <v>5.5885281100514135</v>
      </c>
      <c r="I104" s="42">
        <v>5.8428986115610542</v>
      </c>
      <c r="J104" s="42">
        <v>5.8625255675106018</v>
      </c>
      <c r="K104" s="42">
        <v>5.862023034882327</v>
      </c>
      <c r="L104" s="42"/>
      <c r="M104" s="42"/>
      <c r="N104" s="42">
        <v>101.40780097680079</v>
      </c>
      <c r="O104" s="42">
        <v>99.594840760938382</v>
      </c>
      <c r="P104" s="42">
        <v>99.361101159981445</v>
      </c>
      <c r="Q104" s="42">
        <v>99.34213406489198</v>
      </c>
      <c r="R104" s="42"/>
      <c r="S104" s="42"/>
      <c r="T104" s="42">
        <v>1.005936641504606</v>
      </c>
      <c r="U104" s="42">
        <v>1.0062943760277543</v>
      </c>
      <c r="V104" s="42">
        <v>1.0055640646215238</v>
      </c>
      <c r="W104" s="42">
        <v>1.003102915100913</v>
      </c>
      <c r="X104" s="42"/>
      <c r="Y104" s="42"/>
      <c r="Z104" s="42">
        <v>3.3351976852163716</v>
      </c>
      <c r="AA104" s="42">
        <v>6.6611473881957863</v>
      </c>
      <c r="AB104" s="42">
        <v>16.441639607161051</v>
      </c>
    </row>
    <row r="105" spans="1:28" x14ac:dyDescent="0.25">
      <c r="A105" s="15">
        <v>2013</v>
      </c>
      <c r="B105" s="42">
        <v>83.360591017554725</v>
      </c>
      <c r="C105" s="42">
        <v>83.0468096168388</v>
      </c>
      <c r="D105" s="42">
        <v>82.43698919495273</v>
      </c>
      <c r="E105" s="42">
        <v>79.139203183594418</v>
      </c>
      <c r="F105" s="42"/>
      <c r="G105" s="42"/>
      <c r="H105" s="42">
        <v>5.7327921650771145</v>
      </c>
      <c r="I105" s="42">
        <v>6.1143479173415471</v>
      </c>
      <c r="J105" s="42">
        <v>6.1437883512659255</v>
      </c>
      <c r="K105" s="42">
        <v>6.1430345523235701</v>
      </c>
      <c r="L105" s="42"/>
      <c r="M105" s="42"/>
      <c r="N105" s="42">
        <v>101.83670146520126</v>
      </c>
      <c r="O105" s="42">
        <v>99.117261141407539</v>
      </c>
      <c r="P105" s="42">
        <v>98.766651739972076</v>
      </c>
      <c r="Q105" s="42">
        <v>98.738201097337878</v>
      </c>
      <c r="R105" s="42"/>
      <c r="S105" s="42"/>
      <c r="T105" s="42">
        <v>1.0089049622569091</v>
      </c>
      <c r="U105" s="42">
        <v>1.009441564041631</v>
      </c>
      <c r="V105" s="42">
        <v>1.0083460969322866</v>
      </c>
      <c r="W105" s="42">
        <v>1.0046543726513693</v>
      </c>
      <c r="X105" s="42"/>
      <c r="Y105" s="42"/>
      <c r="Z105" s="42">
        <v>5.0027965278250122</v>
      </c>
      <c r="AA105" s="42">
        <v>9.9917210822932248</v>
      </c>
      <c r="AB105" s="42">
        <v>24.662459410745214</v>
      </c>
    </row>
    <row r="106" spans="1:28" x14ac:dyDescent="0.25">
      <c r="A106" s="15">
        <v>2014</v>
      </c>
      <c r="B106" s="42">
        <v>85.980788023406603</v>
      </c>
      <c r="C106" s="42">
        <v>85.562412822451734</v>
      </c>
      <c r="D106" s="42">
        <v>84.749318926603337</v>
      </c>
      <c r="E106" s="42">
        <v>80.352270911459073</v>
      </c>
      <c r="F106" s="42"/>
      <c r="G106" s="42"/>
      <c r="H106" s="42">
        <v>5.8770562201028156</v>
      </c>
      <c r="I106" s="42">
        <v>6.3857972231221538</v>
      </c>
      <c r="J106" s="42">
        <v>6.4250511350212491</v>
      </c>
      <c r="K106" s="42">
        <v>6.4240460697646995</v>
      </c>
      <c r="L106" s="42"/>
      <c r="M106" s="42"/>
      <c r="N106" s="42">
        <v>102.26560195360173</v>
      </c>
      <c r="O106" s="42">
        <v>98.639681521876696</v>
      </c>
      <c r="P106" s="42">
        <v>98.172202319962935</v>
      </c>
      <c r="Q106" s="42">
        <v>98.134268129784004</v>
      </c>
      <c r="R106" s="42"/>
      <c r="S106" s="42"/>
      <c r="T106" s="42">
        <v>1.011873283009213</v>
      </c>
      <c r="U106" s="42">
        <v>1.0125887520555077</v>
      </c>
      <c r="V106" s="42">
        <v>1.0111281292430485</v>
      </c>
      <c r="W106" s="42">
        <v>1.0062058302018255</v>
      </c>
      <c r="X106" s="42"/>
      <c r="Y106" s="42"/>
      <c r="Z106" s="42">
        <v>6.670395370433198</v>
      </c>
      <c r="AA106" s="42">
        <v>13.322294776390663</v>
      </c>
      <c r="AB106" s="42">
        <v>32.883279214325739</v>
      </c>
    </row>
    <row r="107" spans="1:28" x14ac:dyDescent="0.25">
      <c r="A107" s="15">
        <v>2015</v>
      </c>
      <c r="B107" s="42">
        <v>88.600985029258482</v>
      </c>
      <c r="C107" s="42">
        <v>88.078016028064667</v>
      </c>
      <c r="D107" s="42">
        <v>87.061648658253944</v>
      </c>
      <c r="E107" s="42">
        <v>81.565338639324182</v>
      </c>
      <c r="F107" s="42"/>
      <c r="G107" s="42"/>
      <c r="H107" s="42">
        <v>6.0213202751285166</v>
      </c>
      <c r="I107" s="42">
        <v>6.6572465289026468</v>
      </c>
      <c r="J107" s="42">
        <v>6.7063139187765728</v>
      </c>
      <c r="K107" s="42">
        <v>6.7050575872059426</v>
      </c>
      <c r="L107" s="42"/>
      <c r="M107" s="42"/>
      <c r="N107" s="42">
        <v>102.69450244200209</v>
      </c>
      <c r="O107" s="42">
        <v>98.162101902345853</v>
      </c>
      <c r="P107" s="42">
        <v>97.577752899953566</v>
      </c>
      <c r="Q107" s="42">
        <v>97.530335162229903</v>
      </c>
      <c r="R107" s="42"/>
      <c r="S107" s="42"/>
      <c r="T107" s="42">
        <v>1.014841603761516</v>
      </c>
      <c r="U107" s="42">
        <v>1.0157359400693844</v>
      </c>
      <c r="V107" s="42">
        <v>1.0139101615538104</v>
      </c>
      <c r="W107" s="42">
        <v>1.0077572877522822</v>
      </c>
      <c r="X107" s="42"/>
      <c r="Y107" s="42"/>
      <c r="Z107" s="42">
        <v>8.3379942130418385</v>
      </c>
      <c r="AA107" s="42">
        <v>16.652868470489011</v>
      </c>
      <c r="AB107" s="42">
        <v>41.104099017906265</v>
      </c>
    </row>
    <row r="108" spans="1:28" x14ac:dyDescent="0.25">
      <c r="A108" s="15">
        <v>2016</v>
      </c>
      <c r="B108" s="42">
        <v>91.890104723922377</v>
      </c>
      <c r="C108" s="42">
        <v>91.05847175326744</v>
      </c>
      <c r="D108" s="42">
        <v>89.432707226140337</v>
      </c>
      <c r="E108" s="42">
        <v>82.282379790256073</v>
      </c>
      <c r="F108" s="42"/>
      <c r="G108" s="42"/>
      <c r="H108" s="42">
        <v>6.160390714357618</v>
      </c>
      <c r="I108" s="42">
        <v>6.9815544559340879</v>
      </c>
      <c r="J108" s="42">
        <v>6.9866873050310687</v>
      </c>
      <c r="K108" s="42">
        <v>6.9589682606925294</v>
      </c>
      <c r="L108" s="42"/>
      <c r="M108" s="42"/>
      <c r="N108" s="42">
        <v>103.404830794791</v>
      </c>
      <c r="O108" s="42">
        <v>97.907477300124128</v>
      </c>
      <c r="P108" s="42">
        <v>97.568307343012947</v>
      </c>
      <c r="Q108" s="42">
        <v>97.323522161133155</v>
      </c>
      <c r="R108" s="42"/>
      <c r="S108" s="42"/>
      <c r="T108" s="42">
        <v>1.0210446197229484</v>
      </c>
      <c r="U108" s="42">
        <v>1.021696423675774</v>
      </c>
      <c r="V108" s="42">
        <v>1.0194633668735715</v>
      </c>
      <c r="W108" s="42">
        <v>1.0133691246674825</v>
      </c>
      <c r="X108" s="42"/>
      <c r="Y108" s="42"/>
      <c r="Z108" s="42">
        <v>8.6323815312124452</v>
      </c>
      <c r="AA108" s="42">
        <v>16.879784622905618</v>
      </c>
      <c r="AB108" s="42">
        <v>42.111362875331224</v>
      </c>
    </row>
    <row r="109" spans="1:28" x14ac:dyDescent="0.25">
      <c r="A109" s="15">
        <v>2017</v>
      </c>
      <c r="B109" s="42">
        <v>95.179224418587182</v>
      </c>
      <c r="C109" s="42">
        <v>94.038927478470214</v>
      </c>
      <c r="D109" s="42">
        <v>91.803765794026731</v>
      </c>
      <c r="E109" s="42">
        <v>82.999420941187736</v>
      </c>
      <c r="F109" s="42"/>
      <c r="G109" s="42"/>
      <c r="H109" s="42">
        <v>6.2994611535867193</v>
      </c>
      <c r="I109" s="42">
        <v>7.3058623829653015</v>
      </c>
      <c r="J109" s="42">
        <v>7.2670606912856783</v>
      </c>
      <c r="K109" s="42">
        <v>7.2128789341790593</v>
      </c>
      <c r="L109" s="42"/>
      <c r="M109" s="42"/>
      <c r="N109" s="42">
        <v>104.11515914757979</v>
      </c>
      <c r="O109" s="42">
        <v>97.652852697902404</v>
      </c>
      <c r="P109" s="42">
        <v>97.558861786072157</v>
      </c>
      <c r="Q109" s="42">
        <v>97.116709160036294</v>
      </c>
      <c r="R109" s="42"/>
      <c r="S109" s="42"/>
      <c r="T109" s="42">
        <v>1.0272476356843789</v>
      </c>
      <c r="U109" s="42">
        <v>1.0276569072821626</v>
      </c>
      <c r="V109" s="42">
        <v>1.0250165721933318</v>
      </c>
      <c r="W109" s="42">
        <v>1.0189809615826846</v>
      </c>
      <c r="X109" s="42"/>
      <c r="Y109" s="42"/>
      <c r="Z109" s="42">
        <v>8.9267688493829382</v>
      </c>
      <c r="AA109" s="42">
        <v>17.10670077532194</v>
      </c>
      <c r="AB109" s="42">
        <v>43.118626732753</v>
      </c>
    </row>
    <row r="110" spans="1:28" x14ac:dyDescent="0.25">
      <c r="A110" s="15">
        <v>2018</v>
      </c>
      <c r="B110" s="42">
        <v>98.468344113251078</v>
      </c>
      <c r="C110" s="42">
        <v>97.019383203673897</v>
      </c>
      <c r="D110" s="42">
        <v>94.174824361913124</v>
      </c>
      <c r="E110" s="42">
        <v>83.716462092119173</v>
      </c>
      <c r="F110" s="42"/>
      <c r="G110" s="42"/>
      <c r="H110" s="42">
        <v>6.4385315928158207</v>
      </c>
      <c r="I110" s="42">
        <v>7.6301703099965152</v>
      </c>
      <c r="J110" s="42">
        <v>7.5474340775401743</v>
      </c>
      <c r="K110" s="42">
        <v>7.4667896076654756</v>
      </c>
      <c r="L110" s="42"/>
      <c r="M110" s="42"/>
      <c r="N110" s="42">
        <v>104.82548750036881</v>
      </c>
      <c r="O110" s="42">
        <v>97.398228095680679</v>
      </c>
      <c r="P110" s="42">
        <v>97.549416229131381</v>
      </c>
      <c r="Q110" s="42">
        <v>96.909896158939375</v>
      </c>
      <c r="R110" s="42"/>
      <c r="S110" s="42"/>
      <c r="T110" s="42">
        <v>1.0334506516458095</v>
      </c>
      <c r="U110" s="42">
        <v>1.0336173908885513</v>
      </c>
      <c r="V110" s="42">
        <v>1.030569777513092</v>
      </c>
      <c r="W110" s="42">
        <v>1.0245927984978849</v>
      </c>
      <c r="X110" s="42"/>
      <c r="Y110" s="42"/>
      <c r="Z110" s="42">
        <v>9.2211561675534313</v>
      </c>
      <c r="AA110" s="42">
        <v>17.333616927738319</v>
      </c>
      <c r="AB110" s="42">
        <v>44.125890590175004</v>
      </c>
    </row>
    <row r="111" spans="1:28" x14ac:dyDescent="0.25">
      <c r="A111" s="15">
        <v>2019</v>
      </c>
      <c r="B111" s="42">
        <v>101.75746380791497</v>
      </c>
      <c r="C111" s="42">
        <v>99.99983892887667</v>
      </c>
      <c r="D111" s="42">
        <v>96.545882929799518</v>
      </c>
      <c r="E111" s="42">
        <v>84.433503243050836</v>
      </c>
      <c r="F111" s="42"/>
      <c r="G111" s="42"/>
      <c r="H111" s="42">
        <v>6.577602032044922</v>
      </c>
      <c r="I111" s="42">
        <v>7.9544782370277289</v>
      </c>
      <c r="J111" s="42">
        <v>7.8278074637947839</v>
      </c>
      <c r="K111" s="42">
        <v>7.7207002811520056</v>
      </c>
      <c r="L111" s="42"/>
      <c r="M111" s="42"/>
      <c r="N111" s="42">
        <v>105.5358158531576</v>
      </c>
      <c r="O111" s="42">
        <v>97.143603493458954</v>
      </c>
      <c r="P111" s="42">
        <v>97.539970672190591</v>
      </c>
      <c r="Q111" s="42">
        <v>96.703083157842514</v>
      </c>
      <c r="R111" s="42"/>
      <c r="S111" s="42"/>
      <c r="T111" s="42">
        <v>1.0396536676072419</v>
      </c>
      <c r="U111" s="42">
        <v>1.03957787449494</v>
      </c>
      <c r="V111" s="42">
        <v>1.0361229828328522</v>
      </c>
      <c r="W111" s="42">
        <v>1.0302046354130852</v>
      </c>
      <c r="X111" s="42"/>
      <c r="Y111" s="42"/>
      <c r="Z111" s="42">
        <v>9.5155434857239243</v>
      </c>
      <c r="AA111" s="42">
        <v>17.560533080154642</v>
      </c>
      <c r="AB111" s="42">
        <v>45.13315444759678</v>
      </c>
    </row>
    <row r="112" spans="1:28" x14ac:dyDescent="0.25">
      <c r="A112" s="15">
        <v>2020</v>
      </c>
      <c r="B112" s="42">
        <v>105.04658350257978</v>
      </c>
      <c r="C112" s="42">
        <v>102.98029465407944</v>
      </c>
      <c r="D112" s="42">
        <v>98.916941497685912</v>
      </c>
      <c r="E112" s="42">
        <v>85.1505443939825</v>
      </c>
      <c r="F112" s="42"/>
      <c r="G112" s="42"/>
      <c r="H112" s="42">
        <v>6.7166724712740233</v>
      </c>
      <c r="I112" s="42">
        <v>8.2787861640589426</v>
      </c>
      <c r="J112" s="42">
        <v>8.1081808500492798</v>
      </c>
      <c r="K112" s="42">
        <v>7.9746109546385355</v>
      </c>
      <c r="L112" s="42"/>
      <c r="M112" s="42"/>
      <c r="N112" s="42">
        <v>106.24614420594662</v>
      </c>
      <c r="O112" s="42">
        <v>96.88897889123723</v>
      </c>
      <c r="P112" s="42">
        <v>97.530525115249816</v>
      </c>
      <c r="Q112" s="42">
        <v>96.496270156745652</v>
      </c>
      <c r="R112" s="42"/>
      <c r="S112" s="42"/>
      <c r="T112" s="42">
        <v>1.0458566835686725</v>
      </c>
      <c r="U112" s="42">
        <v>1.0455383581013287</v>
      </c>
      <c r="V112" s="42">
        <v>1.0416761881526124</v>
      </c>
      <c r="W112" s="42">
        <v>1.0358164723282872</v>
      </c>
      <c r="X112" s="42"/>
      <c r="Y112" s="42"/>
      <c r="Z112" s="42">
        <v>9.8099308038944173</v>
      </c>
      <c r="AA112" s="42">
        <v>17.787449232571021</v>
      </c>
      <c r="AB112" s="42">
        <v>46.140418305018557</v>
      </c>
    </row>
    <row r="113" spans="1:28" x14ac:dyDescent="0.25">
      <c r="A113" s="15">
        <v>2021</v>
      </c>
      <c r="B113" s="42">
        <v>108.48774885072544</v>
      </c>
      <c r="C113" s="42">
        <v>105.59752834321898</v>
      </c>
      <c r="D113" s="42">
        <v>100.73888257625913</v>
      </c>
      <c r="E113" s="42">
        <v>85.193572577748711</v>
      </c>
      <c r="F113" s="42"/>
      <c r="G113" s="42"/>
      <c r="H113" s="42">
        <v>6.8960195854359654</v>
      </c>
      <c r="I113" s="42">
        <v>8.5192950251097272</v>
      </c>
      <c r="J113" s="42">
        <v>8.4486944752798081</v>
      </c>
      <c r="K113" s="42">
        <v>8.2545382829893015</v>
      </c>
      <c r="L113" s="42"/>
      <c r="M113" s="42"/>
      <c r="N113" s="42">
        <v>106.9448367416685</v>
      </c>
      <c r="O113" s="42">
        <v>97.45824515451659</v>
      </c>
      <c r="P113" s="42">
        <v>97.421097912814332</v>
      </c>
      <c r="Q113" s="42">
        <v>96.202221708892239</v>
      </c>
      <c r="R113" s="42"/>
      <c r="S113" s="42"/>
      <c r="T113" s="42">
        <v>1.0526751546202977</v>
      </c>
      <c r="U113" s="42">
        <v>1.0526351508904348</v>
      </c>
      <c r="V113" s="42">
        <v>1.0490170625512185</v>
      </c>
      <c r="W113" s="42">
        <v>1.0436678995962101</v>
      </c>
      <c r="X113" s="42"/>
      <c r="Y113" s="42"/>
      <c r="Z113" s="42">
        <v>9.9769958782541721</v>
      </c>
      <c r="AA113" s="42">
        <v>18.544701080327513</v>
      </c>
      <c r="AB113" s="42">
        <v>48.158463564179783</v>
      </c>
    </row>
    <row r="114" spans="1:28" x14ac:dyDescent="0.25">
      <c r="A114" s="15">
        <v>2022</v>
      </c>
      <c r="B114" s="42">
        <v>111.92891419887019</v>
      </c>
      <c r="C114" s="42">
        <v>108.21476203235852</v>
      </c>
      <c r="D114" s="42">
        <v>102.5608236548328</v>
      </c>
      <c r="E114" s="42">
        <v>85.236600761515021</v>
      </c>
      <c r="F114" s="42"/>
      <c r="G114" s="42"/>
      <c r="H114" s="42">
        <v>7.0753666995978506</v>
      </c>
      <c r="I114" s="42">
        <v>8.7598038861605687</v>
      </c>
      <c r="J114" s="42">
        <v>8.7892081005103364</v>
      </c>
      <c r="K114" s="42">
        <v>8.5344656113400106</v>
      </c>
      <c r="L114" s="42"/>
      <c r="M114" s="42"/>
      <c r="N114" s="42">
        <v>107.6435292773906</v>
      </c>
      <c r="O114" s="42">
        <v>98.027511417795949</v>
      </c>
      <c r="P114" s="42">
        <v>97.311670710378877</v>
      </c>
      <c r="Q114" s="42">
        <v>95.908173261038996</v>
      </c>
      <c r="R114" s="42"/>
      <c r="S114" s="42"/>
      <c r="T114" s="42">
        <v>1.059493625671923</v>
      </c>
      <c r="U114" s="42">
        <v>1.0597319436795427</v>
      </c>
      <c r="V114" s="42">
        <v>1.0563579369498246</v>
      </c>
      <c r="W114" s="42">
        <v>1.0515193268641347</v>
      </c>
      <c r="X114" s="42"/>
      <c r="Y114" s="42"/>
      <c r="Z114" s="42">
        <v>10.14406095261387</v>
      </c>
      <c r="AA114" s="42">
        <v>19.30195292808412</v>
      </c>
      <c r="AB114" s="42">
        <v>50.176508823341464</v>
      </c>
    </row>
    <row r="115" spans="1:28" x14ac:dyDescent="0.25">
      <c r="A115" s="15">
        <v>2023</v>
      </c>
      <c r="B115" s="42">
        <v>115.37007954701585</v>
      </c>
      <c r="C115" s="42">
        <v>110.83199572149806</v>
      </c>
      <c r="D115" s="42">
        <v>104.38276473340693</v>
      </c>
      <c r="E115" s="42">
        <v>85.279628945281331</v>
      </c>
      <c r="F115" s="42"/>
      <c r="G115" s="42"/>
      <c r="H115" s="42">
        <v>7.2547138137597926</v>
      </c>
      <c r="I115" s="42">
        <v>9.0003127472114102</v>
      </c>
      <c r="J115" s="42">
        <v>9.129721725740751</v>
      </c>
      <c r="K115" s="42">
        <v>8.8143929396908334</v>
      </c>
      <c r="L115" s="42"/>
      <c r="M115" s="42"/>
      <c r="N115" s="42">
        <v>108.34222181311247</v>
      </c>
      <c r="O115" s="42">
        <v>98.596777681075309</v>
      </c>
      <c r="P115" s="42">
        <v>97.202243507943393</v>
      </c>
      <c r="Q115" s="42">
        <v>95.61412481318564</v>
      </c>
      <c r="R115" s="42"/>
      <c r="S115" s="42"/>
      <c r="T115" s="42">
        <v>1.0663120967235482</v>
      </c>
      <c r="U115" s="42">
        <v>1.0668287364686506</v>
      </c>
      <c r="V115" s="42">
        <v>1.0636988113484307</v>
      </c>
      <c r="W115" s="42">
        <v>1.0593707541320576</v>
      </c>
      <c r="X115" s="42"/>
      <c r="Y115" s="42"/>
      <c r="Z115" s="42">
        <v>10.311126026973568</v>
      </c>
      <c r="AA115" s="42">
        <v>20.059204775840726</v>
      </c>
      <c r="AB115" s="42">
        <v>52.194554082502691</v>
      </c>
    </row>
    <row r="116" spans="1:28" x14ac:dyDescent="0.25">
      <c r="A116" s="15">
        <v>2024</v>
      </c>
      <c r="B116" s="42">
        <v>118.8112448951606</v>
      </c>
      <c r="C116" s="42">
        <v>113.4492294106376</v>
      </c>
      <c r="D116" s="42">
        <v>106.2047058119806</v>
      </c>
      <c r="E116" s="42">
        <v>85.322657129047641</v>
      </c>
      <c r="F116" s="42"/>
      <c r="G116" s="42"/>
      <c r="H116" s="42">
        <v>7.4340609279216778</v>
      </c>
      <c r="I116" s="42">
        <v>9.2408216082621948</v>
      </c>
      <c r="J116" s="42">
        <v>9.4702353509712793</v>
      </c>
      <c r="K116" s="42">
        <v>9.0943202680416562</v>
      </c>
      <c r="L116" s="42"/>
      <c r="M116" s="42"/>
      <c r="N116" s="42">
        <v>109.04091434883458</v>
      </c>
      <c r="O116" s="42">
        <v>99.166043944354897</v>
      </c>
      <c r="P116" s="42">
        <v>97.09281630550791</v>
      </c>
      <c r="Q116" s="42">
        <v>95.320076365332397</v>
      </c>
      <c r="R116" s="42"/>
      <c r="S116" s="42"/>
      <c r="T116" s="42">
        <v>1.0731305677751735</v>
      </c>
      <c r="U116" s="42">
        <v>1.0739255292577585</v>
      </c>
      <c r="V116" s="42">
        <v>1.0710396857470368</v>
      </c>
      <c r="W116" s="42">
        <v>1.0672221813999805</v>
      </c>
      <c r="X116" s="42"/>
      <c r="Y116" s="42"/>
      <c r="Z116" s="42">
        <v>10.478191101333323</v>
      </c>
      <c r="AA116" s="42">
        <v>20.816456623597333</v>
      </c>
      <c r="AB116" s="42">
        <v>54.212599341664372</v>
      </c>
    </row>
    <row r="117" spans="1:28" x14ac:dyDescent="0.25">
      <c r="A117" s="15">
        <v>2025</v>
      </c>
      <c r="B117" s="42">
        <v>122.25241024330626</v>
      </c>
      <c r="C117" s="42">
        <v>116.06646309977714</v>
      </c>
      <c r="D117" s="42">
        <v>108.02664689055428</v>
      </c>
      <c r="E117" s="42">
        <v>85.365685312813952</v>
      </c>
      <c r="F117" s="42"/>
      <c r="G117" s="42"/>
      <c r="H117" s="42">
        <v>7.6134080420836199</v>
      </c>
      <c r="I117" s="42">
        <v>9.4813304693130362</v>
      </c>
      <c r="J117" s="42">
        <v>9.8107489762018076</v>
      </c>
      <c r="K117" s="42">
        <v>9.3742475963923653</v>
      </c>
      <c r="L117" s="42"/>
      <c r="M117" s="42"/>
      <c r="N117" s="42">
        <v>109.73960688455645</v>
      </c>
      <c r="O117" s="42">
        <v>99.735310207634257</v>
      </c>
      <c r="P117" s="42">
        <v>96.983389103072454</v>
      </c>
      <c r="Q117" s="42">
        <v>95.026027917479041</v>
      </c>
      <c r="R117" s="42"/>
      <c r="S117" s="42"/>
      <c r="T117" s="42">
        <v>1.0799490388267987</v>
      </c>
      <c r="U117" s="42">
        <v>1.0810223220468647</v>
      </c>
      <c r="V117" s="42">
        <v>1.0783805601456429</v>
      </c>
      <c r="W117" s="42">
        <v>1.0750736086679051</v>
      </c>
      <c r="X117" s="42"/>
      <c r="Y117" s="42"/>
      <c r="Z117" s="42">
        <v>10.645256175693021</v>
      </c>
      <c r="AA117" s="42">
        <v>21.573708471353712</v>
      </c>
      <c r="AB117" s="42">
        <v>56.230644600825599</v>
      </c>
    </row>
    <row r="118" spans="1:28" x14ac:dyDescent="0.25">
      <c r="A118" s="15">
        <v>2026</v>
      </c>
      <c r="B118" s="42">
        <v>124.54365594821593</v>
      </c>
      <c r="C118" s="42">
        <v>118.11881047174666</v>
      </c>
      <c r="D118" s="42">
        <v>109.96586056144497</v>
      </c>
      <c r="E118" s="42">
        <v>84.641715270297482</v>
      </c>
      <c r="F118" s="42"/>
      <c r="G118" s="42"/>
      <c r="H118" s="42">
        <v>7.8445916809467917</v>
      </c>
      <c r="I118" s="42">
        <v>9.6412379523145546</v>
      </c>
      <c r="J118" s="42">
        <v>10.281319677096235</v>
      </c>
      <c r="K118" s="42">
        <v>9.6476334825405274</v>
      </c>
      <c r="L118" s="42"/>
      <c r="M118" s="42"/>
      <c r="N118" s="42">
        <v>110.41557748582022</v>
      </c>
      <c r="O118" s="42">
        <v>100.66195299071933</v>
      </c>
      <c r="P118" s="42">
        <v>97.018062284482511</v>
      </c>
      <c r="Q118" s="42">
        <v>95.136713413537905</v>
      </c>
      <c r="R118" s="42"/>
      <c r="S118" s="42"/>
      <c r="T118" s="42">
        <v>1.0855298901279014</v>
      </c>
      <c r="U118" s="42">
        <v>1.0864567217979708</v>
      </c>
      <c r="V118" s="42">
        <v>1.0849492331383921</v>
      </c>
      <c r="W118" s="42">
        <v>1.0830961270114514</v>
      </c>
      <c r="X118" s="42"/>
      <c r="Y118" s="42"/>
      <c r="Z118" s="42">
        <v>11.030642982219661</v>
      </c>
      <c r="AA118" s="42">
        <v>21.845914474217579</v>
      </c>
      <c r="AB118" s="42">
        <v>58.598965750707066</v>
      </c>
    </row>
    <row r="119" spans="1:28" x14ac:dyDescent="0.25">
      <c r="A119" s="15">
        <v>2027</v>
      </c>
      <c r="B119" s="42">
        <v>126.8349016531256</v>
      </c>
      <c r="C119" s="42">
        <v>120.17115784371526</v>
      </c>
      <c r="D119" s="42">
        <v>111.90507423233521</v>
      </c>
      <c r="E119" s="42">
        <v>83.917745227781097</v>
      </c>
      <c r="F119" s="42"/>
      <c r="G119" s="42"/>
      <c r="H119" s="42">
        <v>8.0757753198100204</v>
      </c>
      <c r="I119" s="42">
        <v>9.801145435316073</v>
      </c>
      <c r="J119" s="42">
        <v>10.751890377990776</v>
      </c>
      <c r="K119" s="42">
        <v>9.9210193686886896</v>
      </c>
      <c r="L119" s="42"/>
      <c r="M119" s="42"/>
      <c r="N119" s="42">
        <v>111.09154808708377</v>
      </c>
      <c r="O119" s="42">
        <v>101.5885957738044</v>
      </c>
      <c r="P119" s="42">
        <v>97.052735465892582</v>
      </c>
      <c r="Q119" s="42">
        <v>95.247398909596683</v>
      </c>
      <c r="R119" s="42"/>
      <c r="S119" s="42"/>
      <c r="T119" s="42">
        <v>1.091110741429004</v>
      </c>
      <c r="U119" s="42">
        <v>1.0918911215490752</v>
      </c>
      <c r="V119" s="42">
        <v>1.0915179061311431</v>
      </c>
      <c r="W119" s="42">
        <v>1.0911186453549959</v>
      </c>
      <c r="X119" s="42"/>
      <c r="Y119" s="42"/>
      <c r="Z119" s="42">
        <v>11.4160297887463</v>
      </c>
      <c r="AA119" s="42">
        <v>22.11812047708122</v>
      </c>
      <c r="AB119" s="42">
        <v>60.967286900587169</v>
      </c>
    </row>
    <row r="120" spans="1:28" x14ac:dyDescent="0.25">
      <c r="A120" s="15">
        <v>2028</v>
      </c>
      <c r="B120" s="42">
        <v>129.12614735803618</v>
      </c>
      <c r="C120" s="42">
        <v>122.22350521568478</v>
      </c>
      <c r="D120" s="42">
        <v>113.84428790322545</v>
      </c>
      <c r="E120" s="42">
        <v>83.193775185264485</v>
      </c>
      <c r="F120" s="42"/>
      <c r="G120" s="42"/>
      <c r="H120" s="42">
        <v>8.3069589586731922</v>
      </c>
      <c r="I120" s="42">
        <v>9.9610529183175913</v>
      </c>
      <c r="J120" s="42">
        <v>11.222461078885317</v>
      </c>
      <c r="K120" s="42">
        <v>10.194405254836852</v>
      </c>
      <c r="L120" s="42"/>
      <c r="M120" s="42"/>
      <c r="N120" s="42">
        <v>111.76751868834731</v>
      </c>
      <c r="O120" s="42">
        <v>102.5152385568897</v>
      </c>
      <c r="P120" s="42">
        <v>97.087408647302638</v>
      </c>
      <c r="Q120" s="42">
        <v>95.358084405655461</v>
      </c>
      <c r="R120" s="42"/>
      <c r="S120" s="42"/>
      <c r="T120" s="42">
        <v>1.0966915927301084</v>
      </c>
      <c r="U120" s="42">
        <v>1.0973255213001796</v>
      </c>
      <c r="V120" s="42">
        <v>1.0980865791238923</v>
      </c>
      <c r="W120" s="42">
        <v>1.099141163698544</v>
      </c>
      <c r="X120" s="42"/>
      <c r="Y120" s="42"/>
      <c r="Z120" s="42">
        <v>11.80141659527294</v>
      </c>
      <c r="AA120" s="42">
        <v>22.390326479944974</v>
      </c>
      <c r="AB120" s="42">
        <v>63.335608050467272</v>
      </c>
    </row>
    <row r="121" spans="1:28" x14ac:dyDescent="0.25">
      <c r="A121" s="15">
        <v>2029</v>
      </c>
      <c r="B121" s="42">
        <v>131.41739306294585</v>
      </c>
      <c r="C121" s="42">
        <v>124.2758525876543</v>
      </c>
      <c r="D121" s="42">
        <v>115.78350157411569</v>
      </c>
      <c r="E121" s="42">
        <v>82.4698051427481</v>
      </c>
      <c r="F121" s="42"/>
      <c r="G121" s="42"/>
      <c r="H121" s="42">
        <v>8.5381425975364209</v>
      </c>
      <c r="I121" s="42">
        <v>10.12096040131911</v>
      </c>
      <c r="J121" s="42">
        <v>11.693031779779858</v>
      </c>
      <c r="K121" s="42">
        <v>10.4677911409849</v>
      </c>
      <c r="L121" s="42"/>
      <c r="M121" s="42"/>
      <c r="N121" s="42">
        <v>112.44348928961108</v>
      </c>
      <c r="O121" s="42">
        <v>103.44188133997477</v>
      </c>
      <c r="P121" s="42">
        <v>97.122081828712695</v>
      </c>
      <c r="Q121" s="42">
        <v>95.468769901714239</v>
      </c>
      <c r="R121" s="42"/>
      <c r="S121" s="42"/>
      <c r="T121" s="42">
        <v>1.1022724440312111</v>
      </c>
      <c r="U121" s="42">
        <v>1.102759921051284</v>
      </c>
      <c r="V121" s="42">
        <v>1.1046552521166433</v>
      </c>
      <c r="W121" s="42">
        <v>1.107163682042092</v>
      </c>
      <c r="X121" s="42"/>
      <c r="Y121" s="42"/>
      <c r="Z121" s="42">
        <v>12.18680340179958</v>
      </c>
      <c r="AA121" s="42">
        <v>22.662532482808729</v>
      </c>
      <c r="AB121" s="42">
        <v>65.703929200347375</v>
      </c>
    </row>
    <row r="122" spans="1:28" x14ac:dyDescent="0.25">
      <c r="A122" s="15">
        <v>2030</v>
      </c>
      <c r="B122" s="42">
        <v>133.70863876785552</v>
      </c>
      <c r="C122" s="42">
        <v>126.32819995962382</v>
      </c>
      <c r="D122" s="42">
        <v>117.72271524500547</v>
      </c>
      <c r="E122" s="42">
        <v>81.745835100231716</v>
      </c>
      <c r="F122" s="42"/>
      <c r="G122" s="42"/>
      <c r="H122" s="42">
        <v>8.7693262363996496</v>
      </c>
      <c r="I122" s="42">
        <v>10.280867884320685</v>
      </c>
      <c r="J122" s="42">
        <v>12.163602480674399</v>
      </c>
      <c r="K122" s="42">
        <v>10.741177027133062</v>
      </c>
      <c r="L122" s="42"/>
      <c r="M122" s="42"/>
      <c r="N122" s="42">
        <v>113.11945989087462</v>
      </c>
      <c r="O122" s="42">
        <v>104.36852412305984</v>
      </c>
      <c r="P122" s="42">
        <v>97.156755010122765</v>
      </c>
      <c r="Q122" s="42">
        <v>95.579455397773017</v>
      </c>
      <c r="R122" s="42"/>
      <c r="S122" s="42"/>
      <c r="T122" s="42">
        <v>1.1078532953323137</v>
      </c>
      <c r="U122" s="42">
        <v>1.1081943208023883</v>
      </c>
      <c r="V122" s="42">
        <v>1.1112239251093943</v>
      </c>
      <c r="W122" s="42">
        <v>1.1151862003856365</v>
      </c>
      <c r="X122" s="42"/>
      <c r="Y122" s="42"/>
      <c r="Z122" s="42">
        <v>12.572190208326219</v>
      </c>
      <c r="AA122" s="42">
        <v>22.934738485672369</v>
      </c>
      <c r="AB122" s="42">
        <v>68.072250350227478</v>
      </c>
    </row>
    <row r="123" spans="1:28" x14ac:dyDescent="0.25">
      <c r="A123" s="15">
        <v>2031</v>
      </c>
      <c r="B123" s="42">
        <v>135.8531868026048</v>
      </c>
      <c r="C123" s="42">
        <v>129.10498700442622</v>
      </c>
      <c r="D123" s="42">
        <v>120.51983488663791</v>
      </c>
      <c r="E123" s="42">
        <v>81.644586903289877</v>
      </c>
      <c r="F123" s="42"/>
      <c r="G123" s="42"/>
      <c r="H123" s="42">
        <v>9.0444347072163964</v>
      </c>
      <c r="I123" s="42">
        <v>10.585177554158804</v>
      </c>
      <c r="J123" s="42">
        <v>12.314432736286676</v>
      </c>
      <c r="K123" s="42">
        <v>10.796166752739552</v>
      </c>
      <c r="L123" s="42"/>
      <c r="M123" s="42"/>
      <c r="N123" s="42">
        <v>113.82791984561004</v>
      </c>
      <c r="O123" s="42">
        <v>105.32247668150012</v>
      </c>
      <c r="P123" s="42">
        <v>98.60408672597714</v>
      </c>
      <c r="Q123" s="42">
        <v>97.204772841993872</v>
      </c>
      <c r="R123" s="42"/>
      <c r="S123" s="42"/>
      <c r="T123" s="42">
        <v>1.1140318254725941</v>
      </c>
      <c r="U123" s="42">
        <v>1.1145567489868125</v>
      </c>
      <c r="V123" s="42">
        <v>1.1171655657748207</v>
      </c>
      <c r="W123" s="42">
        <v>1.1210077675460433</v>
      </c>
      <c r="X123" s="42"/>
      <c r="Y123" s="42"/>
      <c r="Z123" s="42">
        <v>12.176565069474123</v>
      </c>
      <c r="AA123" s="42">
        <v>22.521780504951266</v>
      </c>
      <c r="AB123" s="42">
        <v>69.677259324342231</v>
      </c>
    </row>
    <row r="124" spans="1:28" x14ac:dyDescent="0.25">
      <c r="A124" s="15">
        <v>2032</v>
      </c>
      <c r="B124" s="42">
        <v>137.99773483735407</v>
      </c>
      <c r="C124" s="42">
        <v>131.88177404922862</v>
      </c>
      <c r="D124" s="42">
        <v>123.31695452826898</v>
      </c>
      <c r="E124" s="42">
        <v>81.543338706348067</v>
      </c>
      <c r="F124" s="42"/>
      <c r="G124" s="42"/>
      <c r="H124" s="42">
        <v>9.3195431780330864</v>
      </c>
      <c r="I124" s="42">
        <v>10.889487223997094</v>
      </c>
      <c r="J124" s="42">
        <v>12.46526299189884</v>
      </c>
      <c r="K124" s="42">
        <v>10.851156478346084</v>
      </c>
      <c r="L124" s="42"/>
      <c r="M124" s="42"/>
      <c r="N124" s="42">
        <v>114.53637980034523</v>
      </c>
      <c r="O124" s="42">
        <v>106.27642923993994</v>
      </c>
      <c r="P124" s="42">
        <v>100.05141844183208</v>
      </c>
      <c r="Q124" s="42">
        <v>98.830090286214272</v>
      </c>
      <c r="R124" s="42"/>
      <c r="S124" s="42"/>
      <c r="T124" s="42">
        <v>1.1202103556128744</v>
      </c>
      <c r="U124" s="42">
        <v>1.1209191771712348</v>
      </c>
      <c r="V124" s="42">
        <v>1.123107206440249</v>
      </c>
      <c r="W124" s="42">
        <v>1.1268293347064482</v>
      </c>
      <c r="X124" s="42"/>
      <c r="Y124" s="42"/>
      <c r="Z124" s="42">
        <v>11.780939930621912</v>
      </c>
      <c r="AA124" s="42">
        <v>22.108822524229936</v>
      </c>
      <c r="AB124" s="42">
        <v>71.282268298457893</v>
      </c>
    </row>
    <row r="125" spans="1:28" x14ac:dyDescent="0.25">
      <c r="A125" s="15">
        <v>2033</v>
      </c>
      <c r="B125" s="42">
        <v>140.14228287210426</v>
      </c>
      <c r="C125" s="42">
        <v>134.65856109403103</v>
      </c>
      <c r="D125" s="42">
        <v>126.11407416990096</v>
      </c>
      <c r="E125" s="42">
        <v>81.442090509406228</v>
      </c>
      <c r="F125" s="42"/>
      <c r="G125" s="42"/>
      <c r="H125" s="42">
        <v>9.5946516488498901</v>
      </c>
      <c r="I125" s="42">
        <v>11.19379689383527</v>
      </c>
      <c r="J125" s="42">
        <v>12.616093247511003</v>
      </c>
      <c r="K125" s="42">
        <v>10.906146203952616</v>
      </c>
      <c r="L125" s="42"/>
      <c r="M125" s="42"/>
      <c r="N125" s="42">
        <v>115.24483975508042</v>
      </c>
      <c r="O125" s="42">
        <v>107.23038179837999</v>
      </c>
      <c r="P125" s="42">
        <v>101.49875015768657</v>
      </c>
      <c r="Q125" s="42">
        <v>100.45540773043513</v>
      </c>
      <c r="R125" s="42"/>
      <c r="S125" s="42"/>
      <c r="T125" s="42">
        <v>1.1263888857531548</v>
      </c>
      <c r="U125" s="42">
        <v>1.1272816053556571</v>
      </c>
      <c r="V125" s="42">
        <v>1.1290488471056754</v>
      </c>
      <c r="W125" s="42">
        <v>1.1326509018668514</v>
      </c>
      <c r="X125" s="42"/>
      <c r="Y125" s="42"/>
      <c r="Z125" s="42">
        <v>11.385314791769815</v>
      </c>
      <c r="AA125" s="42">
        <v>21.695864543508719</v>
      </c>
      <c r="AB125" s="42">
        <v>72.887277272573101</v>
      </c>
    </row>
    <row r="126" spans="1:28" x14ac:dyDescent="0.25">
      <c r="A126" s="15">
        <v>2034</v>
      </c>
      <c r="B126" s="42">
        <v>142.28683090685354</v>
      </c>
      <c r="C126" s="42">
        <v>137.43534813883343</v>
      </c>
      <c r="D126" s="42">
        <v>128.91119381153294</v>
      </c>
      <c r="E126" s="42">
        <v>81.340842312464417</v>
      </c>
      <c r="F126" s="42"/>
      <c r="G126" s="42"/>
      <c r="H126" s="42">
        <v>9.8697601196666938</v>
      </c>
      <c r="I126" s="42">
        <v>11.498106563673559</v>
      </c>
      <c r="J126" s="42">
        <v>12.766923503123223</v>
      </c>
      <c r="K126" s="42">
        <v>10.961135929559148</v>
      </c>
      <c r="L126" s="42"/>
      <c r="M126" s="42"/>
      <c r="N126" s="42">
        <v>115.95329970981561</v>
      </c>
      <c r="O126" s="42">
        <v>108.18433435681982</v>
      </c>
      <c r="P126" s="42">
        <v>102.94608187354106</v>
      </c>
      <c r="Q126" s="42">
        <v>102.08072517465553</v>
      </c>
      <c r="R126" s="42"/>
      <c r="S126" s="42"/>
      <c r="T126" s="42">
        <v>1.1325674158934351</v>
      </c>
      <c r="U126" s="42">
        <v>1.1336440335400795</v>
      </c>
      <c r="V126" s="42">
        <v>1.1349904877711019</v>
      </c>
      <c r="W126" s="42">
        <v>1.1384724690272563</v>
      </c>
      <c r="X126" s="42"/>
      <c r="Y126" s="42"/>
      <c r="Z126" s="42">
        <v>10.989689652917718</v>
      </c>
      <c r="AA126" s="42">
        <v>21.282906562787389</v>
      </c>
      <c r="AB126" s="42">
        <v>74.492286246688764</v>
      </c>
    </row>
    <row r="127" spans="1:28" x14ac:dyDescent="0.25">
      <c r="A127" s="15">
        <v>2035</v>
      </c>
      <c r="B127" s="42">
        <v>144.43137894160373</v>
      </c>
      <c r="C127" s="42">
        <v>140.21213518363584</v>
      </c>
      <c r="D127" s="42">
        <v>131.70831345316401</v>
      </c>
      <c r="E127" s="42">
        <v>81.239594115522607</v>
      </c>
      <c r="F127" s="42"/>
      <c r="G127" s="42"/>
      <c r="H127" s="42">
        <v>10.144868590483497</v>
      </c>
      <c r="I127" s="42">
        <v>11.802416233511735</v>
      </c>
      <c r="J127" s="42">
        <v>12.917753758735387</v>
      </c>
      <c r="K127" s="42">
        <v>11.016125655165681</v>
      </c>
      <c r="L127" s="42"/>
      <c r="M127" s="42"/>
      <c r="N127" s="42">
        <v>116.66175966455103</v>
      </c>
      <c r="O127" s="42">
        <v>109.13828691525964</v>
      </c>
      <c r="P127" s="42">
        <v>104.393413589396</v>
      </c>
      <c r="Q127" s="42">
        <v>103.70604261887638</v>
      </c>
      <c r="R127" s="42"/>
      <c r="S127" s="42"/>
      <c r="T127" s="42">
        <v>1.1387459460337155</v>
      </c>
      <c r="U127" s="42">
        <v>1.1400064617245018</v>
      </c>
      <c r="V127" s="42">
        <v>1.1409321284365301</v>
      </c>
      <c r="W127" s="42">
        <v>1.1442940361876612</v>
      </c>
      <c r="X127" s="42"/>
      <c r="Y127" s="42"/>
      <c r="Z127" s="42">
        <v>10.594064514065508</v>
      </c>
      <c r="AA127" s="42">
        <v>20.869948582066172</v>
      </c>
      <c r="AB127" s="42">
        <v>76.097295220804426</v>
      </c>
    </row>
    <row r="128" spans="1:28" x14ac:dyDescent="0.25">
      <c r="A128" s="15">
        <v>2036</v>
      </c>
      <c r="B128" s="42">
        <v>145.71071505639702</v>
      </c>
      <c r="C128" s="42">
        <v>141.95366291257551</v>
      </c>
      <c r="D128" s="42">
        <v>132.0692279881423</v>
      </c>
      <c r="E128" s="42">
        <v>80.245405928472564</v>
      </c>
      <c r="F128" s="42"/>
      <c r="G128" s="42"/>
      <c r="H128" s="42">
        <v>10.467736698623412</v>
      </c>
      <c r="I128" s="42">
        <v>12.088325928276276</v>
      </c>
      <c r="J128" s="42">
        <v>13.029756712253487</v>
      </c>
      <c r="K128" s="42">
        <v>10.89440058798067</v>
      </c>
      <c r="L128" s="42"/>
      <c r="M128" s="42"/>
      <c r="N128" s="42">
        <v>117.38785530618452</v>
      </c>
      <c r="O128" s="42">
        <v>110.09836658788254</v>
      </c>
      <c r="P128" s="42">
        <v>105.27955522249931</v>
      </c>
      <c r="Q128" s="42">
        <v>105.35161925970124</v>
      </c>
      <c r="R128" s="42"/>
      <c r="S128" s="42"/>
      <c r="T128" s="42">
        <v>1.1446710896411822</v>
      </c>
      <c r="U128" s="42">
        <v>1.1461176696739184</v>
      </c>
      <c r="V128" s="42">
        <v>1.1473171927090977</v>
      </c>
      <c r="W128" s="42">
        <v>1.1542611880928817</v>
      </c>
      <c r="X128" s="42"/>
      <c r="Y128" s="42"/>
      <c r="Z128" s="42">
        <v>10.582771820994253</v>
      </c>
      <c r="AA128" s="42">
        <v>22.045015344579042</v>
      </c>
      <c r="AB128" s="42">
        <v>78.605249686697789</v>
      </c>
    </row>
    <row r="129" spans="1:28" x14ac:dyDescent="0.25">
      <c r="A129" s="15">
        <v>2037</v>
      </c>
      <c r="B129" s="42">
        <v>146.99005117119077</v>
      </c>
      <c r="C129" s="42">
        <v>143.69519064151518</v>
      </c>
      <c r="D129" s="42">
        <v>132.43014252312037</v>
      </c>
      <c r="E129" s="42">
        <v>79.251217741422352</v>
      </c>
      <c r="F129" s="42"/>
      <c r="G129" s="42"/>
      <c r="H129" s="42">
        <v>10.790604806763213</v>
      </c>
      <c r="I129" s="42">
        <v>12.374235623040704</v>
      </c>
      <c r="J129" s="42">
        <v>13.141759665771644</v>
      </c>
      <c r="K129" s="42">
        <v>10.772675520795616</v>
      </c>
      <c r="L129" s="42"/>
      <c r="M129" s="42"/>
      <c r="N129" s="42">
        <v>118.11395094781847</v>
      </c>
      <c r="O129" s="42">
        <v>111.05844626050543</v>
      </c>
      <c r="P129" s="42">
        <v>106.16569685560239</v>
      </c>
      <c r="Q129" s="42">
        <v>106.99719590052655</v>
      </c>
      <c r="R129" s="42"/>
      <c r="S129" s="42"/>
      <c r="T129" s="42">
        <v>1.150596233248649</v>
      </c>
      <c r="U129" s="42">
        <v>1.1522288776233331</v>
      </c>
      <c r="V129" s="42">
        <v>1.1537022569816653</v>
      </c>
      <c r="W129" s="42">
        <v>1.1642283399981075</v>
      </c>
      <c r="X129" s="42"/>
      <c r="Y129" s="42"/>
      <c r="Z129" s="42">
        <v>10.571479127922924</v>
      </c>
      <c r="AA129" s="42">
        <v>23.220082107091912</v>
      </c>
      <c r="AB129" s="42">
        <v>81.113204152591607</v>
      </c>
    </row>
    <row r="130" spans="1:28" x14ac:dyDescent="0.25">
      <c r="A130" s="15">
        <v>2038</v>
      </c>
      <c r="B130" s="42">
        <v>148.26938728598452</v>
      </c>
      <c r="C130" s="42">
        <v>145.43671837045486</v>
      </c>
      <c r="D130" s="42">
        <v>132.79105705809843</v>
      </c>
      <c r="E130" s="42">
        <v>78.257029554372366</v>
      </c>
      <c r="F130" s="42"/>
      <c r="G130" s="42"/>
      <c r="H130" s="42">
        <v>11.113472914903127</v>
      </c>
      <c r="I130" s="42">
        <v>12.660145317805132</v>
      </c>
      <c r="J130" s="42">
        <v>13.253762619289773</v>
      </c>
      <c r="K130" s="42">
        <v>10.650950453610591</v>
      </c>
      <c r="L130" s="42"/>
      <c r="M130" s="42"/>
      <c r="N130" s="42">
        <v>118.84004658945219</v>
      </c>
      <c r="O130" s="42">
        <v>112.0185259331281</v>
      </c>
      <c r="P130" s="42">
        <v>107.0518384887057</v>
      </c>
      <c r="Q130" s="42">
        <v>108.64277254135186</v>
      </c>
      <c r="R130" s="42"/>
      <c r="S130" s="42"/>
      <c r="T130" s="42">
        <v>1.1565213768561158</v>
      </c>
      <c r="U130" s="42">
        <v>1.1583400855727479</v>
      </c>
      <c r="V130" s="42">
        <v>1.1600873212542346</v>
      </c>
      <c r="W130" s="42">
        <v>1.1741954919033297</v>
      </c>
      <c r="X130" s="42"/>
      <c r="Y130" s="42"/>
      <c r="Z130" s="42">
        <v>10.560186434851595</v>
      </c>
      <c r="AA130" s="42">
        <v>24.395148869604782</v>
      </c>
      <c r="AB130" s="42">
        <v>83.621158618485424</v>
      </c>
    </row>
    <row r="131" spans="1:28" x14ac:dyDescent="0.25">
      <c r="A131" s="15">
        <v>2039</v>
      </c>
      <c r="B131" s="42">
        <v>149.54872340077827</v>
      </c>
      <c r="C131" s="42">
        <v>147.17824609939453</v>
      </c>
      <c r="D131" s="42">
        <v>133.1519715930765</v>
      </c>
      <c r="E131" s="42">
        <v>77.262841367322153</v>
      </c>
      <c r="F131" s="42"/>
      <c r="G131" s="42"/>
      <c r="H131" s="42">
        <v>11.436341023043042</v>
      </c>
      <c r="I131" s="42">
        <v>12.946055012569445</v>
      </c>
      <c r="J131" s="42">
        <v>13.365765572807931</v>
      </c>
      <c r="K131" s="42">
        <v>10.529225386425566</v>
      </c>
      <c r="L131" s="42"/>
      <c r="M131" s="42"/>
      <c r="N131" s="42">
        <v>119.56614223108613</v>
      </c>
      <c r="O131" s="42">
        <v>112.978605605751</v>
      </c>
      <c r="P131" s="42">
        <v>107.93798012180901</v>
      </c>
      <c r="Q131" s="42">
        <v>110.28834918217717</v>
      </c>
      <c r="R131" s="42"/>
      <c r="S131" s="42"/>
      <c r="T131" s="42">
        <v>1.1624465204635825</v>
      </c>
      <c r="U131" s="42">
        <v>1.1644512935221645</v>
      </c>
      <c r="V131" s="42">
        <v>1.1664723855268022</v>
      </c>
      <c r="W131" s="42">
        <v>1.184162643808552</v>
      </c>
      <c r="X131" s="42"/>
      <c r="Y131" s="42"/>
      <c r="Z131" s="42">
        <v>10.548893741780265</v>
      </c>
      <c r="AA131" s="42">
        <v>25.570215632117197</v>
      </c>
      <c r="AB131" s="42">
        <v>86.129113084379242</v>
      </c>
    </row>
    <row r="132" spans="1:28" x14ac:dyDescent="0.25">
      <c r="A132" s="15">
        <v>2040</v>
      </c>
      <c r="B132" s="42">
        <v>150.82805951557202</v>
      </c>
      <c r="C132" s="42">
        <v>148.9197738283342</v>
      </c>
      <c r="D132" s="42">
        <v>133.51288612805456</v>
      </c>
      <c r="E132" s="42">
        <v>76.26865318027194</v>
      </c>
      <c r="F132" s="42"/>
      <c r="G132" s="42"/>
      <c r="H132" s="42">
        <v>11.759209131182843</v>
      </c>
      <c r="I132" s="42">
        <v>13.231964707333873</v>
      </c>
      <c r="J132" s="42">
        <v>13.477768526326059</v>
      </c>
      <c r="K132" s="42">
        <v>10.407500319240512</v>
      </c>
      <c r="L132" s="42"/>
      <c r="M132" s="42"/>
      <c r="N132" s="42">
        <v>120.29223787271985</v>
      </c>
      <c r="O132" s="42">
        <v>113.9386852783739</v>
      </c>
      <c r="P132" s="42">
        <v>108.82412175491231</v>
      </c>
      <c r="Q132" s="42">
        <v>111.93392582300248</v>
      </c>
      <c r="R132" s="42"/>
      <c r="S132" s="42"/>
      <c r="T132" s="42">
        <v>1.1683716640710493</v>
      </c>
      <c r="U132" s="42">
        <v>1.1705625014715793</v>
      </c>
      <c r="V132" s="42">
        <v>1.1728574497993698</v>
      </c>
      <c r="W132" s="42">
        <v>1.1941297957137742</v>
      </c>
      <c r="X132" s="42"/>
      <c r="Y132" s="42"/>
      <c r="Z132" s="42">
        <v>10.537601048708936</v>
      </c>
      <c r="AA132" s="42">
        <v>26.745282394630067</v>
      </c>
      <c r="AB132" s="42">
        <v>88.637067550273059</v>
      </c>
    </row>
    <row r="133" spans="1:28" x14ac:dyDescent="0.25">
      <c r="A133" s="15">
        <v>2041</v>
      </c>
      <c r="B133" s="42">
        <v>152.35527001438095</v>
      </c>
      <c r="C133" s="42">
        <v>150.90813666815802</v>
      </c>
      <c r="D133" s="42">
        <v>135.18159384896671</v>
      </c>
      <c r="E133" s="42">
        <v>75.457416650021514</v>
      </c>
      <c r="F133" s="42"/>
      <c r="G133" s="42"/>
      <c r="H133" s="42">
        <v>12.193821169715306</v>
      </c>
      <c r="I133" s="42">
        <v>13.615233520892502</v>
      </c>
      <c r="J133" s="42">
        <v>13.57327782980903</v>
      </c>
      <c r="K133" s="42">
        <v>10.406891228124724</v>
      </c>
      <c r="L133" s="42"/>
      <c r="M133" s="42"/>
      <c r="N133" s="42">
        <v>121.01079709272472</v>
      </c>
      <c r="O133" s="42">
        <v>114.85166672873356</v>
      </c>
      <c r="P133" s="42">
        <v>110.19079533337163</v>
      </c>
      <c r="Q133" s="42">
        <v>112.86019233228944</v>
      </c>
      <c r="R133" s="42"/>
      <c r="S133" s="42"/>
      <c r="T133" s="42">
        <v>1.1744982542017119</v>
      </c>
      <c r="U133" s="42">
        <v>1.1774816202071605</v>
      </c>
      <c r="V133" s="42">
        <v>1.178735597093258</v>
      </c>
      <c r="W133" s="42">
        <v>1.206148124815428</v>
      </c>
      <c r="X133" s="42"/>
      <c r="Y133" s="42"/>
      <c r="Z133" s="42">
        <v>10.472314818837305</v>
      </c>
      <c r="AA133" s="42">
        <v>27.152673716169261</v>
      </c>
      <c r="AB133" s="42">
        <v>90.734382484857633</v>
      </c>
    </row>
    <row r="134" spans="1:28" x14ac:dyDescent="0.25">
      <c r="A134" s="15">
        <v>2042</v>
      </c>
      <c r="B134" s="42">
        <v>153.88248051318988</v>
      </c>
      <c r="C134" s="42">
        <v>152.8964995079823</v>
      </c>
      <c r="D134" s="42">
        <v>136.85030156987841</v>
      </c>
      <c r="E134" s="42">
        <v>74.646180119771088</v>
      </c>
      <c r="F134" s="42"/>
      <c r="G134" s="42"/>
      <c r="H134" s="42">
        <v>12.62843320824777</v>
      </c>
      <c r="I134" s="42">
        <v>13.998502334451132</v>
      </c>
      <c r="J134" s="42">
        <v>13.668787133292</v>
      </c>
      <c r="K134" s="42">
        <v>10.406282137008942</v>
      </c>
      <c r="L134" s="42"/>
      <c r="M134" s="42"/>
      <c r="N134" s="42">
        <v>121.72935631272935</v>
      </c>
      <c r="O134" s="42">
        <v>115.764648179093</v>
      </c>
      <c r="P134" s="42">
        <v>111.55746891183071</v>
      </c>
      <c r="Q134" s="42">
        <v>113.78645884157595</v>
      </c>
      <c r="R134" s="42"/>
      <c r="S134" s="42"/>
      <c r="T134" s="42">
        <v>1.1806248443323746</v>
      </c>
      <c r="U134" s="42">
        <v>1.1844007389427418</v>
      </c>
      <c r="V134" s="42">
        <v>1.1846137443871481</v>
      </c>
      <c r="W134" s="42">
        <v>1.2181664539170782</v>
      </c>
      <c r="X134" s="42"/>
      <c r="Y134" s="42"/>
      <c r="Z134" s="42">
        <v>10.40702858896563</v>
      </c>
      <c r="AA134" s="42">
        <v>27.560065037708682</v>
      </c>
      <c r="AB134" s="42">
        <v>92.831697419443117</v>
      </c>
    </row>
    <row r="135" spans="1:28" x14ac:dyDescent="0.25">
      <c r="A135" s="15">
        <v>2043</v>
      </c>
      <c r="B135" s="42">
        <v>155.4096910119988</v>
      </c>
      <c r="C135" s="42">
        <v>154.88486234780612</v>
      </c>
      <c r="D135" s="42">
        <v>138.51900929079056</v>
      </c>
      <c r="E135" s="42">
        <v>73.834943589520435</v>
      </c>
      <c r="F135" s="42"/>
      <c r="G135" s="42"/>
      <c r="H135" s="42">
        <v>13.063045246780234</v>
      </c>
      <c r="I135" s="42">
        <v>14.381771148009648</v>
      </c>
      <c r="J135" s="42">
        <v>13.76429643677497</v>
      </c>
      <c r="K135" s="42">
        <v>10.405673045893161</v>
      </c>
      <c r="L135" s="42"/>
      <c r="M135" s="42"/>
      <c r="N135" s="42">
        <v>122.44791553273399</v>
      </c>
      <c r="O135" s="42">
        <v>116.67762962945244</v>
      </c>
      <c r="P135" s="42">
        <v>112.92414249029025</v>
      </c>
      <c r="Q135" s="42">
        <v>114.71272535086223</v>
      </c>
      <c r="R135" s="42"/>
      <c r="S135" s="42"/>
      <c r="T135" s="42">
        <v>1.1867514344630372</v>
      </c>
      <c r="U135" s="42">
        <v>1.1913198576783213</v>
      </c>
      <c r="V135" s="42">
        <v>1.1904918916810381</v>
      </c>
      <c r="W135" s="42">
        <v>1.230184783018732</v>
      </c>
      <c r="X135" s="42"/>
      <c r="Y135" s="42"/>
      <c r="Z135" s="42">
        <v>10.341742359093956</v>
      </c>
      <c r="AA135" s="42">
        <v>27.967456359248104</v>
      </c>
      <c r="AB135" s="42">
        <v>94.9290123540286</v>
      </c>
    </row>
    <row r="136" spans="1:28" x14ac:dyDescent="0.25">
      <c r="A136" s="15">
        <v>2044</v>
      </c>
      <c r="B136" s="42">
        <v>156.93690151080773</v>
      </c>
      <c r="C136" s="42">
        <v>156.8732251876304</v>
      </c>
      <c r="D136" s="42">
        <v>140.18771701170272</v>
      </c>
      <c r="E136" s="42">
        <v>73.023707059270009</v>
      </c>
      <c r="F136" s="42"/>
      <c r="G136" s="42"/>
      <c r="H136" s="42">
        <v>13.497657285312698</v>
      </c>
      <c r="I136" s="42">
        <v>14.765039961568277</v>
      </c>
      <c r="J136" s="42">
        <v>13.85980574025794</v>
      </c>
      <c r="K136" s="42">
        <v>10.405063954777379</v>
      </c>
      <c r="L136" s="42"/>
      <c r="M136" s="42"/>
      <c r="N136" s="42">
        <v>123.16647475273862</v>
      </c>
      <c r="O136" s="42">
        <v>117.59061107981188</v>
      </c>
      <c r="P136" s="42">
        <v>114.29081606874979</v>
      </c>
      <c r="Q136" s="42">
        <v>115.63899186014874</v>
      </c>
      <c r="R136" s="42"/>
      <c r="S136" s="42"/>
      <c r="T136" s="42">
        <v>1.1928780245936998</v>
      </c>
      <c r="U136" s="42">
        <v>1.1982389764139025</v>
      </c>
      <c r="V136" s="42">
        <v>1.1963700389749281</v>
      </c>
      <c r="W136" s="42">
        <v>1.2422031121203823</v>
      </c>
      <c r="X136" s="42"/>
      <c r="Y136" s="42"/>
      <c r="Z136" s="42">
        <v>10.276456129222311</v>
      </c>
      <c r="AA136" s="42">
        <v>28.374847680787411</v>
      </c>
      <c r="AB136" s="42">
        <v>97.026327288614084</v>
      </c>
    </row>
    <row r="137" spans="1:28" x14ac:dyDescent="0.25">
      <c r="A137" s="15">
        <v>2045</v>
      </c>
      <c r="B137" s="42">
        <v>158.4641120096162</v>
      </c>
      <c r="C137" s="42">
        <v>158.86158802745422</v>
      </c>
      <c r="D137" s="42">
        <v>141.85642473261487</v>
      </c>
      <c r="E137" s="42">
        <v>72.212470529019583</v>
      </c>
      <c r="F137" s="42"/>
      <c r="G137" s="42"/>
      <c r="H137" s="42">
        <v>13.932269323845162</v>
      </c>
      <c r="I137" s="42">
        <v>15.148308775126907</v>
      </c>
      <c r="J137" s="42">
        <v>13.95531504374091</v>
      </c>
      <c r="K137" s="42">
        <v>10.404454863661599</v>
      </c>
      <c r="L137" s="42"/>
      <c r="M137" s="42"/>
      <c r="N137" s="42">
        <v>123.88503397274326</v>
      </c>
      <c r="O137" s="42">
        <v>118.50359253017132</v>
      </c>
      <c r="P137" s="42">
        <v>115.65748964720933</v>
      </c>
      <c r="Q137" s="42">
        <v>116.56525836943524</v>
      </c>
      <c r="R137" s="42"/>
      <c r="S137" s="42"/>
      <c r="T137" s="42">
        <v>1.1990046147243625</v>
      </c>
      <c r="U137" s="42">
        <v>1.2051580951494838</v>
      </c>
      <c r="V137" s="42">
        <v>1.2022481862688181</v>
      </c>
      <c r="W137" s="42">
        <v>1.254221441222036</v>
      </c>
      <c r="X137" s="42"/>
      <c r="Y137" s="42"/>
      <c r="Z137" s="42">
        <v>10.211169899350637</v>
      </c>
      <c r="AA137" s="42">
        <v>28.782239002326833</v>
      </c>
      <c r="AB137" s="42">
        <v>99.123642223199568</v>
      </c>
    </row>
    <row r="138" spans="1:28" x14ac:dyDescent="0.25">
      <c r="A138" s="15">
        <v>2046</v>
      </c>
      <c r="B138" s="42">
        <v>159.92028155845946</v>
      </c>
      <c r="C138" s="42">
        <v>159.70270097768162</v>
      </c>
      <c r="D138" s="42">
        <v>141.97000538239271</v>
      </c>
      <c r="E138" s="42">
        <v>71.133651734224713</v>
      </c>
      <c r="F138" s="42"/>
      <c r="G138" s="42"/>
      <c r="H138" s="42">
        <v>14.483009640571254</v>
      </c>
      <c r="I138" s="42">
        <v>15.702966046495931</v>
      </c>
      <c r="J138" s="42">
        <v>14.218990562601562</v>
      </c>
      <c r="K138" s="42">
        <v>10.458903045660051</v>
      </c>
      <c r="L138" s="42"/>
      <c r="M138" s="42"/>
      <c r="N138" s="42">
        <v>124.71243914933279</v>
      </c>
      <c r="O138" s="42">
        <v>119.10130351329258</v>
      </c>
      <c r="P138" s="42">
        <v>116.39018099301938</v>
      </c>
      <c r="Q138" s="42">
        <v>117.41156313151691</v>
      </c>
      <c r="R138" s="42"/>
      <c r="S138" s="42"/>
      <c r="T138" s="42">
        <v>1.2061083674384481</v>
      </c>
      <c r="U138" s="42">
        <v>1.2128765936864827</v>
      </c>
      <c r="V138" s="42">
        <v>1.2114354292957614</v>
      </c>
      <c r="W138" s="42">
        <v>1.2637404145675113</v>
      </c>
      <c r="X138" s="42"/>
      <c r="Y138" s="42"/>
      <c r="Z138" s="42">
        <v>10.708454122717399</v>
      </c>
      <c r="AA138" s="42">
        <v>30.341275799339655</v>
      </c>
      <c r="AB138" s="42">
        <v>101.44365359764288</v>
      </c>
    </row>
    <row r="139" spans="1:28" x14ac:dyDescent="0.25">
      <c r="A139" s="15">
        <v>2047</v>
      </c>
      <c r="B139" s="42">
        <v>161.37645110730273</v>
      </c>
      <c r="C139" s="42">
        <v>160.54381392790924</v>
      </c>
      <c r="D139" s="42">
        <v>142.08358603217059</v>
      </c>
      <c r="E139" s="42">
        <v>70.054832939430526</v>
      </c>
      <c r="F139" s="42"/>
      <c r="G139" s="42"/>
      <c r="H139" s="42">
        <v>15.033749957297687</v>
      </c>
      <c r="I139" s="42">
        <v>16.257623317865182</v>
      </c>
      <c r="J139" s="42">
        <v>14.482666081462185</v>
      </c>
      <c r="K139" s="42">
        <v>10.513351227658504</v>
      </c>
      <c r="L139" s="42"/>
      <c r="M139" s="42"/>
      <c r="N139" s="42">
        <v>125.5398443259221</v>
      </c>
      <c r="O139" s="42">
        <v>119.69901449641361</v>
      </c>
      <c r="P139" s="42">
        <v>117.12287233882967</v>
      </c>
      <c r="Q139" s="42">
        <v>118.25786789359836</v>
      </c>
      <c r="R139" s="42"/>
      <c r="S139" s="42"/>
      <c r="T139" s="42">
        <v>1.2132121201525354</v>
      </c>
      <c r="U139" s="42">
        <v>1.2205950922234852</v>
      </c>
      <c r="V139" s="42">
        <v>1.2206226723227012</v>
      </c>
      <c r="W139" s="42">
        <v>1.2732593879129865</v>
      </c>
      <c r="X139" s="42"/>
      <c r="Y139" s="42"/>
      <c r="Z139" s="42">
        <v>11.205738346084104</v>
      </c>
      <c r="AA139" s="42">
        <v>31.900312596352705</v>
      </c>
      <c r="AB139" s="42">
        <v>103.7636649720871</v>
      </c>
    </row>
    <row r="140" spans="1:28" x14ac:dyDescent="0.25">
      <c r="A140" s="15">
        <v>2048</v>
      </c>
      <c r="B140" s="42">
        <v>162.83262065614599</v>
      </c>
      <c r="C140" s="42">
        <v>161.38492687813687</v>
      </c>
      <c r="D140" s="42">
        <v>142.19716668194846</v>
      </c>
      <c r="E140" s="42">
        <v>68.976014144635883</v>
      </c>
      <c r="F140" s="42"/>
      <c r="G140" s="42"/>
      <c r="H140" s="42">
        <v>15.584490274023892</v>
      </c>
      <c r="I140" s="42">
        <v>16.812280589234206</v>
      </c>
      <c r="J140" s="42">
        <v>14.746341600322808</v>
      </c>
      <c r="K140" s="42">
        <v>10.567799409656956</v>
      </c>
      <c r="L140" s="42"/>
      <c r="M140" s="42"/>
      <c r="N140" s="42">
        <v>126.36724950251164</v>
      </c>
      <c r="O140" s="42">
        <v>120.29672547953487</v>
      </c>
      <c r="P140" s="42">
        <v>117.85556368463972</v>
      </c>
      <c r="Q140" s="42">
        <v>119.1041726556798</v>
      </c>
      <c r="R140" s="42"/>
      <c r="S140" s="42"/>
      <c r="T140" s="42">
        <v>1.220315872866621</v>
      </c>
      <c r="U140" s="42">
        <v>1.2283135907604859</v>
      </c>
      <c r="V140" s="42">
        <v>1.2298099153496445</v>
      </c>
      <c r="W140" s="42">
        <v>1.2827783612584618</v>
      </c>
      <c r="X140" s="42"/>
      <c r="Y140" s="42"/>
      <c r="Z140" s="42">
        <v>11.703022569450923</v>
      </c>
      <c r="AA140" s="42">
        <v>33.459349393365301</v>
      </c>
      <c r="AB140" s="42">
        <v>106.08367634653041</v>
      </c>
    </row>
    <row r="141" spans="1:28" x14ac:dyDescent="0.25">
      <c r="A141" s="15">
        <v>2049</v>
      </c>
      <c r="B141" s="42">
        <v>164.28879020498925</v>
      </c>
      <c r="C141" s="42">
        <v>162.22603982836449</v>
      </c>
      <c r="D141" s="42">
        <v>142.31074733172633</v>
      </c>
      <c r="E141" s="42">
        <v>67.89719534984124</v>
      </c>
      <c r="F141" s="42"/>
      <c r="G141" s="42"/>
      <c r="H141" s="42">
        <v>16.135230590750098</v>
      </c>
      <c r="I141" s="42">
        <v>17.36693786060323</v>
      </c>
      <c r="J141" s="42">
        <v>15.010017119183431</v>
      </c>
      <c r="K141" s="42">
        <v>10.622247591655409</v>
      </c>
      <c r="L141" s="42"/>
      <c r="M141" s="42"/>
      <c r="N141" s="42">
        <v>127.19465467910118</v>
      </c>
      <c r="O141" s="42">
        <v>120.89443646265613</v>
      </c>
      <c r="P141" s="42">
        <v>118.58825503044977</v>
      </c>
      <c r="Q141" s="42">
        <v>119.95047741776125</v>
      </c>
      <c r="R141" s="42"/>
      <c r="S141" s="42"/>
      <c r="T141" s="42">
        <v>1.2274196255807066</v>
      </c>
      <c r="U141" s="42">
        <v>1.2360320892974865</v>
      </c>
      <c r="V141" s="42">
        <v>1.2389971583765877</v>
      </c>
      <c r="W141" s="42">
        <v>1.292297334603937</v>
      </c>
      <c r="X141" s="42"/>
      <c r="Y141" s="42"/>
      <c r="Z141" s="42">
        <v>12.200306792817742</v>
      </c>
      <c r="AA141" s="42">
        <v>35.018386190377896</v>
      </c>
      <c r="AB141" s="42">
        <v>108.40368772097372</v>
      </c>
    </row>
    <row r="142" spans="1:28" x14ac:dyDescent="0.25">
      <c r="A142" s="15">
        <v>2050</v>
      </c>
      <c r="B142" s="42">
        <v>165.74495975383252</v>
      </c>
      <c r="C142" s="42">
        <v>163.06715277859212</v>
      </c>
      <c r="D142" s="42">
        <v>142.42432798150421</v>
      </c>
      <c r="E142" s="42">
        <v>66.818376555047053</v>
      </c>
      <c r="F142" s="42"/>
      <c r="G142" s="42"/>
      <c r="H142" s="42">
        <v>16.685970907476531</v>
      </c>
      <c r="I142" s="42">
        <v>17.921595131972481</v>
      </c>
      <c r="J142" s="42">
        <v>15.273692638044054</v>
      </c>
      <c r="K142" s="42">
        <v>10.676695773653861</v>
      </c>
      <c r="L142" s="42"/>
      <c r="M142" s="42"/>
      <c r="N142" s="42">
        <v>128.02205985569049</v>
      </c>
      <c r="O142" s="42">
        <v>121.49214744577716</v>
      </c>
      <c r="P142" s="42">
        <v>119.32094637626005</v>
      </c>
      <c r="Q142" s="42">
        <v>120.79678217984269</v>
      </c>
      <c r="R142" s="42"/>
      <c r="S142" s="42"/>
      <c r="T142" s="42">
        <v>1.234523378294794</v>
      </c>
      <c r="U142" s="42">
        <v>1.243750587834489</v>
      </c>
      <c r="V142" s="42">
        <v>1.2481844014035275</v>
      </c>
      <c r="W142" s="42">
        <v>1.3018163079494123</v>
      </c>
      <c r="X142" s="42"/>
      <c r="Y142" s="42"/>
      <c r="Z142" s="42">
        <v>12.697591016184447</v>
      </c>
      <c r="AA142" s="42">
        <v>36.577422987390946</v>
      </c>
      <c r="AB142" s="42">
        <v>110.72369909541794</v>
      </c>
    </row>
    <row r="144" spans="1:28" x14ac:dyDescent="0.25">
      <c r="B144" s="49"/>
      <c r="C144" s="49"/>
      <c r="D144" s="49"/>
      <c r="E144" s="49"/>
    </row>
    <row r="145" spans="1:28" x14ac:dyDescent="0.25">
      <c r="A145" s="15" t="s">
        <v>273</v>
      </c>
      <c r="AB145" s="15" t="s">
        <v>274</v>
      </c>
    </row>
    <row r="146" spans="1:28" x14ac:dyDescent="0.25">
      <c r="A146" s="2" t="s">
        <v>247</v>
      </c>
      <c r="G146" s="2" t="s">
        <v>249</v>
      </c>
      <c r="M146" s="2" t="s">
        <v>250</v>
      </c>
      <c r="S146" s="2" t="s">
        <v>251</v>
      </c>
      <c r="Y146" s="4" t="s">
        <v>275</v>
      </c>
      <c r="AB146" s="15">
        <v>7</v>
      </c>
    </row>
    <row r="147" spans="1:28" x14ac:dyDescent="0.25">
      <c r="A147" s="4" t="s">
        <v>276</v>
      </c>
      <c r="B147" s="15" t="s">
        <v>253</v>
      </c>
      <c r="C147" s="15">
        <v>650</v>
      </c>
      <c r="D147" s="15">
        <v>550</v>
      </c>
      <c r="E147" s="15">
        <v>450</v>
      </c>
      <c r="G147" s="4" t="s">
        <v>276</v>
      </c>
      <c r="H147" s="15" t="s">
        <v>253</v>
      </c>
      <c r="I147" s="15">
        <v>650</v>
      </c>
      <c r="J147" s="15">
        <v>550</v>
      </c>
      <c r="K147" s="15">
        <v>450</v>
      </c>
      <c r="M147" s="4" t="s">
        <v>276</v>
      </c>
      <c r="N147" s="15" t="s">
        <v>253</v>
      </c>
      <c r="O147" s="15">
        <v>650</v>
      </c>
      <c r="P147" s="15">
        <v>550</v>
      </c>
      <c r="Q147" s="15">
        <v>450</v>
      </c>
      <c r="S147" s="4" t="s">
        <v>276</v>
      </c>
      <c r="T147" s="15" t="s">
        <v>253</v>
      </c>
      <c r="U147" s="15">
        <v>650</v>
      </c>
      <c r="V147" s="15">
        <v>550</v>
      </c>
      <c r="W147" s="15">
        <v>450</v>
      </c>
      <c r="Y147" s="15" t="s">
        <v>277</v>
      </c>
      <c r="Z147" s="15">
        <v>650</v>
      </c>
      <c r="AA147" s="15">
        <v>550</v>
      </c>
      <c r="AB147" s="15">
        <v>450</v>
      </c>
    </row>
    <row r="148" spans="1:28" x14ac:dyDescent="0.25">
      <c r="A148" s="15">
        <v>2007</v>
      </c>
      <c r="B148" s="15">
        <v>1</v>
      </c>
      <c r="C148" s="15">
        <v>1</v>
      </c>
      <c r="D148" s="15">
        <v>1</v>
      </c>
      <c r="E148" s="15">
        <v>1</v>
      </c>
      <c r="H148" s="15">
        <v>1</v>
      </c>
      <c r="I148" s="15">
        <v>1</v>
      </c>
      <c r="J148" s="15">
        <v>1</v>
      </c>
      <c r="K148" s="15">
        <v>1</v>
      </c>
      <c r="N148" s="15">
        <v>1</v>
      </c>
      <c r="O148" s="15">
        <v>1</v>
      </c>
      <c r="P148" s="15">
        <v>1</v>
      </c>
      <c r="Q148" s="15">
        <v>1</v>
      </c>
      <c r="T148" s="15">
        <v>1</v>
      </c>
      <c r="U148" s="15">
        <v>1</v>
      </c>
      <c r="V148" s="15">
        <v>1</v>
      </c>
      <c r="W148" s="15">
        <v>1</v>
      </c>
      <c r="Y148" s="15">
        <v>2007</v>
      </c>
      <c r="Z148" s="15">
        <v>0</v>
      </c>
      <c r="AA148" s="15">
        <v>0</v>
      </c>
      <c r="AB148" s="15">
        <v>0</v>
      </c>
    </row>
    <row r="149" spans="1:28" x14ac:dyDescent="0.25">
      <c r="A149" s="15">
        <v>2008</v>
      </c>
      <c r="B149" s="15">
        <v>1</v>
      </c>
      <c r="C149" s="15">
        <v>1</v>
      </c>
      <c r="D149" s="15">
        <v>1</v>
      </c>
      <c r="E149" s="15">
        <v>1</v>
      </c>
      <c r="H149" s="15">
        <v>1</v>
      </c>
      <c r="I149" s="15">
        <v>1</v>
      </c>
      <c r="J149" s="15">
        <v>1</v>
      </c>
      <c r="K149" s="15">
        <v>1</v>
      </c>
      <c r="N149" s="15">
        <v>1</v>
      </c>
      <c r="O149" s="15">
        <v>1</v>
      </c>
      <c r="P149" s="15">
        <v>1</v>
      </c>
      <c r="Q149" s="15">
        <v>1</v>
      </c>
      <c r="T149" s="15">
        <v>1</v>
      </c>
      <c r="U149" s="15">
        <v>1</v>
      </c>
      <c r="V149" s="15">
        <v>1</v>
      </c>
      <c r="W149" s="15">
        <v>1</v>
      </c>
      <c r="Y149" s="15">
        <v>2008</v>
      </c>
      <c r="Z149" s="15">
        <v>0</v>
      </c>
      <c r="AA149" s="15">
        <v>0</v>
      </c>
      <c r="AB149" s="15">
        <v>0</v>
      </c>
    </row>
    <row r="150" spans="1:28" x14ac:dyDescent="0.25">
      <c r="A150" s="15">
        <v>2009</v>
      </c>
      <c r="B150" s="15">
        <v>1</v>
      </c>
      <c r="C150" s="15">
        <v>1</v>
      </c>
      <c r="D150" s="15">
        <v>1</v>
      </c>
      <c r="E150" s="15">
        <v>1</v>
      </c>
      <c r="H150" s="15">
        <v>1</v>
      </c>
      <c r="I150" s="15">
        <v>1</v>
      </c>
      <c r="J150" s="15">
        <v>1</v>
      </c>
      <c r="K150" s="15">
        <v>1</v>
      </c>
      <c r="N150" s="15">
        <v>1</v>
      </c>
      <c r="O150" s="15">
        <v>1</v>
      </c>
      <c r="P150" s="15">
        <v>1</v>
      </c>
      <c r="Q150" s="15">
        <v>1</v>
      </c>
      <c r="T150" s="15">
        <v>1</v>
      </c>
      <c r="U150" s="15">
        <v>1</v>
      </c>
      <c r="V150" s="15">
        <v>1</v>
      </c>
      <c r="W150" s="15">
        <v>1</v>
      </c>
      <c r="Y150" s="15">
        <v>2009</v>
      </c>
      <c r="Z150" s="15">
        <v>0</v>
      </c>
      <c r="AA150" s="15">
        <v>0</v>
      </c>
      <c r="AB150" s="15">
        <v>0</v>
      </c>
    </row>
    <row r="151" spans="1:28" x14ac:dyDescent="0.25">
      <c r="A151" s="15">
        <v>2010</v>
      </c>
      <c r="B151" s="15">
        <v>1</v>
      </c>
      <c r="C151" s="15">
        <v>1</v>
      </c>
      <c r="D151" s="15">
        <v>1</v>
      </c>
      <c r="E151" s="15">
        <v>1</v>
      </c>
      <c r="H151" s="15">
        <v>1</v>
      </c>
      <c r="I151" s="15">
        <v>1</v>
      </c>
      <c r="J151" s="15">
        <v>1</v>
      </c>
      <c r="K151" s="15">
        <v>1</v>
      </c>
      <c r="N151" s="15">
        <v>1</v>
      </c>
      <c r="O151" s="15">
        <v>1</v>
      </c>
      <c r="P151" s="15">
        <v>1</v>
      </c>
      <c r="Q151" s="15">
        <v>1</v>
      </c>
      <c r="T151" s="15">
        <v>1</v>
      </c>
      <c r="U151" s="15">
        <v>1</v>
      </c>
      <c r="V151" s="15">
        <v>1</v>
      </c>
      <c r="W151" s="15">
        <v>1</v>
      </c>
      <c r="Y151" s="15">
        <v>2010</v>
      </c>
      <c r="Z151" s="15">
        <v>0</v>
      </c>
      <c r="AA151" s="15">
        <v>0</v>
      </c>
      <c r="AB151" s="15">
        <v>0</v>
      </c>
    </row>
    <row r="152" spans="1:28" x14ac:dyDescent="0.25">
      <c r="A152" s="15">
        <v>2011</v>
      </c>
      <c r="B152" s="13">
        <f>B103/B$8</f>
        <v>1.0347045961039985</v>
      </c>
      <c r="C152" s="13">
        <f>C103/C$8</f>
        <v>1.0333192477564628</v>
      </c>
      <c r="D152" s="13">
        <f>D103/D$8</f>
        <v>1.030626883862922</v>
      </c>
      <c r="E152" s="13">
        <f>E103/E$8</f>
        <v>1.0160671222233728</v>
      </c>
      <c r="H152" s="13">
        <f>H103/H$8</f>
        <v>1.0272196330237193</v>
      </c>
      <c r="I152" s="13">
        <f>I103/I$8</f>
        <v>1.0512168501472543</v>
      </c>
      <c r="J152" s="13">
        <f>J103/J$8</f>
        <v>1.0530684497651468</v>
      </c>
      <c r="K152" s="13">
        <f>K103/K$8</f>
        <v>1.0530210410266412</v>
      </c>
      <c r="M152" s="13"/>
      <c r="N152" s="13">
        <f>N103/N$8</f>
        <v>1.0042655443898603</v>
      </c>
      <c r="O152" s="13">
        <f>O103/O$8</f>
        <v>0.99525032700615856</v>
      </c>
      <c r="P152" s="13">
        <f>P103/P$8</f>
        <v>0.99408802168066235</v>
      </c>
      <c r="Q152" s="13">
        <f>Q103/Q$8</f>
        <v>0.99399370494724881</v>
      </c>
      <c r="T152" s="13">
        <f>T103/T$8</f>
        <v>1.002968320752303</v>
      </c>
      <c r="U152" s="13">
        <f>U103/U$8</f>
        <v>1.0031471880138776</v>
      </c>
      <c r="V152" s="13">
        <f>V103/V$8</f>
        <v>1.0027820323107619</v>
      </c>
      <c r="W152" s="13">
        <f>W103/W$8</f>
        <v>1.0015514575504563</v>
      </c>
      <c r="Y152" s="15">
        <v>2011</v>
      </c>
      <c r="Z152" s="15">
        <v>0</v>
      </c>
      <c r="AA152" s="15">
        <v>0</v>
      </c>
      <c r="AB152" s="15">
        <v>0</v>
      </c>
    </row>
    <row r="153" spans="1:28" x14ac:dyDescent="0.25">
      <c r="A153" s="15">
        <v>2012</v>
      </c>
      <c r="B153" s="13">
        <f t="shared" ref="B153:E168" si="7">B104/B$8</f>
        <v>1.0694091922079967</v>
      </c>
      <c r="C153" s="13">
        <f t="shared" si="7"/>
        <v>1.0666384955129253</v>
      </c>
      <c r="D153" s="13">
        <f t="shared" si="7"/>
        <v>1.0612537677258438</v>
      </c>
      <c r="E153" s="13">
        <f t="shared" si="7"/>
        <v>1.0321342444467518</v>
      </c>
      <c r="H153" s="13">
        <f t="shared" ref="H153:K168" si="8">H104/H$8</f>
        <v>1.0544392660474364</v>
      </c>
      <c r="I153" s="13">
        <f t="shared" si="8"/>
        <v>1.1024337002945386</v>
      </c>
      <c r="J153" s="13">
        <f t="shared" si="8"/>
        <v>1.1061368995303023</v>
      </c>
      <c r="K153" s="13">
        <f t="shared" si="8"/>
        <v>1.1060420820532693</v>
      </c>
      <c r="M153" s="13"/>
      <c r="N153" s="13">
        <f t="shared" ref="N153:Q168" si="9">N104/N$8</f>
        <v>1.0085310887797196</v>
      </c>
      <c r="O153" s="13">
        <f t="shared" si="9"/>
        <v>0.99050065401231624</v>
      </c>
      <c r="P153" s="13">
        <f t="shared" si="9"/>
        <v>0.98817604336132736</v>
      </c>
      <c r="Q153" s="13">
        <f t="shared" si="9"/>
        <v>0.98798740989450018</v>
      </c>
      <c r="T153" s="13">
        <f t="shared" ref="T153:W168" si="10">T104/T$8</f>
        <v>1.005936641504606</v>
      </c>
      <c r="U153" s="13">
        <f t="shared" si="10"/>
        <v>1.0062943760277543</v>
      </c>
      <c r="V153" s="13">
        <f t="shared" si="10"/>
        <v>1.0055640646215238</v>
      </c>
      <c r="W153" s="13">
        <f t="shared" si="10"/>
        <v>1.003102915100913</v>
      </c>
      <c r="Y153" s="15">
        <v>2012</v>
      </c>
      <c r="Z153" s="15">
        <v>0</v>
      </c>
      <c r="AA153" s="15">
        <v>20</v>
      </c>
      <c r="AB153" s="15">
        <v>50</v>
      </c>
    </row>
    <row r="154" spans="1:28" x14ac:dyDescent="0.25">
      <c r="A154" s="15">
        <v>2013</v>
      </c>
      <c r="B154" s="13">
        <f t="shared" si="7"/>
        <v>1.1041137883119831</v>
      </c>
      <c r="C154" s="13">
        <f t="shared" si="7"/>
        <v>1.0999577432693881</v>
      </c>
      <c r="D154" s="13">
        <f t="shared" si="7"/>
        <v>1.0918806515887778</v>
      </c>
      <c r="E154" s="13">
        <f t="shared" si="7"/>
        <v>1.0482013666701246</v>
      </c>
      <c r="H154" s="13">
        <f t="shared" si="8"/>
        <v>1.0816588990711538</v>
      </c>
      <c r="I154" s="13">
        <f t="shared" si="8"/>
        <v>1.1536505504418013</v>
      </c>
      <c r="J154" s="13">
        <f t="shared" si="8"/>
        <v>1.1592053492954577</v>
      </c>
      <c r="K154" s="13">
        <f t="shared" si="8"/>
        <v>1.1590631230799189</v>
      </c>
      <c r="M154" s="13"/>
      <c r="N154" s="13">
        <f t="shared" si="9"/>
        <v>1.0127966331695801</v>
      </c>
      <c r="O154" s="13">
        <f t="shared" si="9"/>
        <v>0.98575098101847392</v>
      </c>
      <c r="P154" s="13">
        <f t="shared" si="9"/>
        <v>0.98226406504198993</v>
      </c>
      <c r="Q154" s="13">
        <f t="shared" si="9"/>
        <v>0.98198111484174933</v>
      </c>
      <c r="T154" s="13">
        <f t="shared" si="10"/>
        <v>1.0089049622569091</v>
      </c>
      <c r="U154" s="13">
        <f t="shared" si="10"/>
        <v>1.009441564041631</v>
      </c>
      <c r="V154" s="13">
        <f t="shared" si="10"/>
        <v>1.0083460969322866</v>
      </c>
      <c r="W154" s="13">
        <f t="shared" si="10"/>
        <v>1.0046543726513693</v>
      </c>
      <c r="Y154" s="15">
        <v>2013</v>
      </c>
      <c r="Z154" s="15">
        <v>0</v>
      </c>
      <c r="AA154" s="15">
        <v>40</v>
      </c>
      <c r="AB154" s="15">
        <v>100</v>
      </c>
    </row>
    <row r="155" spans="1:28" x14ac:dyDescent="0.25">
      <c r="A155" s="15">
        <v>2014</v>
      </c>
      <c r="B155" s="13">
        <f t="shared" si="7"/>
        <v>1.1388183844159816</v>
      </c>
      <c r="C155" s="13">
        <f t="shared" si="7"/>
        <v>1.1332769910258507</v>
      </c>
      <c r="D155" s="13">
        <f t="shared" si="7"/>
        <v>1.1225075354516998</v>
      </c>
      <c r="E155" s="13">
        <f t="shared" si="7"/>
        <v>1.0642684888934977</v>
      </c>
      <c r="H155" s="13">
        <f t="shared" si="8"/>
        <v>1.1088785320948709</v>
      </c>
      <c r="I155" s="13">
        <f t="shared" si="8"/>
        <v>1.2048674005890856</v>
      </c>
      <c r="J155" s="13">
        <f t="shared" si="8"/>
        <v>1.2122737990606132</v>
      </c>
      <c r="K155" s="13">
        <f t="shared" si="8"/>
        <v>1.2120841641065472</v>
      </c>
      <c r="M155" s="13"/>
      <c r="N155" s="13">
        <f t="shared" si="9"/>
        <v>1.0170621775594406</v>
      </c>
      <c r="O155" s="13">
        <f t="shared" si="9"/>
        <v>0.9810013080246317</v>
      </c>
      <c r="P155" s="13">
        <f t="shared" si="9"/>
        <v>0.97635208672265494</v>
      </c>
      <c r="Q155" s="13">
        <f t="shared" si="9"/>
        <v>0.97597481978900069</v>
      </c>
      <c r="T155" s="13">
        <f t="shared" si="10"/>
        <v>1.011873283009213</v>
      </c>
      <c r="U155" s="13">
        <f t="shared" si="10"/>
        <v>1.0125887520555077</v>
      </c>
      <c r="V155" s="13">
        <f t="shared" si="10"/>
        <v>1.0111281292430485</v>
      </c>
      <c r="W155" s="13">
        <f t="shared" si="10"/>
        <v>1.0062058302018255</v>
      </c>
      <c r="Y155" s="15">
        <v>2014</v>
      </c>
      <c r="Z155" s="15">
        <v>0</v>
      </c>
      <c r="AA155" s="15">
        <v>60</v>
      </c>
      <c r="AB155" s="15">
        <v>150</v>
      </c>
    </row>
    <row r="156" spans="1:28" x14ac:dyDescent="0.25">
      <c r="A156" s="15">
        <v>2015</v>
      </c>
      <c r="B156" s="13">
        <f t="shared" si="7"/>
        <v>1.1735229805199798</v>
      </c>
      <c r="C156" s="13">
        <f t="shared" si="7"/>
        <v>1.1665962387823134</v>
      </c>
      <c r="D156" s="13">
        <f t="shared" si="7"/>
        <v>1.1531344193146218</v>
      </c>
      <c r="E156" s="13">
        <f t="shared" si="7"/>
        <v>1.0803356111168765</v>
      </c>
      <c r="H156" s="13">
        <f t="shared" si="8"/>
        <v>1.1360981651185882</v>
      </c>
      <c r="I156" s="13">
        <f t="shared" si="8"/>
        <v>1.2560842507363486</v>
      </c>
      <c r="J156" s="13">
        <f t="shared" si="8"/>
        <v>1.2653422488257684</v>
      </c>
      <c r="K156" s="13">
        <f t="shared" si="8"/>
        <v>1.2651052051331968</v>
      </c>
      <c r="M156" s="13"/>
      <c r="N156" s="13">
        <f t="shared" si="9"/>
        <v>1.0213277219493</v>
      </c>
      <c r="O156" s="13">
        <f t="shared" si="9"/>
        <v>0.97625163503078938</v>
      </c>
      <c r="P156" s="13">
        <f t="shared" si="9"/>
        <v>0.97044010840331763</v>
      </c>
      <c r="Q156" s="13">
        <f t="shared" si="9"/>
        <v>0.96996852473624984</v>
      </c>
      <c r="T156" s="13">
        <f t="shared" si="10"/>
        <v>1.014841603761516</v>
      </c>
      <c r="U156" s="13">
        <f t="shared" si="10"/>
        <v>1.0157359400693844</v>
      </c>
      <c r="V156" s="13">
        <f t="shared" si="10"/>
        <v>1.0139101615538104</v>
      </c>
      <c r="W156" s="13">
        <f t="shared" si="10"/>
        <v>1.0077572877522822</v>
      </c>
      <c r="Y156" s="15">
        <v>2015</v>
      </c>
      <c r="Z156" s="13">
        <f>Z107*$AB$146</f>
        <v>58.36595949129287</v>
      </c>
      <c r="AA156" s="13">
        <f>AA107*$AB$146</f>
        <v>116.57007929342308</v>
      </c>
      <c r="AB156" s="13">
        <f>AB107*$AB$146</f>
        <v>287.72869312534385</v>
      </c>
    </row>
    <row r="157" spans="1:28" x14ac:dyDescent="0.25">
      <c r="A157" s="15">
        <v>2016</v>
      </c>
      <c r="B157" s="13">
        <f t="shared" si="7"/>
        <v>1.2170874797870515</v>
      </c>
      <c r="C157" s="13">
        <f t="shared" si="7"/>
        <v>1.2060724735532111</v>
      </c>
      <c r="D157" s="13">
        <f t="shared" si="7"/>
        <v>1.1845391685581501</v>
      </c>
      <c r="E157" s="13">
        <f t="shared" si="7"/>
        <v>1.089832844904054</v>
      </c>
      <c r="H157" s="13">
        <f t="shared" si="8"/>
        <v>1.1623378706335128</v>
      </c>
      <c r="I157" s="13">
        <f t="shared" si="8"/>
        <v>1.3172744256479412</v>
      </c>
      <c r="J157" s="13">
        <f t="shared" si="8"/>
        <v>1.3182428877417112</v>
      </c>
      <c r="K157" s="13">
        <f t="shared" si="8"/>
        <v>1.313012879375949</v>
      </c>
      <c r="M157" s="13"/>
      <c r="N157" s="13">
        <f t="shared" si="9"/>
        <v>1.028392151116768</v>
      </c>
      <c r="O157" s="13">
        <f t="shared" si="9"/>
        <v>0.97371931675906653</v>
      </c>
      <c r="P157" s="13">
        <f t="shared" si="9"/>
        <v>0.97034616949789121</v>
      </c>
      <c r="Q157" s="13">
        <f t="shared" si="9"/>
        <v>0.96791170722161279</v>
      </c>
      <c r="T157" s="13">
        <f t="shared" si="10"/>
        <v>1.0210446197229484</v>
      </c>
      <c r="U157" s="13">
        <f t="shared" si="10"/>
        <v>1.021696423675774</v>
      </c>
      <c r="V157" s="13">
        <f t="shared" si="10"/>
        <v>1.0194633668735715</v>
      </c>
      <c r="W157" s="13">
        <f t="shared" si="10"/>
        <v>1.0133691246674825</v>
      </c>
      <c r="Y157" s="15">
        <v>2016</v>
      </c>
      <c r="Z157" s="13">
        <f t="shared" ref="Z157:AB172" si="11">Z108*$AB$146</f>
        <v>60.426670718487117</v>
      </c>
      <c r="AA157" s="13">
        <f t="shared" si="11"/>
        <v>118.15849236033932</v>
      </c>
      <c r="AB157" s="13">
        <f t="shared" si="11"/>
        <v>294.77954012731857</v>
      </c>
    </row>
    <row r="158" spans="1:28" x14ac:dyDescent="0.25">
      <c r="A158" s="15">
        <v>2017</v>
      </c>
      <c r="B158" s="13">
        <f t="shared" si="7"/>
        <v>1.2606519790541348</v>
      </c>
      <c r="C158" s="13">
        <f t="shared" si="7"/>
        <v>1.2455487083241088</v>
      </c>
      <c r="D158" s="13">
        <f t="shared" si="7"/>
        <v>1.2159439178016787</v>
      </c>
      <c r="E158" s="13">
        <f t="shared" si="7"/>
        <v>1.0993300786912283</v>
      </c>
      <c r="H158" s="13">
        <f t="shared" si="8"/>
        <v>1.1885775761484376</v>
      </c>
      <c r="I158" s="13">
        <f t="shared" si="8"/>
        <v>1.3784646005594909</v>
      </c>
      <c r="J158" s="13">
        <f t="shared" si="8"/>
        <v>1.3711435266576752</v>
      </c>
      <c r="K158" s="13">
        <f t="shared" si="8"/>
        <v>1.3609205536186906</v>
      </c>
      <c r="M158" s="13"/>
      <c r="N158" s="13">
        <f t="shared" si="9"/>
        <v>1.0354565802842348</v>
      </c>
      <c r="O158" s="13">
        <f t="shared" si="9"/>
        <v>0.9711869984873438</v>
      </c>
      <c r="P158" s="13">
        <f t="shared" si="9"/>
        <v>0.97025223059246324</v>
      </c>
      <c r="Q158" s="13">
        <f t="shared" si="9"/>
        <v>0.96585488970697475</v>
      </c>
      <c r="T158" s="13">
        <f t="shared" si="10"/>
        <v>1.0272476356843789</v>
      </c>
      <c r="U158" s="13">
        <f t="shared" si="10"/>
        <v>1.0276569072821626</v>
      </c>
      <c r="V158" s="13">
        <f t="shared" si="10"/>
        <v>1.0250165721933318</v>
      </c>
      <c r="W158" s="13">
        <f t="shared" si="10"/>
        <v>1.0189809615826846</v>
      </c>
      <c r="Y158" s="15">
        <v>2017</v>
      </c>
      <c r="Z158" s="13">
        <f t="shared" si="11"/>
        <v>62.487381945680568</v>
      </c>
      <c r="AA158" s="13">
        <f t="shared" si="11"/>
        <v>119.74690542725358</v>
      </c>
      <c r="AB158" s="13">
        <f t="shared" si="11"/>
        <v>301.830387129271</v>
      </c>
    </row>
    <row r="159" spans="1:28" x14ac:dyDescent="0.25">
      <c r="A159" s="15">
        <v>2018</v>
      </c>
      <c r="B159" s="13">
        <f t="shared" si="7"/>
        <v>1.3042164783212062</v>
      </c>
      <c r="C159" s="13">
        <f t="shared" si="7"/>
        <v>1.2850249430950185</v>
      </c>
      <c r="D159" s="13">
        <f t="shared" si="7"/>
        <v>1.247348667045207</v>
      </c>
      <c r="E159" s="13">
        <f t="shared" si="7"/>
        <v>1.1088273124783996</v>
      </c>
      <c r="H159" s="13">
        <f t="shared" si="8"/>
        <v>1.2148172816633624</v>
      </c>
      <c r="I159" s="13">
        <f t="shared" si="8"/>
        <v>1.4396547754710407</v>
      </c>
      <c r="J159" s="13">
        <f t="shared" si="8"/>
        <v>1.4240441655736178</v>
      </c>
      <c r="K159" s="13">
        <f t="shared" si="8"/>
        <v>1.4088282278614106</v>
      </c>
      <c r="M159" s="13"/>
      <c r="N159" s="13">
        <f t="shared" si="9"/>
        <v>1.0425210094517039</v>
      </c>
      <c r="O159" s="13">
        <f t="shared" si="9"/>
        <v>0.96865468021562107</v>
      </c>
      <c r="P159" s="13">
        <f t="shared" si="9"/>
        <v>0.97015829168703527</v>
      </c>
      <c r="Q159" s="13">
        <f t="shared" si="9"/>
        <v>0.96379807219233604</v>
      </c>
      <c r="T159" s="13">
        <f t="shared" si="10"/>
        <v>1.0334506516458095</v>
      </c>
      <c r="U159" s="13">
        <f t="shared" si="10"/>
        <v>1.0336173908885513</v>
      </c>
      <c r="V159" s="13">
        <f t="shared" si="10"/>
        <v>1.030569777513092</v>
      </c>
      <c r="W159" s="13">
        <f t="shared" si="10"/>
        <v>1.0245927984978849</v>
      </c>
      <c r="Y159" s="15">
        <v>2018</v>
      </c>
      <c r="Z159" s="13">
        <f t="shared" si="11"/>
        <v>64.548093172874019</v>
      </c>
      <c r="AA159" s="13">
        <f t="shared" si="11"/>
        <v>121.33531849416823</v>
      </c>
      <c r="AB159" s="13">
        <f t="shared" si="11"/>
        <v>308.88123413122503</v>
      </c>
    </row>
    <row r="160" spans="1:28" x14ac:dyDescent="0.25">
      <c r="A160" s="15">
        <v>2019</v>
      </c>
      <c r="B160" s="13">
        <f t="shared" si="7"/>
        <v>1.3477809775882779</v>
      </c>
      <c r="C160" s="13">
        <f t="shared" si="7"/>
        <v>1.3245011778659161</v>
      </c>
      <c r="D160" s="13">
        <f t="shared" si="7"/>
        <v>1.2787534162887353</v>
      </c>
      <c r="E160" s="13">
        <f t="shared" si="7"/>
        <v>1.118324546265574</v>
      </c>
      <c r="H160" s="13">
        <f t="shared" si="8"/>
        <v>1.2410569871782873</v>
      </c>
      <c r="I160" s="13">
        <f t="shared" si="8"/>
        <v>1.5008449503825905</v>
      </c>
      <c r="J160" s="13">
        <f t="shared" si="8"/>
        <v>1.4769448044895819</v>
      </c>
      <c r="K160" s="13">
        <f t="shared" si="8"/>
        <v>1.4567359021041519</v>
      </c>
      <c r="M160" s="13"/>
      <c r="N160" s="13">
        <f t="shared" si="9"/>
        <v>1.0495854386191708</v>
      </c>
      <c r="O160" s="13">
        <f t="shared" si="9"/>
        <v>0.96612236194389822</v>
      </c>
      <c r="P160" s="13">
        <f t="shared" si="9"/>
        <v>0.97006435278160719</v>
      </c>
      <c r="Q160" s="13">
        <f t="shared" si="9"/>
        <v>0.961741254677698</v>
      </c>
      <c r="T160" s="13">
        <f t="shared" si="10"/>
        <v>1.0396536676072419</v>
      </c>
      <c r="U160" s="13">
        <f t="shared" si="10"/>
        <v>1.03957787449494</v>
      </c>
      <c r="V160" s="13">
        <f t="shared" si="10"/>
        <v>1.0361229828328522</v>
      </c>
      <c r="W160" s="13">
        <f t="shared" si="10"/>
        <v>1.0302046354130852</v>
      </c>
      <c r="Y160" s="15">
        <v>2019</v>
      </c>
      <c r="Z160" s="13">
        <f t="shared" si="11"/>
        <v>66.60880440006747</v>
      </c>
      <c r="AA160" s="13">
        <f t="shared" si="11"/>
        <v>122.92373156108249</v>
      </c>
      <c r="AB160" s="13">
        <f t="shared" si="11"/>
        <v>315.93208113317746</v>
      </c>
    </row>
    <row r="161" spans="1:28" x14ac:dyDescent="0.25">
      <c r="A161" s="15">
        <v>2020</v>
      </c>
      <c r="B161" s="13">
        <f t="shared" si="7"/>
        <v>1.3913454768553613</v>
      </c>
      <c r="C161" s="13">
        <f t="shared" si="7"/>
        <v>1.3639774126368138</v>
      </c>
      <c r="D161" s="13">
        <f t="shared" si="7"/>
        <v>1.3101581655322638</v>
      </c>
      <c r="E161" s="13">
        <f t="shared" si="7"/>
        <v>1.1278217800527484</v>
      </c>
      <c r="H161" s="13">
        <f t="shared" si="8"/>
        <v>1.2672966926932121</v>
      </c>
      <c r="I161" s="13">
        <f t="shared" si="8"/>
        <v>1.5620351252941402</v>
      </c>
      <c r="J161" s="13">
        <f t="shared" si="8"/>
        <v>1.5298454434055246</v>
      </c>
      <c r="K161" s="13">
        <f t="shared" si="8"/>
        <v>1.5046435763468935</v>
      </c>
      <c r="M161" s="13"/>
      <c r="N161" s="13">
        <f t="shared" si="9"/>
        <v>1.0566498677866398</v>
      </c>
      <c r="O161" s="13">
        <f t="shared" si="9"/>
        <v>0.96359004367217549</v>
      </c>
      <c r="P161" s="13">
        <f t="shared" si="9"/>
        <v>0.96997041387617933</v>
      </c>
      <c r="Q161" s="13">
        <f t="shared" si="9"/>
        <v>0.95968443716305984</v>
      </c>
      <c r="T161" s="13">
        <f t="shared" si="10"/>
        <v>1.0458566835686725</v>
      </c>
      <c r="U161" s="13">
        <f t="shared" si="10"/>
        <v>1.0455383581013287</v>
      </c>
      <c r="V161" s="13">
        <f t="shared" si="10"/>
        <v>1.0416761881526124</v>
      </c>
      <c r="W161" s="13">
        <f t="shared" si="10"/>
        <v>1.0358164723282872</v>
      </c>
      <c r="Y161" s="15">
        <v>2020</v>
      </c>
      <c r="Z161" s="13">
        <f t="shared" si="11"/>
        <v>68.669515627260921</v>
      </c>
      <c r="AA161" s="13">
        <f t="shared" si="11"/>
        <v>124.51214462799715</v>
      </c>
      <c r="AB161" s="13">
        <f t="shared" si="11"/>
        <v>322.9829281351299</v>
      </c>
    </row>
    <row r="162" spans="1:28" x14ac:dyDescent="0.25">
      <c r="A162" s="15">
        <v>2021</v>
      </c>
      <c r="B162" s="13">
        <f t="shared" si="7"/>
        <v>1.4369238258374231</v>
      </c>
      <c r="C162" s="13">
        <f t="shared" si="7"/>
        <v>1.3986427595128341</v>
      </c>
      <c r="D162" s="13">
        <f t="shared" si="7"/>
        <v>1.3342898354471409</v>
      </c>
      <c r="E162" s="13">
        <f t="shared" si="7"/>
        <v>1.1283916897715061</v>
      </c>
      <c r="H162" s="13">
        <f t="shared" si="8"/>
        <v>1.3011357708369746</v>
      </c>
      <c r="I162" s="13">
        <f t="shared" si="8"/>
        <v>1.6074141556810806</v>
      </c>
      <c r="J162" s="13">
        <f t="shared" si="8"/>
        <v>1.5940932972226054</v>
      </c>
      <c r="K162" s="13">
        <f t="shared" si="8"/>
        <v>1.5574600533942078</v>
      </c>
      <c r="M162" s="13"/>
      <c r="N162" s="13">
        <f t="shared" si="9"/>
        <v>1.0635985752527948</v>
      </c>
      <c r="O162" s="13">
        <f t="shared" si="9"/>
        <v>0.96925156792159728</v>
      </c>
      <c r="P162" s="13">
        <f t="shared" si="9"/>
        <v>0.9688821274272934</v>
      </c>
      <c r="Q162" s="13">
        <f t="shared" si="9"/>
        <v>0.95676003688604927</v>
      </c>
      <c r="T162" s="13">
        <f t="shared" si="10"/>
        <v>1.0526751546202977</v>
      </c>
      <c r="U162" s="13">
        <f t="shared" si="10"/>
        <v>1.0526351508904348</v>
      </c>
      <c r="V162" s="13">
        <f t="shared" si="10"/>
        <v>1.0490170625512185</v>
      </c>
      <c r="W162" s="13">
        <f t="shared" si="10"/>
        <v>1.0436678995962101</v>
      </c>
      <c r="Y162" s="15">
        <v>2021</v>
      </c>
      <c r="Z162" s="13">
        <f t="shared" si="11"/>
        <v>69.838971147779205</v>
      </c>
      <c r="AA162" s="13">
        <f t="shared" si="11"/>
        <v>129.81290756229259</v>
      </c>
      <c r="AB162" s="13">
        <f t="shared" si="11"/>
        <v>337.10924494925848</v>
      </c>
    </row>
    <row r="163" spans="1:28" x14ac:dyDescent="0.25">
      <c r="A163" s="15">
        <v>2022</v>
      </c>
      <c r="B163" s="13">
        <f t="shared" si="7"/>
        <v>1.4825021748194727</v>
      </c>
      <c r="C163" s="13">
        <f t="shared" si="7"/>
        <v>1.4333081063888546</v>
      </c>
      <c r="D163" s="13">
        <f t="shared" si="7"/>
        <v>1.3584215053620239</v>
      </c>
      <c r="E163" s="13">
        <f t="shared" si="7"/>
        <v>1.1289615994902651</v>
      </c>
      <c r="H163" s="13">
        <f t="shared" si="8"/>
        <v>1.3349748489807265</v>
      </c>
      <c r="I163" s="13">
        <f t="shared" si="8"/>
        <v>1.6527931860680318</v>
      </c>
      <c r="J163" s="13">
        <f t="shared" si="8"/>
        <v>1.6583411510396862</v>
      </c>
      <c r="K163" s="13">
        <f t="shared" si="8"/>
        <v>1.6102765304415114</v>
      </c>
      <c r="M163" s="13"/>
      <c r="N163" s="13">
        <f t="shared" si="9"/>
        <v>1.0705472827189519</v>
      </c>
      <c r="O163" s="13">
        <f t="shared" si="9"/>
        <v>0.97491309217101907</v>
      </c>
      <c r="P163" s="13">
        <f t="shared" si="9"/>
        <v>0.9677938409784077</v>
      </c>
      <c r="Q163" s="13">
        <f t="shared" si="9"/>
        <v>0.95383563660904036</v>
      </c>
      <c r="T163" s="13">
        <f t="shared" si="10"/>
        <v>1.059493625671923</v>
      </c>
      <c r="U163" s="13">
        <f t="shared" si="10"/>
        <v>1.0597319436795427</v>
      </c>
      <c r="V163" s="13">
        <f t="shared" si="10"/>
        <v>1.0563579369498246</v>
      </c>
      <c r="W163" s="13">
        <f t="shared" si="10"/>
        <v>1.0515193268641347</v>
      </c>
      <c r="Y163" s="15">
        <v>2022</v>
      </c>
      <c r="Z163" s="13">
        <f t="shared" si="11"/>
        <v>71.008426668297091</v>
      </c>
      <c r="AA163" s="13">
        <f t="shared" si="11"/>
        <v>135.11367049658884</v>
      </c>
      <c r="AB163" s="13">
        <f t="shared" si="11"/>
        <v>351.23556176339025</v>
      </c>
    </row>
    <row r="164" spans="1:28" x14ac:dyDescent="0.25">
      <c r="A164" s="15">
        <v>2023</v>
      </c>
      <c r="B164" s="13">
        <f t="shared" si="7"/>
        <v>1.5280805238015345</v>
      </c>
      <c r="C164" s="13">
        <f t="shared" si="7"/>
        <v>1.4679734532648749</v>
      </c>
      <c r="D164" s="13">
        <f t="shared" si="7"/>
        <v>1.3825531752769129</v>
      </c>
      <c r="E164" s="13">
        <f t="shared" si="7"/>
        <v>1.1295315092090243</v>
      </c>
      <c r="H164" s="13">
        <f t="shared" si="8"/>
        <v>1.3688139271244892</v>
      </c>
      <c r="I164" s="13">
        <f t="shared" si="8"/>
        <v>1.6981722164549831</v>
      </c>
      <c r="J164" s="13">
        <f t="shared" si="8"/>
        <v>1.7225890048567456</v>
      </c>
      <c r="K164" s="13">
        <f t="shared" si="8"/>
        <v>1.6630930074888366</v>
      </c>
      <c r="M164" s="13"/>
      <c r="N164" s="13">
        <f t="shared" si="9"/>
        <v>1.0774959901851069</v>
      </c>
      <c r="O164" s="13">
        <f t="shared" si="9"/>
        <v>0.98057461642044086</v>
      </c>
      <c r="P164" s="13">
        <f t="shared" si="9"/>
        <v>0.96670555452952178</v>
      </c>
      <c r="Q164" s="13">
        <f t="shared" si="9"/>
        <v>0.95091123633203034</v>
      </c>
      <c r="T164" s="13">
        <f t="shared" si="10"/>
        <v>1.0663120967235482</v>
      </c>
      <c r="U164" s="13">
        <f t="shared" si="10"/>
        <v>1.0668287364686506</v>
      </c>
      <c r="V164" s="13">
        <f t="shared" si="10"/>
        <v>1.0636988113484307</v>
      </c>
      <c r="W164" s="13">
        <f t="shared" si="10"/>
        <v>1.0593707541320576</v>
      </c>
      <c r="Y164" s="15">
        <v>2023</v>
      </c>
      <c r="Z164" s="13">
        <f t="shared" si="11"/>
        <v>72.177882188814976</v>
      </c>
      <c r="AA164" s="13">
        <f t="shared" si="11"/>
        <v>140.41443343088508</v>
      </c>
      <c r="AB164" s="13">
        <f t="shared" si="11"/>
        <v>365.36187857751884</v>
      </c>
    </row>
    <row r="165" spans="1:28" x14ac:dyDescent="0.25">
      <c r="A165" s="15">
        <v>2024</v>
      </c>
      <c r="B165" s="13">
        <f t="shared" si="7"/>
        <v>1.5736588727835841</v>
      </c>
      <c r="C165" s="13">
        <f t="shared" si="7"/>
        <v>1.5026388001408955</v>
      </c>
      <c r="D165" s="13">
        <f t="shared" si="7"/>
        <v>1.4066848451917962</v>
      </c>
      <c r="E165" s="13">
        <f t="shared" si="7"/>
        <v>1.1301014189277834</v>
      </c>
      <c r="H165" s="13">
        <f t="shared" si="8"/>
        <v>1.4026530052682411</v>
      </c>
      <c r="I165" s="13">
        <f t="shared" si="8"/>
        <v>1.7435512468419236</v>
      </c>
      <c r="J165" s="13">
        <f t="shared" si="8"/>
        <v>1.7868368586738264</v>
      </c>
      <c r="K165" s="13">
        <f t="shared" si="8"/>
        <v>1.7159094845361615</v>
      </c>
      <c r="M165" s="13"/>
      <c r="N165" s="13">
        <f t="shared" si="9"/>
        <v>1.0844446976512641</v>
      </c>
      <c r="O165" s="13">
        <f t="shared" si="9"/>
        <v>0.98623614066986487</v>
      </c>
      <c r="P165" s="13">
        <f t="shared" si="9"/>
        <v>0.96561726808063575</v>
      </c>
      <c r="Q165" s="13">
        <f t="shared" si="9"/>
        <v>0.94798683605502154</v>
      </c>
      <c r="T165" s="13">
        <f t="shared" si="10"/>
        <v>1.0731305677751735</v>
      </c>
      <c r="U165" s="13">
        <f t="shared" si="10"/>
        <v>1.0739255292577585</v>
      </c>
      <c r="V165" s="13">
        <f t="shared" si="10"/>
        <v>1.0710396857470368</v>
      </c>
      <c r="W165" s="13">
        <f t="shared" si="10"/>
        <v>1.0672221813999805</v>
      </c>
      <c r="Y165" s="15">
        <v>2024</v>
      </c>
      <c r="Z165" s="13">
        <f t="shared" si="11"/>
        <v>73.34733770933326</v>
      </c>
      <c r="AA165" s="13">
        <f t="shared" si="11"/>
        <v>145.71519636518133</v>
      </c>
      <c r="AB165" s="13">
        <f t="shared" si="11"/>
        <v>379.48819539165061</v>
      </c>
    </row>
    <row r="166" spans="1:28" x14ac:dyDescent="0.25">
      <c r="A166" s="15">
        <v>2025</v>
      </c>
      <c r="B166" s="13">
        <f t="shared" si="7"/>
        <v>1.6192372217656459</v>
      </c>
      <c r="C166" s="13">
        <f t="shared" si="7"/>
        <v>1.5373041470169158</v>
      </c>
      <c r="D166" s="13">
        <f t="shared" si="7"/>
        <v>1.4308165151066792</v>
      </c>
      <c r="E166" s="13">
        <f t="shared" si="7"/>
        <v>1.1306713286465424</v>
      </c>
      <c r="H166" s="13">
        <f t="shared" si="8"/>
        <v>1.4364920834120039</v>
      </c>
      <c r="I166" s="13">
        <f t="shared" si="8"/>
        <v>1.7889302772288749</v>
      </c>
      <c r="J166" s="13">
        <f t="shared" si="8"/>
        <v>1.8510847124909071</v>
      </c>
      <c r="K166" s="13">
        <f t="shared" si="8"/>
        <v>1.7687259615834652</v>
      </c>
      <c r="M166" s="13"/>
      <c r="N166" s="13">
        <f t="shared" si="9"/>
        <v>1.091393405117419</v>
      </c>
      <c r="O166" s="13">
        <f t="shared" si="9"/>
        <v>0.99189766491928666</v>
      </c>
      <c r="P166" s="13">
        <f t="shared" si="9"/>
        <v>0.96452898163175005</v>
      </c>
      <c r="Q166" s="13">
        <f t="shared" si="9"/>
        <v>0.94506243577801152</v>
      </c>
      <c r="T166" s="13">
        <f t="shared" si="10"/>
        <v>1.0799490388267987</v>
      </c>
      <c r="U166" s="13">
        <f t="shared" si="10"/>
        <v>1.0810223220468647</v>
      </c>
      <c r="V166" s="13">
        <f t="shared" si="10"/>
        <v>1.0783805601456429</v>
      </c>
      <c r="W166" s="13">
        <f t="shared" si="10"/>
        <v>1.0750736086679051</v>
      </c>
      <c r="Y166" s="15">
        <v>2025</v>
      </c>
      <c r="Z166" s="13">
        <f t="shared" si="11"/>
        <v>74.516793229851146</v>
      </c>
      <c r="AA166" s="13">
        <f t="shared" si="11"/>
        <v>151.01595929947598</v>
      </c>
      <c r="AB166" s="13">
        <f t="shared" si="11"/>
        <v>393.61451220577919</v>
      </c>
    </row>
    <row r="167" spans="1:28" x14ac:dyDescent="0.25">
      <c r="A167" s="15">
        <v>2026</v>
      </c>
      <c r="B167" s="13">
        <f t="shared" si="7"/>
        <v>1.6495848469962375</v>
      </c>
      <c r="C167" s="13">
        <f t="shared" si="7"/>
        <v>1.5644875559171743</v>
      </c>
      <c r="D167" s="13">
        <f t="shared" si="7"/>
        <v>1.4565014643899996</v>
      </c>
      <c r="E167" s="13">
        <f t="shared" si="7"/>
        <v>1.1210823214608938</v>
      </c>
      <c r="H167" s="13">
        <f t="shared" si="8"/>
        <v>1.480111637914489</v>
      </c>
      <c r="I167" s="13">
        <f t="shared" si="8"/>
        <v>1.8191015004367084</v>
      </c>
      <c r="J167" s="13">
        <f t="shared" si="8"/>
        <v>1.939871637187969</v>
      </c>
      <c r="K167" s="13">
        <f t="shared" si="8"/>
        <v>1.8203082042529297</v>
      </c>
      <c r="M167" s="13"/>
      <c r="N167" s="13">
        <f t="shared" si="9"/>
        <v>1.0981161361095997</v>
      </c>
      <c r="O167" s="13">
        <f t="shared" si="9"/>
        <v>1.0011134061732407</v>
      </c>
      <c r="P167" s="13">
        <f t="shared" si="9"/>
        <v>0.96487381685213847</v>
      </c>
      <c r="Q167" s="13">
        <f t="shared" si="9"/>
        <v>0.94616323633553379</v>
      </c>
      <c r="T167" s="13">
        <f t="shared" si="10"/>
        <v>1.0855298901279014</v>
      </c>
      <c r="U167" s="13">
        <f t="shared" si="10"/>
        <v>1.0864567217979708</v>
      </c>
      <c r="V167" s="13">
        <f t="shared" si="10"/>
        <v>1.0849492331383921</v>
      </c>
      <c r="W167" s="13">
        <f t="shared" si="10"/>
        <v>1.0830961270114514</v>
      </c>
      <c r="Y167" s="15">
        <v>2026</v>
      </c>
      <c r="Z167" s="13">
        <f t="shared" si="11"/>
        <v>77.214500875537624</v>
      </c>
      <c r="AA167" s="13">
        <f t="shared" si="11"/>
        <v>152.92140131952306</v>
      </c>
      <c r="AB167" s="13">
        <f t="shared" si="11"/>
        <v>410.19276025494946</v>
      </c>
    </row>
    <row r="168" spans="1:28" x14ac:dyDescent="0.25">
      <c r="A168" s="15">
        <v>2027</v>
      </c>
      <c r="B168" s="13">
        <f t="shared" si="7"/>
        <v>1.6799324722268292</v>
      </c>
      <c r="C168" s="13">
        <f t="shared" si="7"/>
        <v>1.5916709648174208</v>
      </c>
      <c r="D168" s="13">
        <f t="shared" si="7"/>
        <v>1.4821864136733141</v>
      </c>
      <c r="E168" s="13">
        <f t="shared" si="7"/>
        <v>1.1114933142752463</v>
      </c>
      <c r="H168" s="13">
        <f t="shared" si="8"/>
        <v>1.523731192416985</v>
      </c>
      <c r="I168" s="13">
        <f t="shared" si="8"/>
        <v>1.8492727236445421</v>
      </c>
      <c r="J168" s="13">
        <f t="shared" si="8"/>
        <v>2.0286585618850523</v>
      </c>
      <c r="K168" s="13">
        <f t="shared" si="8"/>
        <v>1.8718904469223943</v>
      </c>
      <c r="M168" s="13"/>
      <c r="N168" s="13">
        <f t="shared" si="9"/>
        <v>1.1048388671017781</v>
      </c>
      <c r="O168" s="13">
        <f t="shared" si="9"/>
        <v>1.0103291474271947</v>
      </c>
      <c r="P168" s="13">
        <f t="shared" si="9"/>
        <v>0.96521865207252711</v>
      </c>
      <c r="Q168" s="13">
        <f t="shared" si="9"/>
        <v>0.94726403689305516</v>
      </c>
      <c r="T168" s="13">
        <f t="shared" si="10"/>
        <v>1.091110741429004</v>
      </c>
      <c r="U168" s="13">
        <f t="shared" si="10"/>
        <v>1.0918911215490752</v>
      </c>
      <c r="V168" s="13">
        <f t="shared" si="10"/>
        <v>1.0915179061311431</v>
      </c>
      <c r="W168" s="13">
        <f t="shared" si="10"/>
        <v>1.0911186453549959</v>
      </c>
      <c r="Y168" s="15">
        <v>2027</v>
      </c>
      <c r="Z168" s="13">
        <f t="shared" si="11"/>
        <v>79.912208521224102</v>
      </c>
      <c r="AA168" s="13">
        <f t="shared" si="11"/>
        <v>154.82684333956854</v>
      </c>
      <c r="AB168" s="13">
        <f t="shared" si="11"/>
        <v>426.77100830411018</v>
      </c>
    </row>
    <row r="169" spans="1:28" x14ac:dyDescent="0.25">
      <c r="A169" s="15">
        <v>2028</v>
      </c>
      <c r="B169" s="13">
        <f t="shared" ref="B169:E184" si="12">B120/B$8</f>
        <v>1.7102800974574328</v>
      </c>
      <c r="C169" s="13">
        <f t="shared" si="12"/>
        <v>1.6188543737176793</v>
      </c>
      <c r="D169" s="13">
        <f t="shared" si="12"/>
        <v>1.5078713629566285</v>
      </c>
      <c r="E169" s="13">
        <f t="shared" si="12"/>
        <v>1.1019043070895957</v>
      </c>
      <c r="H169" s="13">
        <f t="shared" ref="H169:K184" si="13">H120/H$8</f>
        <v>1.5673507469194703</v>
      </c>
      <c r="I169" s="13">
        <f t="shared" si="13"/>
        <v>1.8794439468523758</v>
      </c>
      <c r="J169" s="13">
        <f t="shared" si="13"/>
        <v>2.1174454865821355</v>
      </c>
      <c r="K169" s="13">
        <f t="shared" si="13"/>
        <v>1.9234726895918588</v>
      </c>
      <c r="M169" s="13"/>
      <c r="N169" s="13">
        <f t="shared" ref="N169:Q184" si="14">N120/N$8</f>
        <v>1.1115615980939566</v>
      </c>
      <c r="O169" s="13">
        <f t="shared" si="14"/>
        <v>1.0195448886811509</v>
      </c>
      <c r="P169" s="13">
        <f t="shared" si="14"/>
        <v>0.96556348729291552</v>
      </c>
      <c r="Q169" s="13">
        <f t="shared" si="14"/>
        <v>0.94836483745057665</v>
      </c>
      <c r="T169" s="13">
        <f t="shared" ref="T169:W184" si="15">T120/T$8</f>
        <v>1.0966915927301084</v>
      </c>
      <c r="U169" s="13">
        <f t="shared" si="15"/>
        <v>1.0973255213001796</v>
      </c>
      <c r="V169" s="13">
        <f t="shared" si="15"/>
        <v>1.0980865791238923</v>
      </c>
      <c r="W169" s="13">
        <f t="shared" si="15"/>
        <v>1.099141163698544</v>
      </c>
      <c r="Y169" s="15">
        <v>2028</v>
      </c>
      <c r="Z169" s="13">
        <f t="shared" si="11"/>
        <v>82.60991616691058</v>
      </c>
      <c r="AA169" s="13">
        <f t="shared" si="11"/>
        <v>156.73228535961482</v>
      </c>
      <c r="AB169" s="13">
        <f t="shared" si="11"/>
        <v>443.3492563532709</v>
      </c>
    </row>
    <row r="170" spans="1:28" x14ac:dyDescent="0.25">
      <c r="A170" s="15">
        <v>2029</v>
      </c>
      <c r="B170" s="13">
        <f t="shared" si="12"/>
        <v>1.7406277226880245</v>
      </c>
      <c r="C170" s="13">
        <f t="shared" si="12"/>
        <v>1.6460377826179378</v>
      </c>
      <c r="D170" s="13">
        <f t="shared" si="12"/>
        <v>1.5335563122399429</v>
      </c>
      <c r="E170" s="13">
        <f t="shared" si="12"/>
        <v>1.0923152999039483</v>
      </c>
      <c r="H170" s="13">
        <f t="shared" si="13"/>
        <v>1.6109703014219663</v>
      </c>
      <c r="I170" s="13">
        <f t="shared" si="13"/>
        <v>1.9096151700602095</v>
      </c>
      <c r="J170" s="13">
        <f t="shared" si="13"/>
        <v>2.2062324112792187</v>
      </c>
      <c r="K170" s="13">
        <f t="shared" si="13"/>
        <v>1.975054932261302</v>
      </c>
      <c r="M170" s="13"/>
      <c r="N170" s="13">
        <f t="shared" si="14"/>
        <v>1.1182843290861373</v>
      </c>
      <c r="O170" s="13">
        <f t="shared" si="14"/>
        <v>1.0287606299351049</v>
      </c>
      <c r="P170" s="13">
        <f t="shared" si="14"/>
        <v>0.96590832251330394</v>
      </c>
      <c r="Q170" s="13">
        <f t="shared" si="14"/>
        <v>0.94946563800809802</v>
      </c>
      <c r="T170" s="13">
        <f t="shared" si="15"/>
        <v>1.1022724440312111</v>
      </c>
      <c r="U170" s="13">
        <f t="shared" si="15"/>
        <v>1.102759921051284</v>
      </c>
      <c r="V170" s="13">
        <f t="shared" si="15"/>
        <v>1.1046552521166433</v>
      </c>
      <c r="W170" s="13">
        <f t="shared" si="15"/>
        <v>1.107163682042092</v>
      </c>
      <c r="Y170" s="15">
        <v>2029</v>
      </c>
      <c r="Z170" s="13">
        <f t="shared" si="11"/>
        <v>85.307623812597058</v>
      </c>
      <c r="AA170" s="13">
        <f t="shared" si="11"/>
        <v>158.6377273796611</v>
      </c>
      <c r="AB170" s="13">
        <f t="shared" si="11"/>
        <v>459.92750440243162</v>
      </c>
    </row>
    <row r="171" spans="1:28" x14ac:dyDescent="0.25">
      <c r="A171" s="15">
        <v>2030</v>
      </c>
      <c r="B171" s="13">
        <f t="shared" si="12"/>
        <v>1.7709753479186161</v>
      </c>
      <c r="C171" s="13">
        <f t="shared" si="12"/>
        <v>1.6732211915181963</v>
      </c>
      <c r="D171" s="13">
        <f t="shared" si="12"/>
        <v>1.5592412615232514</v>
      </c>
      <c r="E171" s="13">
        <f t="shared" si="12"/>
        <v>1.0827262927183008</v>
      </c>
      <c r="H171" s="13">
        <f t="shared" si="13"/>
        <v>1.6545898559244623</v>
      </c>
      <c r="I171" s="13">
        <f t="shared" si="13"/>
        <v>1.9397863932680539</v>
      </c>
      <c r="J171" s="13">
        <f t="shared" si="13"/>
        <v>2.2950193359763018</v>
      </c>
      <c r="K171" s="13">
        <f t="shared" si="13"/>
        <v>2.0266371749307668</v>
      </c>
      <c r="M171" s="13"/>
      <c r="N171" s="13">
        <f t="shared" si="14"/>
        <v>1.1250070600783157</v>
      </c>
      <c r="O171" s="13">
        <f t="shared" si="14"/>
        <v>1.0379763711890588</v>
      </c>
      <c r="P171" s="13">
        <f t="shared" si="14"/>
        <v>0.96625315773369247</v>
      </c>
      <c r="Q171" s="13">
        <f t="shared" si="14"/>
        <v>0.9505664385656194</v>
      </c>
      <c r="T171" s="13">
        <f t="shared" si="15"/>
        <v>1.1078532953323137</v>
      </c>
      <c r="U171" s="13">
        <f t="shared" si="15"/>
        <v>1.1081943208023883</v>
      </c>
      <c r="V171" s="13">
        <f t="shared" si="15"/>
        <v>1.1112239251093943</v>
      </c>
      <c r="W171" s="13">
        <f t="shared" si="15"/>
        <v>1.1151862003856365</v>
      </c>
      <c r="Y171" s="15">
        <v>2030</v>
      </c>
      <c r="Z171" s="13">
        <f t="shared" si="11"/>
        <v>88.005331458283536</v>
      </c>
      <c r="AA171" s="13">
        <f t="shared" si="11"/>
        <v>160.54316939970658</v>
      </c>
      <c r="AB171" s="13">
        <f t="shared" si="11"/>
        <v>476.50575245159234</v>
      </c>
    </row>
    <row r="172" spans="1:28" x14ac:dyDescent="0.25">
      <c r="A172" s="15">
        <v>2031</v>
      </c>
      <c r="B172" s="13">
        <f t="shared" si="12"/>
        <v>1.7993799576503946</v>
      </c>
      <c r="C172" s="13">
        <f t="shared" si="12"/>
        <v>1.7099998278731949</v>
      </c>
      <c r="D172" s="13">
        <f t="shared" si="12"/>
        <v>1.5962892037965286</v>
      </c>
      <c r="E172" s="13">
        <f t="shared" si="12"/>
        <v>1.0813852569972169</v>
      </c>
      <c r="H172" s="13">
        <f t="shared" si="13"/>
        <v>1.7064971145691314</v>
      </c>
      <c r="I172" s="13">
        <f t="shared" si="13"/>
        <v>1.9972033121054349</v>
      </c>
      <c r="J172" s="13">
        <f t="shared" si="13"/>
        <v>2.3234778747710711</v>
      </c>
      <c r="K172" s="13">
        <f t="shared" si="13"/>
        <v>2.0370125948565194</v>
      </c>
      <c r="M172" s="13"/>
      <c r="N172" s="13">
        <f t="shared" si="14"/>
        <v>1.1320529074650429</v>
      </c>
      <c r="O172" s="13">
        <f t="shared" si="14"/>
        <v>1.0474637163749392</v>
      </c>
      <c r="P172" s="13">
        <f t="shared" si="14"/>
        <v>0.98064730707088177</v>
      </c>
      <c r="Q172" s="13">
        <f t="shared" si="14"/>
        <v>0.9667307095175921</v>
      </c>
      <c r="T172" s="13">
        <f t="shared" si="15"/>
        <v>1.1140318254725941</v>
      </c>
      <c r="U172" s="13">
        <f t="shared" si="15"/>
        <v>1.1145567489868125</v>
      </c>
      <c r="V172" s="13">
        <f t="shared" si="15"/>
        <v>1.1171655657748207</v>
      </c>
      <c r="W172" s="13">
        <f t="shared" si="15"/>
        <v>1.1210077675460433</v>
      </c>
      <c r="Y172" s="15">
        <v>2031</v>
      </c>
      <c r="Z172" s="13">
        <f t="shared" si="11"/>
        <v>85.235955486318858</v>
      </c>
      <c r="AA172" s="13">
        <f t="shared" si="11"/>
        <v>157.65246353465886</v>
      </c>
      <c r="AB172" s="13">
        <f t="shared" si="11"/>
        <v>487.74081527039561</v>
      </c>
    </row>
    <row r="173" spans="1:28" x14ac:dyDescent="0.25">
      <c r="A173" s="15">
        <v>2032</v>
      </c>
      <c r="B173" s="13">
        <f t="shared" si="12"/>
        <v>1.8277845673821731</v>
      </c>
      <c r="C173" s="13">
        <f t="shared" si="12"/>
        <v>1.7467784642281936</v>
      </c>
      <c r="D173" s="13">
        <f t="shared" si="12"/>
        <v>1.6333371460697879</v>
      </c>
      <c r="E173" s="13">
        <f t="shared" si="12"/>
        <v>1.0800442212761334</v>
      </c>
      <c r="H173" s="13">
        <f t="shared" si="13"/>
        <v>1.75840437321379</v>
      </c>
      <c r="I173" s="13">
        <f t="shared" si="13"/>
        <v>2.0546202309428478</v>
      </c>
      <c r="J173" s="13">
        <f t="shared" si="13"/>
        <v>2.3519364135658187</v>
      </c>
      <c r="K173" s="13">
        <f t="shared" si="13"/>
        <v>2.0473880147822801</v>
      </c>
      <c r="M173" s="13"/>
      <c r="N173" s="13">
        <f t="shared" si="14"/>
        <v>1.1390987548517677</v>
      </c>
      <c r="O173" s="13">
        <f t="shared" si="14"/>
        <v>1.0569510615608151</v>
      </c>
      <c r="P173" s="13">
        <f t="shared" si="14"/>
        <v>0.99504145640807662</v>
      </c>
      <c r="Q173" s="13">
        <f t="shared" si="14"/>
        <v>0.98289498046956025</v>
      </c>
      <c r="T173" s="13">
        <f t="shared" si="15"/>
        <v>1.1202103556128744</v>
      </c>
      <c r="U173" s="13">
        <f t="shared" si="15"/>
        <v>1.1209191771712348</v>
      </c>
      <c r="V173" s="13">
        <f t="shared" si="15"/>
        <v>1.123107206440249</v>
      </c>
      <c r="W173" s="13">
        <f t="shared" si="15"/>
        <v>1.1268293347064482</v>
      </c>
      <c r="Y173" s="15">
        <v>2032</v>
      </c>
      <c r="Z173" s="13">
        <f t="shared" ref="Z173:AB188" si="16">Z124*$AB$146</f>
        <v>82.466579514353384</v>
      </c>
      <c r="AA173" s="13">
        <f t="shared" si="16"/>
        <v>154.76175766960955</v>
      </c>
      <c r="AB173" s="13">
        <f t="shared" si="16"/>
        <v>498.97587808920525</v>
      </c>
    </row>
    <row r="174" spans="1:28" x14ac:dyDescent="0.25">
      <c r="A174" s="15">
        <v>2033</v>
      </c>
      <c r="B174" s="13">
        <f t="shared" si="12"/>
        <v>1.8561891771139638</v>
      </c>
      <c r="C174" s="13">
        <f t="shared" si="12"/>
        <v>1.7835571005831925</v>
      </c>
      <c r="D174" s="13">
        <f t="shared" si="12"/>
        <v>1.6703850883430591</v>
      </c>
      <c r="E174" s="13">
        <f t="shared" si="12"/>
        <v>1.0787031855550493</v>
      </c>
      <c r="H174" s="13">
        <f t="shared" si="13"/>
        <v>1.81031163185847</v>
      </c>
      <c r="I174" s="13">
        <f t="shared" si="13"/>
        <v>2.1120371497802397</v>
      </c>
      <c r="J174" s="13">
        <f t="shared" si="13"/>
        <v>2.3803949523605668</v>
      </c>
      <c r="K174" s="13">
        <f t="shared" si="13"/>
        <v>2.0577634347080407</v>
      </c>
      <c r="M174" s="13"/>
      <c r="N174" s="13">
        <f t="shared" si="14"/>
        <v>1.1461446022384927</v>
      </c>
      <c r="O174" s="13">
        <f t="shared" si="14"/>
        <v>1.0664384067466932</v>
      </c>
      <c r="P174" s="13">
        <f t="shared" si="14"/>
        <v>1.0094356057452669</v>
      </c>
      <c r="Q174" s="13">
        <f t="shared" si="14"/>
        <v>0.99905925142153296</v>
      </c>
      <c r="T174" s="13">
        <f t="shared" si="15"/>
        <v>1.1263888857531548</v>
      </c>
      <c r="U174" s="13">
        <f t="shared" si="15"/>
        <v>1.1272816053556571</v>
      </c>
      <c r="V174" s="13">
        <f t="shared" si="15"/>
        <v>1.1290488471056754</v>
      </c>
      <c r="W174" s="13">
        <f t="shared" si="15"/>
        <v>1.1326509018668514</v>
      </c>
      <c r="Y174" s="15">
        <v>2033</v>
      </c>
      <c r="Z174" s="13">
        <f t="shared" si="16"/>
        <v>79.697203542388706</v>
      </c>
      <c r="AA174" s="13">
        <f t="shared" si="16"/>
        <v>151.87105180456103</v>
      </c>
      <c r="AB174" s="13">
        <f t="shared" si="16"/>
        <v>510.21094090801171</v>
      </c>
    </row>
    <row r="175" spans="1:28" x14ac:dyDescent="0.25">
      <c r="A175" s="15">
        <v>2034</v>
      </c>
      <c r="B175" s="13">
        <f t="shared" si="12"/>
        <v>1.8845937868457423</v>
      </c>
      <c r="C175" s="13">
        <f t="shared" si="12"/>
        <v>1.8203357369381912</v>
      </c>
      <c r="D175" s="13">
        <f t="shared" si="12"/>
        <v>1.7074330306163303</v>
      </c>
      <c r="E175" s="13">
        <f t="shared" si="12"/>
        <v>1.0773621498339658</v>
      </c>
      <c r="H175" s="13">
        <f t="shared" si="13"/>
        <v>1.8622188905031498</v>
      </c>
      <c r="I175" s="13">
        <f t="shared" si="13"/>
        <v>2.1694540686176529</v>
      </c>
      <c r="J175" s="13">
        <f t="shared" si="13"/>
        <v>2.4088534911553254</v>
      </c>
      <c r="K175" s="13">
        <f t="shared" si="13"/>
        <v>2.0681388546338018</v>
      </c>
      <c r="M175" s="13"/>
      <c r="N175" s="13">
        <f t="shared" si="14"/>
        <v>1.1531904496252177</v>
      </c>
      <c r="O175" s="13">
        <f t="shared" si="14"/>
        <v>1.0759257519325693</v>
      </c>
      <c r="P175" s="13">
        <f t="shared" si="14"/>
        <v>1.0238297550824573</v>
      </c>
      <c r="Q175" s="13">
        <f t="shared" si="14"/>
        <v>1.0152235223735011</v>
      </c>
      <c r="T175" s="13">
        <f t="shared" si="15"/>
        <v>1.1325674158934351</v>
      </c>
      <c r="U175" s="13">
        <f t="shared" si="15"/>
        <v>1.1336440335400795</v>
      </c>
      <c r="V175" s="13">
        <f t="shared" si="15"/>
        <v>1.1349904877711019</v>
      </c>
      <c r="W175" s="13">
        <f t="shared" si="15"/>
        <v>1.1384724690272563</v>
      </c>
      <c r="Y175" s="15">
        <v>2034</v>
      </c>
      <c r="Z175" s="13">
        <f t="shared" si="16"/>
        <v>76.927827570424029</v>
      </c>
      <c r="AA175" s="13">
        <f t="shared" si="16"/>
        <v>148.98034593951172</v>
      </c>
      <c r="AB175" s="13">
        <f t="shared" si="16"/>
        <v>521.44600372682135</v>
      </c>
    </row>
    <row r="176" spans="1:28" x14ac:dyDescent="0.25">
      <c r="A176" s="15">
        <v>2035</v>
      </c>
      <c r="B176" s="13">
        <f t="shared" si="12"/>
        <v>1.9129983965775328</v>
      </c>
      <c r="C176" s="13">
        <f t="shared" si="12"/>
        <v>1.8571143732931898</v>
      </c>
      <c r="D176" s="13">
        <f t="shared" si="12"/>
        <v>1.7444809728895896</v>
      </c>
      <c r="E176" s="13">
        <f t="shared" si="12"/>
        <v>1.0760211141128821</v>
      </c>
      <c r="H176" s="13">
        <f t="shared" si="13"/>
        <v>1.9141261491478299</v>
      </c>
      <c r="I176" s="13">
        <f t="shared" si="13"/>
        <v>2.2268709874550443</v>
      </c>
      <c r="J176" s="13">
        <f t="shared" si="13"/>
        <v>2.437312029950073</v>
      </c>
      <c r="K176" s="13">
        <f t="shared" si="13"/>
        <v>2.0785142745595624</v>
      </c>
      <c r="M176" s="13"/>
      <c r="N176" s="13">
        <f t="shared" si="14"/>
        <v>1.1602362970119449</v>
      </c>
      <c r="O176" s="13">
        <f t="shared" si="14"/>
        <v>1.0854130971184452</v>
      </c>
      <c r="P176" s="13">
        <f t="shared" si="14"/>
        <v>1.0382239044196522</v>
      </c>
      <c r="Q176" s="13">
        <f t="shared" si="14"/>
        <v>1.0313877933254738</v>
      </c>
      <c r="T176" s="13">
        <f t="shared" si="15"/>
        <v>1.1387459460337155</v>
      </c>
      <c r="U176" s="13">
        <f t="shared" si="15"/>
        <v>1.1400064617245018</v>
      </c>
      <c r="V176" s="13">
        <f t="shared" si="15"/>
        <v>1.1409321284365301</v>
      </c>
      <c r="W176" s="13">
        <f t="shared" si="15"/>
        <v>1.1442940361876612</v>
      </c>
      <c r="Y176" s="15">
        <v>2035</v>
      </c>
      <c r="Z176" s="13">
        <f t="shared" si="16"/>
        <v>74.158451598458555</v>
      </c>
      <c r="AA176" s="13">
        <f t="shared" si="16"/>
        <v>146.0896400744632</v>
      </c>
      <c r="AB176" s="13">
        <f t="shared" si="16"/>
        <v>532.68106654563098</v>
      </c>
    </row>
    <row r="177" spans="1:28" x14ac:dyDescent="0.25">
      <c r="A177" s="15">
        <v>2036</v>
      </c>
      <c r="B177" s="13">
        <f t="shared" si="12"/>
        <v>1.9299432457800929</v>
      </c>
      <c r="C177" s="13">
        <f t="shared" si="12"/>
        <v>1.880180965729477</v>
      </c>
      <c r="D177" s="13">
        <f t="shared" si="12"/>
        <v>1.7492612978561894</v>
      </c>
      <c r="E177" s="13">
        <f t="shared" si="12"/>
        <v>1.0628530586552658</v>
      </c>
      <c r="H177" s="13">
        <f t="shared" si="13"/>
        <v>1.975044660117625</v>
      </c>
      <c r="I177" s="13">
        <f t="shared" si="13"/>
        <v>2.2808162128823164</v>
      </c>
      <c r="J177" s="13">
        <f t="shared" si="13"/>
        <v>2.4584446626893373</v>
      </c>
      <c r="K177" s="13">
        <f t="shared" si="13"/>
        <v>2.0555472807510697</v>
      </c>
      <c r="M177" s="13"/>
      <c r="N177" s="13">
        <f t="shared" si="14"/>
        <v>1.1674575366104878</v>
      </c>
      <c r="O177" s="13">
        <f t="shared" si="14"/>
        <v>1.0949613782981855</v>
      </c>
      <c r="P177" s="13">
        <f t="shared" si="14"/>
        <v>1.0470368495524547</v>
      </c>
      <c r="Q177" s="13">
        <f t="shared" si="14"/>
        <v>1.0477535480825584</v>
      </c>
      <c r="T177" s="13">
        <f t="shared" si="15"/>
        <v>1.1446710896411822</v>
      </c>
      <c r="U177" s="13">
        <f t="shared" si="15"/>
        <v>1.1461176696739184</v>
      </c>
      <c r="V177" s="13">
        <f t="shared" si="15"/>
        <v>1.1473171927090977</v>
      </c>
      <c r="W177" s="13">
        <f t="shared" si="15"/>
        <v>1.1542611880928817</v>
      </c>
      <c r="Y177" s="15">
        <v>2036</v>
      </c>
      <c r="Z177" s="13">
        <f t="shared" si="16"/>
        <v>74.079402746959772</v>
      </c>
      <c r="AA177" s="13">
        <f t="shared" si="16"/>
        <v>154.31510741205329</v>
      </c>
      <c r="AB177" s="13">
        <f t="shared" si="16"/>
        <v>550.23674780688452</v>
      </c>
    </row>
    <row r="178" spans="1:28" x14ac:dyDescent="0.25">
      <c r="A178" s="15">
        <v>2037</v>
      </c>
      <c r="B178" s="13">
        <f t="shared" si="12"/>
        <v>1.9468880949826592</v>
      </c>
      <c r="C178" s="13">
        <f t="shared" si="12"/>
        <v>1.903247558165764</v>
      </c>
      <c r="D178" s="13">
        <f t="shared" si="12"/>
        <v>1.7540416228227864</v>
      </c>
      <c r="E178" s="13">
        <f t="shared" si="12"/>
        <v>1.049685003197647</v>
      </c>
      <c r="H178" s="13">
        <f t="shared" si="13"/>
        <v>2.0359631710873987</v>
      </c>
      <c r="I178" s="13">
        <f t="shared" si="13"/>
        <v>2.3347614383095667</v>
      </c>
      <c r="J178" s="13">
        <f t="shared" si="13"/>
        <v>2.4795772954286122</v>
      </c>
      <c r="K178" s="13">
        <f t="shared" si="13"/>
        <v>2.0325802869425691</v>
      </c>
      <c r="M178" s="13"/>
      <c r="N178" s="13">
        <f t="shared" si="14"/>
        <v>1.1746787762090352</v>
      </c>
      <c r="O178" s="13">
        <f t="shared" si="14"/>
        <v>1.104509659477926</v>
      </c>
      <c r="P178" s="13">
        <f t="shared" si="14"/>
        <v>1.0558497946852552</v>
      </c>
      <c r="Q178" s="13">
        <f t="shared" si="14"/>
        <v>1.0641193028396476</v>
      </c>
      <c r="T178" s="13">
        <f t="shared" si="15"/>
        <v>1.150596233248649</v>
      </c>
      <c r="U178" s="13">
        <f t="shared" si="15"/>
        <v>1.1522288776233331</v>
      </c>
      <c r="V178" s="13">
        <f t="shared" si="15"/>
        <v>1.1537022569816653</v>
      </c>
      <c r="W178" s="13">
        <f t="shared" si="15"/>
        <v>1.1642283399981075</v>
      </c>
      <c r="Y178" s="15">
        <v>2037</v>
      </c>
      <c r="Z178" s="13">
        <f t="shared" si="16"/>
        <v>74.000353895460464</v>
      </c>
      <c r="AA178" s="13">
        <f t="shared" si="16"/>
        <v>162.54057474964338</v>
      </c>
      <c r="AB178" s="13">
        <f t="shared" si="16"/>
        <v>567.79242906814125</v>
      </c>
    </row>
    <row r="179" spans="1:28" x14ac:dyDescent="0.25">
      <c r="A179" s="15">
        <v>2038</v>
      </c>
      <c r="B179" s="13">
        <f t="shared" si="12"/>
        <v>1.9638329441852254</v>
      </c>
      <c r="C179" s="13">
        <f t="shared" si="12"/>
        <v>1.9263141506020511</v>
      </c>
      <c r="D179" s="13">
        <f t="shared" si="12"/>
        <v>1.7588219477893832</v>
      </c>
      <c r="E179" s="13">
        <f t="shared" si="12"/>
        <v>1.0365169477400313</v>
      </c>
      <c r="H179" s="13">
        <f t="shared" si="13"/>
        <v>2.0968816820571941</v>
      </c>
      <c r="I179" s="13">
        <f t="shared" si="13"/>
        <v>2.3887066637368175</v>
      </c>
      <c r="J179" s="13">
        <f t="shared" si="13"/>
        <v>2.5007099281678817</v>
      </c>
      <c r="K179" s="13">
        <f t="shared" si="13"/>
        <v>2.0096132931340738</v>
      </c>
      <c r="M179" s="13"/>
      <c r="N179" s="13">
        <f t="shared" si="14"/>
        <v>1.1819000158075803</v>
      </c>
      <c r="O179" s="13">
        <f t="shared" si="14"/>
        <v>1.1140579406576641</v>
      </c>
      <c r="P179" s="13">
        <f t="shared" si="14"/>
        <v>1.0646627398180579</v>
      </c>
      <c r="Q179" s="13">
        <f t="shared" si="14"/>
        <v>1.0804850575967366</v>
      </c>
      <c r="T179" s="13">
        <f t="shared" si="15"/>
        <v>1.1565213768561158</v>
      </c>
      <c r="U179" s="13">
        <f t="shared" si="15"/>
        <v>1.1583400855727479</v>
      </c>
      <c r="V179" s="13">
        <f t="shared" si="15"/>
        <v>1.1600873212542346</v>
      </c>
      <c r="W179" s="13">
        <f t="shared" si="15"/>
        <v>1.1741954919033297</v>
      </c>
      <c r="Y179" s="15">
        <v>2038</v>
      </c>
      <c r="Z179" s="13">
        <f t="shared" si="16"/>
        <v>73.921305043961155</v>
      </c>
      <c r="AA179" s="13">
        <f t="shared" si="16"/>
        <v>170.76604208723347</v>
      </c>
      <c r="AB179" s="13">
        <f t="shared" si="16"/>
        <v>585.34811032939797</v>
      </c>
    </row>
    <row r="180" spans="1:28" x14ac:dyDescent="0.25">
      <c r="A180" s="15">
        <v>2039</v>
      </c>
      <c r="B180" s="13">
        <f t="shared" si="12"/>
        <v>1.9807777933877917</v>
      </c>
      <c r="C180" s="13">
        <f t="shared" si="12"/>
        <v>1.9493807430383381</v>
      </c>
      <c r="D180" s="13">
        <f t="shared" si="12"/>
        <v>1.7636022727559801</v>
      </c>
      <c r="E180" s="13">
        <f t="shared" si="12"/>
        <v>1.0233488922824125</v>
      </c>
      <c r="H180" s="13">
        <f t="shared" si="13"/>
        <v>2.157800193026989</v>
      </c>
      <c r="I180" s="13">
        <f t="shared" si="13"/>
        <v>2.4426518891640465</v>
      </c>
      <c r="J180" s="13">
        <f t="shared" si="13"/>
        <v>2.5218425609071566</v>
      </c>
      <c r="K180" s="13">
        <f t="shared" si="13"/>
        <v>1.9866462993255785</v>
      </c>
      <c r="M180" s="13"/>
      <c r="N180" s="13">
        <f t="shared" si="14"/>
        <v>1.1891212554061279</v>
      </c>
      <c r="O180" s="13">
        <f t="shared" si="14"/>
        <v>1.1236062218374046</v>
      </c>
      <c r="P180" s="13">
        <f t="shared" si="14"/>
        <v>1.0734756849508604</v>
      </c>
      <c r="Q180" s="13">
        <f t="shared" si="14"/>
        <v>1.0968508123538259</v>
      </c>
      <c r="T180" s="13">
        <f t="shared" si="15"/>
        <v>1.1624465204635825</v>
      </c>
      <c r="U180" s="13">
        <f t="shared" si="15"/>
        <v>1.1644512935221645</v>
      </c>
      <c r="V180" s="13">
        <f t="shared" si="15"/>
        <v>1.1664723855268022</v>
      </c>
      <c r="W180" s="13">
        <f t="shared" si="15"/>
        <v>1.184162643808552</v>
      </c>
      <c r="Y180" s="15">
        <v>2039</v>
      </c>
      <c r="Z180" s="13">
        <f t="shared" si="16"/>
        <v>73.842256192461861</v>
      </c>
      <c r="AA180" s="13">
        <f t="shared" si="16"/>
        <v>178.99150942482038</v>
      </c>
      <c r="AB180" s="13">
        <f t="shared" si="16"/>
        <v>602.90379159065469</v>
      </c>
    </row>
    <row r="181" spans="1:28" x14ac:dyDescent="0.25">
      <c r="A181" s="15">
        <v>2040</v>
      </c>
      <c r="B181" s="13">
        <f t="shared" si="12"/>
        <v>1.9977226425903578</v>
      </c>
      <c r="C181" s="13">
        <f t="shared" si="12"/>
        <v>1.9724473354746253</v>
      </c>
      <c r="D181" s="13">
        <f t="shared" si="12"/>
        <v>1.7683825977225769</v>
      </c>
      <c r="E181" s="13">
        <f t="shared" si="12"/>
        <v>1.010180836824794</v>
      </c>
      <c r="H181" s="13">
        <f t="shared" si="13"/>
        <v>2.2187187039967626</v>
      </c>
      <c r="I181" s="13">
        <f t="shared" si="13"/>
        <v>2.4965971145912969</v>
      </c>
      <c r="J181" s="13">
        <f t="shared" si="13"/>
        <v>2.5429751936464262</v>
      </c>
      <c r="K181" s="13">
        <f t="shared" si="13"/>
        <v>1.9636793055170778</v>
      </c>
      <c r="M181" s="13"/>
      <c r="N181" s="13">
        <f t="shared" si="14"/>
        <v>1.196342495004673</v>
      </c>
      <c r="O181" s="13">
        <f t="shared" si="14"/>
        <v>1.1331545030171448</v>
      </c>
      <c r="P181" s="13">
        <f t="shared" si="14"/>
        <v>1.0822886300836632</v>
      </c>
      <c r="Q181" s="13">
        <f t="shared" si="14"/>
        <v>1.1132165671109149</v>
      </c>
      <c r="T181" s="13">
        <f t="shared" si="15"/>
        <v>1.1683716640710493</v>
      </c>
      <c r="U181" s="13">
        <f t="shared" si="15"/>
        <v>1.1705625014715793</v>
      </c>
      <c r="V181" s="13">
        <f t="shared" si="15"/>
        <v>1.1728574497993698</v>
      </c>
      <c r="W181" s="13">
        <f t="shared" si="15"/>
        <v>1.1941297957137742</v>
      </c>
      <c r="Y181" s="15">
        <v>2040</v>
      </c>
      <c r="Z181" s="13">
        <f t="shared" si="16"/>
        <v>73.763207340962552</v>
      </c>
      <c r="AA181" s="13">
        <f t="shared" si="16"/>
        <v>187.21697676241047</v>
      </c>
      <c r="AB181" s="13">
        <f t="shared" si="16"/>
        <v>620.45947285191141</v>
      </c>
    </row>
    <row r="182" spans="1:28" x14ac:dyDescent="0.25">
      <c r="A182" s="15">
        <v>2041</v>
      </c>
      <c r="B182" s="13">
        <f t="shared" si="12"/>
        <v>2.0179505962169664</v>
      </c>
      <c r="C182" s="13">
        <f t="shared" si="12"/>
        <v>1.9987832671279209</v>
      </c>
      <c r="D182" s="13">
        <f t="shared" si="12"/>
        <v>1.7904846867412809</v>
      </c>
      <c r="E182" s="13">
        <f t="shared" si="12"/>
        <v>0.99943598211949025</v>
      </c>
      <c r="H182" s="13">
        <f t="shared" si="13"/>
        <v>2.3007209754179825</v>
      </c>
      <c r="I182" s="13">
        <f t="shared" si="13"/>
        <v>2.5689119850740569</v>
      </c>
      <c r="J182" s="13">
        <f t="shared" si="13"/>
        <v>2.5609958169451001</v>
      </c>
      <c r="K182" s="13">
        <f t="shared" si="13"/>
        <v>1.9635643826650424</v>
      </c>
      <c r="M182" s="13"/>
      <c r="N182" s="13">
        <f t="shared" si="14"/>
        <v>1.2034887826228218</v>
      </c>
      <c r="O182" s="13">
        <f t="shared" si="14"/>
        <v>1.1422343782071962</v>
      </c>
      <c r="P182" s="13">
        <f t="shared" si="14"/>
        <v>1.095880609978833</v>
      </c>
      <c r="Q182" s="13">
        <f t="shared" si="14"/>
        <v>1.1224285662087465</v>
      </c>
      <c r="T182" s="13">
        <f t="shared" si="15"/>
        <v>1.1744982542017119</v>
      </c>
      <c r="U182" s="13">
        <f t="shared" si="15"/>
        <v>1.1774816202071605</v>
      </c>
      <c r="V182" s="13">
        <f t="shared" si="15"/>
        <v>1.178735597093258</v>
      </c>
      <c r="W182" s="13">
        <f t="shared" si="15"/>
        <v>1.206148124815428</v>
      </c>
      <c r="Y182" s="15">
        <v>2040</v>
      </c>
      <c r="Z182" s="13">
        <f t="shared" si="16"/>
        <v>73.306203731861132</v>
      </c>
      <c r="AA182" s="13">
        <f t="shared" si="16"/>
        <v>190.06871601318483</v>
      </c>
      <c r="AB182" s="13">
        <f t="shared" si="16"/>
        <v>635.14067739400343</v>
      </c>
    </row>
    <row r="183" spans="1:28" x14ac:dyDescent="0.25">
      <c r="A183" s="15">
        <v>2042</v>
      </c>
      <c r="B183" s="13">
        <f t="shared" si="12"/>
        <v>2.0381785498435745</v>
      </c>
      <c r="C183" s="13">
        <f t="shared" si="12"/>
        <v>2.0251191987812227</v>
      </c>
      <c r="D183" s="13">
        <f t="shared" si="12"/>
        <v>1.812586775759979</v>
      </c>
      <c r="E183" s="13">
        <f t="shared" si="12"/>
        <v>0.98869112741418663</v>
      </c>
      <c r="H183" s="13">
        <f t="shared" si="13"/>
        <v>2.3827232468392019</v>
      </c>
      <c r="I183" s="13">
        <f t="shared" si="13"/>
        <v>2.6412268555568175</v>
      </c>
      <c r="J183" s="13">
        <f t="shared" si="13"/>
        <v>2.5790164402437736</v>
      </c>
      <c r="K183" s="13">
        <f t="shared" si="13"/>
        <v>1.9634494598130079</v>
      </c>
      <c r="M183" s="13"/>
      <c r="N183" s="13">
        <f t="shared" si="14"/>
        <v>1.2106350702409683</v>
      </c>
      <c r="O183" s="13">
        <f t="shared" si="14"/>
        <v>1.1513142533972454</v>
      </c>
      <c r="P183" s="13">
        <f t="shared" si="14"/>
        <v>1.1094725898740003</v>
      </c>
      <c r="Q183" s="13">
        <f t="shared" si="14"/>
        <v>1.1316405653065735</v>
      </c>
      <c r="T183" s="13">
        <f t="shared" si="15"/>
        <v>1.1806248443323746</v>
      </c>
      <c r="U183" s="13">
        <f t="shared" si="15"/>
        <v>1.1844007389427418</v>
      </c>
      <c r="V183" s="13">
        <f t="shared" si="15"/>
        <v>1.1846137443871481</v>
      </c>
      <c r="W183" s="13">
        <f t="shared" si="15"/>
        <v>1.2181664539170782</v>
      </c>
      <c r="Y183" s="15">
        <v>2040</v>
      </c>
      <c r="Z183" s="13">
        <f t="shared" si="16"/>
        <v>72.849200122759413</v>
      </c>
      <c r="AA183" s="13">
        <f t="shared" si="16"/>
        <v>192.92045526396078</v>
      </c>
      <c r="AB183" s="13">
        <f t="shared" si="16"/>
        <v>649.82188193610182</v>
      </c>
    </row>
    <row r="184" spans="1:28" x14ac:dyDescent="0.25">
      <c r="A184" s="15">
        <v>2043</v>
      </c>
      <c r="B184" s="13">
        <f t="shared" si="12"/>
        <v>2.0584065034701826</v>
      </c>
      <c r="C184" s="13">
        <f t="shared" si="12"/>
        <v>2.0514551304345181</v>
      </c>
      <c r="D184" s="13">
        <f t="shared" si="12"/>
        <v>1.834688864778683</v>
      </c>
      <c r="E184" s="13">
        <f t="shared" si="12"/>
        <v>0.9779462727088799</v>
      </c>
      <c r="H184" s="13">
        <f t="shared" si="13"/>
        <v>2.4647255182604217</v>
      </c>
      <c r="I184" s="13">
        <f t="shared" si="13"/>
        <v>2.7135417260395562</v>
      </c>
      <c r="J184" s="13">
        <f t="shared" si="13"/>
        <v>2.5970370635424471</v>
      </c>
      <c r="K184" s="13">
        <f t="shared" si="13"/>
        <v>1.9633345369609738</v>
      </c>
      <c r="M184" s="13"/>
      <c r="N184" s="13">
        <f t="shared" si="14"/>
        <v>1.217781357859115</v>
      </c>
      <c r="O184" s="13">
        <f t="shared" si="14"/>
        <v>1.1603941285872945</v>
      </c>
      <c r="P184" s="13">
        <f t="shared" si="14"/>
        <v>1.1230645697691723</v>
      </c>
      <c r="Q184" s="13">
        <f t="shared" si="14"/>
        <v>1.1408525644043983</v>
      </c>
      <c r="T184" s="13">
        <f t="shared" si="15"/>
        <v>1.1867514344630372</v>
      </c>
      <c r="U184" s="13">
        <f t="shared" si="15"/>
        <v>1.1913198576783213</v>
      </c>
      <c r="V184" s="13">
        <f t="shared" si="15"/>
        <v>1.1904918916810381</v>
      </c>
      <c r="W184" s="13">
        <f t="shared" si="15"/>
        <v>1.230184783018732</v>
      </c>
      <c r="Y184" s="15">
        <v>2040</v>
      </c>
      <c r="Z184" s="13">
        <f t="shared" si="16"/>
        <v>72.392196513657694</v>
      </c>
      <c r="AA184" s="13">
        <f t="shared" si="16"/>
        <v>195.77219451473673</v>
      </c>
      <c r="AB184" s="13">
        <f t="shared" si="16"/>
        <v>664.5030864782002</v>
      </c>
    </row>
    <row r="185" spans="1:28" x14ac:dyDescent="0.25">
      <c r="A185" s="15">
        <v>2044</v>
      </c>
      <c r="B185" s="13">
        <f t="shared" ref="B185:E191" si="17">B136/B$8</f>
        <v>2.0786344570967912</v>
      </c>
      <c r="C185" s="13">
        <f t="shared" si="17"/>
        <v>2.0777910620878197</v>
      </c>
      <c r="D185" s="13">
        <f t="shared" si="17"/>
        <v>1.856790953797387</v>
      </c>
      <c r="E185" s="13">
        <f t="shared" si="17"/>
        <v>0.96720141800357629</v>
      </c>
      <c r="H185" s="13">
        <f t="shared" ref="H185:K191" si="18">H136/H$8</f>
        <v>2.5467277896816412</v>
      </c>
      <c r="I185" s="13">
        <f t="shared" si="18"/>
        <v>2.7858565965223168</v>
      </c>
      <c r="J185" s="13">
        <f t="shared" si="18"/>
        <v>2.6150576868411211</v>
      </c>
      <c r="K185" s="13">
        <f t="shared" si="18"/>
        <v>1.9632196141089395</v>
      </c>
      <c r="M185" s="13"/>
      <c r="N185" s="13">
        <f t="shared" ref="N185:Q191" si="19">N136/N$8</f>
        <v>1.2249276454772615</v>
      </c>
      <c r="O185" s="13">
        <f t="shared" si="19"/>
        <v>1.1694740037773437</v>
      </c>
      <c r="P185" s="13">
        <f t="shared" si="19"/>
        <v>1.1366565496643442</v>
      </c>
      <c r="Q185" s="13">
        <f t="shared" si="19"/>
        <v>1.1500645635022253</v>
      </c>
      <c r="T185" s="13">
        <f t="shared" ref="T185:W191" si="20">T136/T$8</f>
        <v>1.1928780245936998</v>
      </c>
      <c r="U185" s="13">
        <f t="shared" si="20"/>
        <v>1.1982389764139025</v>
      </c>
      <c r="V185" s="13">
        <f t="shared" si="20"/>
        <v>1.1963700389749281</v>
      </c>
      <c r="W185" s="13">
        <f t="shared" si="20"/>
        <v>1.2422031121203823</v>
      </c>
      <c r="Y185" s="15">
        <v>2040</v>
      </c>
      <c r="Z185" s="13">
        <f t="shared" si="16"/>
        <v>71.935192904556175</v>
      </c>
      <c r="AA185" s="13">
        <f t="shared" si="16"/>
        <v>198.62393376551188</v>
      </c>
      <c r="AB185" s="13">
        <f t="shared" si="16"/>
        <v>679.18429102029859</v>
      </c>
    </row>
    <row r="186" spans="1:28" x14ac:dyDescent="0.25">
      <c r="A186" s="15">
        <v>2045</v>
      </c>
      <c r="B186" s="13">
        <f t="shared" si="17"/>
        <v>2.0988624107233935</v>
      </c>
      <c r="C186" s="13">
        <f t="shared" si="17"/>
        <v>2.1041269937411156</v>
      </c>
      <c r="D186" s="13">
        <f t="shared" si="17"/>
        <v>1.878893042816091</v>
      </c>
      <c r="E186" s="13">
        <f t="shared" si="17"/>
        <v>0.95645656329827267</v>
      </c>
      <c r="H186" s="13">
        <f t="shared" si="18"/>
        <v>2.628730061102861</v>
      </c>
      <c r="I186" s="13">
        <f t="shared" si="18"/>
        <v>2.8581714670050768</v>
      </c>
      <c r="J186" s="13">
        <f t="shared" si="18"/>
        <v>2.6330783101397945</v>
      </c>
      <c r="K186" s="13">
        <f t="shared" si="18"/>
        <v>1.9631046912569055</v>
      </c>
      <c r="M186" s="13"/>
      <c r="N186" s="13">
        <f t="shared" si="19"/>
        <v>1.232073933095408</v>
      </c>
      <c r="O186" s="13">
        <f t="shared" si="19"/>
        <v>1.1785538789673926</v>
      </c>
      <c r="P186" s="13">
        <f t="shared" si="19"/>
        <v>1.1502485295595162</v>
      </c>
      <c r="Q186" s="13">
        <f t="shared" si="19"/>
        <v>1.1592765626000523</v>
      </c>
      <c r="T186" s="13">
        <f t="shared" si="20"/>
        <v>1.1990046147243625</v>
      </c>
      <c r="U186" s="13">
        <f t="shared" si="20"/>
        <v>1.2051580951494838</v>
      </c>
      <c r="V186" s="13">
        <f t="shared" si="20"/>
        <v>1.2022481862688181</v>
      </c>
      <c r="W186" s="13">
        <f t="shared" si="20"/>
        <v>1.254221441222036</v>
      </c>
      <c r="Y186" s="15">
        <v>2040</v>
      </c>
      <c r="Z186" s="13">
        <f t="shared" si="16"/>
        <v>71.478189295454456</v>
      </c>
      <c r="AA186" s="13">
        <f t="shared" si="16"/>
        <v>201.47567301628783</v>
      </c>
      <c r="AB186" s="13">
        <f t="shared" si="16"/>
        <v>693.86549556239697</v>
      </c>
    </row>
    <row r="187" spans="1:28" x14ac:dyDescent="0.25">
      <c r="A187" s="15">
        <v>2046</v>
      </c>
      <c r="B187" s="13">
        <f t="shared" si="17"/>
        <v>2.1181494246153569</v>
      </c>
      <c r="C187" s="13">
        <f t="shared" si="17"/>
        <v>2.1152675626182997</v>
      </c>
      <c r="D187" s="13">
        <f t="shared" si="17"/>
        <v>1.8803974222833473</v>
      </c>
      <c r="E187" s="13">
        <f t="shared" si="17"/>
        <v>0.94216757263873796</v>
      </c>
      <c r="H187" s="13">
        <f t="shared" si="18"/>
        <v>2.7326433284096705</v>
      </c>
      <c r="I187" s="13">
        <f t="shared" si="18"/>
        <v>2.9628237823577228</v>
      </c>
      <c r="J187" s="13">
        <f t="shared" si="18"/>
        <v>2.6828284080380307</v>
      </c>
      <c r="K187" s="13">
        <f t="shared" si="18"/>
        <v>1.973377933143406</v>
      </c>
      <c r="M187" s="13"/>
      <c r="N187" s="13">
        <f t="shared" si="19"/>
        <v>1.2403027264975914</v>
      </c>
      <c r="O187" s="13">
        <f t="shared" si="19"/>
        <v>1.184498294513104</v>
      </c>
      <c r="P187" s="13">
        <f t="shared" si="19"/>
        <v>1.1575353654203819</v>
      </c>
      <c r="Q187" s="13">
        <f t="shared" si="19"/>
        <v>1.1676933180658073</v>
      </c>
      <c r="T187" s="13">
        <f t="shared" si="20"/>
        <v>1.2061083674384481</v>
      </c>
      <c r="U187" s="13">
        <f t="shared" si="20"/>
        <v>1.2128765936864827</v>
      </c>
      <c r="V187" s="13">
        <f t="shared" si="20"/>
        <v>1.2114354292957614</v>
      </c>
      <c r="W187" s="13">
        <f t="shared" si="20"/>
        <v>1.2637404145675113</v>
      </c>
      <c r="Y187" s="15">
        <v>2040</v>
      </c>
      <c r="Z187" s="13">
        <f t="shared" si="16"/>
        <v>74.95917885902179</v>
      </c>
      <c r="AA187" s="13">
        <f t="shared" si="16"/>
        <v>212.38893059537759</v>
      </c>
      <c r="AB187" s="13">
        <f t="shared" si="16"/>
        <v>710.10557518350015</v>
      </c>
    </row>
    <row r="188" spans="1:28" x14ac:dyDescent="0.25">
      <c r="A188" s="15">
        <v>2047</v>
      </c>
      <c r="B188" s="13">
        <f t="shared" si="17"/>
        <v>2.1374364385073208</v>
      </c>
      <c r="C188" s="13">
        <f t="shared" si="17"/>
        <v>2.1264081314954866</v>
      </c>
      <c r="D188" s="13">
        <f t="shared" si="17"/>
        <v>1.8819018017506037</v>
      </c>
      <c r="E188" s="13">
        <f t="shared" si="17"/>
        <v>0.92787858197921225</v>
      </c>
      <c r="H188" s="13">
        <f t="shared" si="18"/>
        <v>2.8365565957165448</v>
      </c>
      <c r="I188" s="13">
        <f t="shared" si="18"/>
        <v>3.0674760977104119</v>
      </c>
      <c r="J188" s="13">
        <f t="shared" si="18"/>
        <v>2.7325785059362615</v>
      </c>
      <c r="K188" s="13">
        <f t="shared" si="18"/>
        <v>1.9836511750299064</v>
      </c>
      <c r="M188" s="13"/>
      <c r="N188" s="13">
        <f t="shared" si="19"/>
        <v>1.2485315198997724</v>
      </c>
      <c r="O188" s="13">
        <f t="shared" si="19"/>
        <v>1.1904427100588129</v>
      </c>
      <c r="P188" s="13">
        <f t="shared" si="19"/>
        <v>1.1648222012812499</v>
      </c>
      <c r="Q188" s="13">
        <f t="shared" si="19"/>
        <v>1.1761100735315602</v>
      </c>
      <c r="T188" s="13">
        <f t="shared" si="20"/>
        <v>1.2132121201525354</v>
      </c>
      <c r="U188" s="13">
        <f t="shared" si="20"/>
        <v>1.2205950922234852</v>
      </c>
      <c r="V188" s="13">
        <f t="shared" si="20"/>
        <v>1.2206226723227012</v>
      </c>
      <c r="W188" s="13">
        <f t="shared" si="20"/>
        <v>1.2732593879129865</v>
      </c>
      <c r="Y188" s="15">
        <v>2040</v>
      </c>
      <c r="Z188" s="13">
        <f t="shared" si="16"/>
        <v>78.440168422588727</v>
      </c>
      <c r="AA188" s="13">
        <f t="shared" si="16"/>
        <v>223.30218817446894</v>
      </c>
      <c r="AB188" s="13">
        <f t="shared" si="16"/>
        <v>726.34565480460969</v>
      </c>
    </row>
    <row r="189" spans="1:28" x14ac:dyDescent="0.25">
      <c r="A189" s="15">
        <v>2048</v>
      </c>
      <c r="B189" s="13">
        <f t="shared" si="17"/>
        <v>2.1567234523992846</v>
      </c>
      <c r="C189" s="13">
        <f t="shared" si="17"/>
        <v>2.1375487003726739</v>
      </c>
      <c r="D189" s="13">
        <f t="shared" si="17"/>
        <v>1.8834061812178604</v>
      </c>
      <c r="E189" s="13">
        <f t="shared" si="17"/>
        <v>0.91358959131968054</v>
      </c>
      <c r="H189" s="13">
        <f t="shared" si="18"/>
        <v>2.9404698630233761</v>
      </c>
      <c r="I189" s="13">
        <f t="shared" si="18"/>
        <v>3.1721284130630578</v>
      </c>
      <c r="J189" s="13">
        <f t="shared" si="18"/>
        <v>2.7823286038344919</v>
      </c>
      <c r="K189" s="13">
        <f t="shared" si="18"/>
        <v>1.993924416916407</v>
      </c>
      <c r="M189" s="13"/>
      <c r="N189" s="13">
        <f t="shared" si="19"/>
        <v>1.2567603133019558</v>
      </c>
      <c r="O189" s="13">
        <f t="shared" si="19"/>
        <v>1.196387125604524</v>
      </c>
      <c r="P189" s="13">
        <f t="shared" si="19"/>
        <v>1.1721090371421157</v>
      </c>
      <c r="Q189" s="13">
        <f t="shared" si="19"/>
        <v>1.184526828997313</v>
      </c>
      <c r="T189" s="13">
        <f t="shared" si="20"/>
        <v>1.220315872866621</v>
      </c>
      <c r="U189" s="13">
        <f t="shared" si="20"/>
        <v>1.2283135907604859</v>
      </c>
      <c r="V189" s="13">
        <f t="shared" si="20"/>
        <v>1.2298099153496445</v>
      </c>
      <c r="W189" s="13">
        <f t="shared" si="20"/>
        <v>1.2827783612584618</v>
      </c>
      <c r="Y189" s="15">
        <v>2040</v>
      </c>
      <c r="Z189" s="13">
        <f t="shared" ref="Z189:AB191" si="21">Z140*$AB$146</f>
        <v>81.921157986156459</v>
      </c>
      <c r="AA189" s="13">
        <f t="shared" si="21"/>
        <v>234.21544575355711</v>
      </c>
      <c r="AB189" s="13">
        <f t="shared" si="21"/>
        <v>742.58573442571287</v>
      </c>
    </row>
    <row r="190" spans="1:28" x14ac:dyDescent="0.25">
      <c r="A190" s="15">
        <v>2049</v>
      </c>
      <c r="B190" s="13">
        <f t="shared" si="17"/>
        <v>2.1760104662912485</v>
      </c>
      <c r="C190" s="13">
        <f t="shared" si="17"/>
        <v>2.1486892692498607</v>
      </c>
      <c r="D190" s="13">
        <f t="shared" si="17"/>
        <v>1.8849105606851171</v>
      </c>
      <c r="E190" s="13">
        <f t="shared" si="17"/>
        <v>0.89930060066014883</v>
      </c>
      <c r="H190" s="13">
        <f t="shared" si="18"/>
        <v>3.0443831303302074</v>
      </c>
      <c r="I190" s="13">
        <f t="shared" si="18"/>
        <v>3.2767807284157038</v>
      </c>
      <c r="J190" s="13">
        <f t="shared" si="18"/>
        <v>2.8320787017327227</v>
      </c>
      <c r="K190" s="13">
        <f t="shared" si="18"/>
        <v>2.0041976588029073</v>
      </c>
      <c r="M190" s="13"/>
      <c r="N190" s="13">
        <f t="shared" si="19"/>
        <v>1.2649891067041392</v>
      </c>
      <c r="O190" s="13">
        <f t="shared" si="19"/>
        <v>1.2023315411502353</v>
      </c>
      <c r="P190" s="13">
        <f t="shared" si="19"/>
        <v>1.1793958730029814</v>
      </c>
      <c r="Q190" s="13">
        <f t="shared" si="19"/>
        <v>1.1929435844630658</v>
      </c>
      <c r="T190" s="13">
        <f t="shared" si="20"/>
        <v>1.2274196255807066</v>
      </c>
      <c r="U190" s="13">
        <f t="shared" si="20"/>
        <v>1.2360320892974865</v>
      </c>
      <c r="V190" s="13">
        <f t="shared" si="20"/>
        <v>1.2389971583765877</v>
      </c>
      <c r="W190" s="13">
        <f t="shared" si="20"/>
        <v>1.292297334603937</v>
      </c>
      <c r="Y190" s="15">
        <v>2040</v>
      </c>
      <c r="Z190" s="13">
        <f t="shared" si="21"/>
        <v>85.402147549724191</v>
      </c>
      <c r="AA190" s="13">
        <f t="shared" si="21"/>
        <v>245.12870333264527</v>
      </c>
      <c r="AB190" s="13">
        <f t="shared" si="21"/>
        <v>758.82581404681605</v>
      </c>
    </row>
    <row r="191" spans="1:28" x14ac:dyDescent="0.25">
      <c r="A191" s="15">
        <v>2050</v>
      </c>
      <c r="B191" s="13">
        <f t="shared" si="17"/>
        <v>2.1952974801832124</v>
      </c>
      <c r="C191" s="13">
        <f t="shared" si="17"/>
        <v>2.159829838127048</v>
      </c>
      <c r="D191" s="13">
        <f t="shared" si="17"/>
        <v>1.8864149401523735</v>
      </c>
      <c r="E191" s="13">
        <f t="shared" si="17"/>
        <v>0.88501161000062323</v>
      </c>
      <c r="H191" s="13">
        <f t="shared" si="18"/>
        <v>3.1482963976370812</v>
      </c>
      <c r="I191" s="13">
        <f t="shared" si="18"/>
        <v>3.3814330437683928</v>
      </c>
      <c r="J191" s="13">
        <f t="shared" si="18"/>
        <v>2.8818287996309535</v>
      </c>
      <c r="K191" s="13">
        <f t="shared" si="18"/>
        <v>2.0144709006894077</v>
      </c>
      <c r="M191" s="13"/>
      <c r="N191" s="13">
        <f t="shared" si="19"/>
        <v>1.2732179001063204</v>
      </c>
      <c r="O191" s="13">
        <f t="shared" si="19"/>
        <v>1.2082759566959442</v>
      </c>
      <c r="P191" s="13">
        <f t="shared" si="19"/>
        <v>1.1866827088638496</v>
      </c>
      <c r="Q191" s="13">
        <f t="shared" si="19"/>
        <v>1.2013603399288186</v>
      </c>
      <c r="T191" s="13">
        <f t="shared" si="20"/>
        <v>1.234523378294794</v>
      </c>
      <c r="U191" s="13">
        <f t="shared" si="20"/>
        <v>1.243750587834489</v>
      </c>
      <c r="V191" s="13">
        <f t="shared" si="20"/>
        <v>1.2481844014035275</v>
      </c>
      <c r="W191" s="13">
        <f t="shared" si="20"/>
        <v>1.3018163079494123</v>
      </c>
      <c r="Y191" s="15">
        <v>2040</v>
      </c>
      <c r="Z191" s="13">
        <f t="shared" si="21"/>
        <v>88.883137113291127</v>
      </c>
      <c r="AA191" s="13">
        <f t="shared" si="21"/>
        <v>256.04196091173662</v>
      </c>
      <c r="AB191" s="13">
        <f t="shared" si="21"/>
        <v>775.06589366792559</v>
      </c>
    </row>
    <row r="192" spans="1:28" x14ac:dyDescent="0.25">
      <c r="B192" s="13"/>
      <c r="C192" s="13"/>
      <c r="D192" s="13"/>
      <c r="E192" s="13"/>
      <c r="H192" s="13"/>
      <c r="I192" s="13"/>
      <c r="J192" s="13"/>
      <c r="K192" s="13"/>
      <c r="M192" s="13"/>
      <c r="N192" s="13"/>
      <c r="O192" s="13"/>
      <c r="P192" s="13"/>
      <c r="Q192" s="13"/>
      <c r="T192" s="13"/>
      <c r="U192" s="13"/>
      <c r="V192" s="13"/>
      <c r="W192" s="13"/>
      <c r="Z192" s="13"/>
      <c r="AA192" s="13"/>
      <c r="AB192" s="13"/>
    </row>
    <row r="193" spans="1:28" x14ac:dyDescent="0.25">
      <c r="B193" s="13"/>
      <c r="C193" s="13"/>
      <c r="D193" s="13"/>
      <c r="E193" s="13"/>
      <c r="H193" s="13"/>
      <c r="I193" s="13"/>
      <c r="J193" s="13"/>
      <c r="K193" s="13"/>
      <c r="M193" s="13"/>
      <c r="N193" s="13"/>
      <c r="O193" s="13"/>
      <c r="P193" s="13"/>
      <c r="Q193" s="13"/>
      <c r="T193" s="13"/>
      <c r="U193" s="13"/>
      <c r="V193" s="13"/>
      <c r="W193" s="13"/>
      <c r="Z193" s="13"/>
      <c r="AA193" s="13"/>
      <c r="AB193" s="13"/>
    </row>
    <row r="194" spans="1:28" x14ac:dyDescent="0.25">
      <c r="A194" s="15" t="s">
        <v>278</v>
      </c>
      <c r="AB194" s="15" t="s">
        <v>274</v>
      </c>
    </row>
    <row r="195" spans="1:28" x14ac:dyDescent="0.25">
      <c r="A195" s="2" t="s">
        <v>247</v>
      </c>
      <c r="G195" s="2" t="s">
        <v>249</v>
      </c>
      <c r="M195" s="2" t="s">
        <v>250</v>
      </c>
      <c r="S195" s="2" t="s">
        <v>251</v>
      </c>
      <c r="Y195" s="4" t="s">
        <v>275</v>
      </c>
      <c r="AB195" s="15">
        <v>7</v>
      </c>
    </row>
    <row r="196" spans="1:28" x14ac:dyDescent="0.25">
      <c r="A196" s="4" t="s">
        <v>279</v>
      </c>
      <c r="B196" s="15" t="s">
        <v>253</v>
      </c>
      <c r="C196" s="15">
        <v>650</v>
      </c>
      <c r="D196" s="15">
        <v>550</v>
      </c>
      <c r="E196" s="15">
        <v>450</v>
      </c>
      <c r="G196" s="4" t="s">
        <v>279</v>
      </c>
      <c r="H196" s="15" t="s">
        <v>253</v>
      </c>
      <c r="I196" s="15">
        <v>650</v>
      </c>
      <c r="J196" s="15">
        <v>550</v>
      </c>
      <c r="K196" s="15">
        <v>450</v>
      </c>
      <c r="M196" s="4" t="s">
        <v>279</v>
      </c>
      <c r="N196" s="15" t="s">
        <v>253</v>
      </c>
      <c r="O196" s="15">
        <v>650</v>
      </c>
      <c r="P196" s="15">
        <v>550</v>
      </c>
      <c r="Q196" s="15">
        <v>450</v>
      </c>
      <c r="S196" s="4" t="s">
        <v>279</v>
      </c>
      <c r="T196" s="15" t="s">
        <v>253</v>
      </c>
      <c r="U196" s="15">
        <v>650</v>
      </c>
      <c r="V196" s="15">
        <v>550</v>
      </c>
      <c r="W196" s="15">
        <v>450</v>
      </c>
      <c r="Y196" s="15" t="s">
        <v>277</v>
      </c>
      <c r="Z196" s="15">
        <v>650</v>
      </c>
      <c r="AA196" s="15">
        <v>550</v>
      </c>
      <c r="AB196" s="15">
        <v>450</v>
      </c>
    </row>
    <row r="197" spans="1:28" x14ac:dyDescent="0.25">
      <c r="A197" s="15">
        <v>2007</v>
      </c>
      <c r="B197" s="13">
        <v>0</v>
      </c>
      <c r="C197" s="13">
        <v>0</v>
      </c>
      <c r="D197" s="13">
        <v>0</v>
      </c>
      <c r="E197" s="13">
        <v>0</v>
      </c>
      <c r="H197" s="13">
        <v>0</v>
      </c>
      <c r="I197" s="13">
        <v>0</v>
      </c>
      <c r="J197" s="13">
        <v>0</v>
      </c>
      <c r="K197" s="13">
        <v>0</v>
      </c>
      <c r="M197" s="13"/>
      <c r="N197" s="50">
        <v>0</v>
      </c>
      <c r="O197" s="50">
        <v>0</v>
      </c>
      <c r="P197" s="50">
        <v>0</v>
      </c>
      <c r="Q197" s="50">
        <v>0</v>
      </c>
      <c r="T197" s="13">
        <v>0</v>
      </c>
      <c r="U197" s="13">
        <v>0</v>
      </c>
      <c r="V197" s="13">
        <v>0</v>
      </c>
      <c r="W197" s="13">
        <v>0</v>
      </c>
      <c r="Z197" s="13">
        <f>Z148</f>
        <v>0</v>
      </c>
      <c r="AA197" s="13">
        <f>AA148</f>
        <v>0</v>
      </c>
      <c r="AB197" s="13">
        <f>AB148</f>
        <v>0</v>
      </c>
    </row>
    <row r="198" spans="1:28" x14ac:dyDescent="0.25">
      <c r="A198" s="15">
        <v>2008</v>
      </c>
      <c r="B198" s="13">
        <f>(B149-B148)/B148</f>
        <v>0</v>
      </c>
      <c r="C198" s="13">
        <f>(C149-C148)/C148</f>
        <v>0</v>
      </c>
      <c r="D198" s="13">
        <f>(D149-D148)/D148</f>
        <v>0</v>
      </c>
      <c r="E198" s="13">
        <f>(E149-E148)/E148</f>
        <v>0</v>
      </c>
      <c r="H198" s="13">
        <f>(H149-H148)/H148</f>
        <v>0</v>
      </c>
      <c r="I198" s="13">
        <f>(I149-I148)/I148</f>
        <v>0</v>
      </c>
      <c r="J198" s="13">
        <f>(J149-J148)/J148</f>
        <v>0</v>
      </c>
      <c r="K198" s="13">
        <f>(K149-K148)/K148</f>
        <v>0</v>
      </c>
      <c r="M198" s="13"/>
      <c r="N198" s="50">
        <f>(N149-N148)/N148</f>
        <v>0</v>
      </c>
      <c r="O198" s="50">
        <f>(O149-O148)/O148</f>
        <v>0</v>
      </c>
      <c r="P198" s="50">
        <f>(P149-P148)/P148</f>
        <v>0</v>
      </c>
      <c r="Q198" s="50">
        <f>(Q149-Q148)/Q148</f>
        <v>0</v>
      </c>
      <c r="T198" s="13">
        <f>(T149-T148)/T148</f>
        <v>0</v>
      </c>
      <c r="U198" s="13">
        <f>(U149-U148)/U148</f>
        <v>0</v>
      </c>
      <c r="V198" s="13">
        <f>(V149-V148)/V148</f>
        <v>0</v>
      </c>
      <c r="W198" s="13">
        <f>(W149-W148)/W148</f>
        <v>0</v>
      </c>
      <c r="Z198" s="13">
        <f t="shared" ref="Z198:AB213" si="22">Z149</f>
        <v>0</v>
      </c>
      <c r="AA198" s="13">
        <f t="shared" si="22"/>
        <v>0</v>
      </c>
      <c r="AB198" s="13">
        <f t="shared" si="22"/>
        <v>0</v>
      </c>
    </row>
    <row r="199" spans="1:28" x14ac:dyDescent="0.25">
      <c r="A199" s="15">
        <v>2009</v>
      </c>
      <c r="B199" s="13">
        <f t="shared" ref="B199:E214" si="23">(B150-B149)/B149</f>
        <v>0</v>
      </c>
      <c r="C199" s="13">
        <f t="shared" si="23"/>
        <v>0</v>
      </c>
      <c r="D199" s="13">
        <f t="shared" si="23"/>
        <v>0</v>
      </c>
      <c r="E199" s="13">
        <f t="shared" si="23"/>
        <v>0</v>
      </c>
      <c r="H199" s="13">
        <f t="shared" ref="H199:K214" si="24">(H150-H149)/H149</f>
        <v>0</v>
      </c>
      <c r="I199" s="13">
        <f t="shared" si="24"/>
        <v>0</v>
      </c>
      <c r="J199" s="13">
        <f t="shared" si="24"/>
        <v>0</v>
      </c>
      <c r="K199" s="13">
        <f t="shared" si="24"/>
        <v>0</v>
      </c>
      <c r="M199" s="13"/>
      <c r="N199" s="50">
        <f t="shared" ref="N199:Q214" si="25">(N150-N149)/N149</f>
        <v>0</v>
      </c>
      <c r="O199" s="50">
        <f t="shared" si="25"/>
        <v>0</v>
      </c>
      <c r="P199" s="50">
        <f t="shared" si="25"/>
        <v>0</v>
      </c>
      <c r="Q199" s="50">
        <f t="shared" si="25"/>
        <v>0</v>
      </c>
      <c r="T199" s="13">
        <f t="shared" ref="T199:W214" si="26">(T150-T149)/T149</f>
        <v>0</v>
      </c>
      <c r="U199" s="13">
        <f t="shared" si="26"/>
        <v>0</v>
      </c>
      <c r="V199" s="13">
        <f t="shared" si="26"/>
        <v>0</v>
      </c>
      <c r="W199" s="13">
        <f t="shared" si="26"/>
        <v>0</v>
      </c>
      <c r="Z199" s="13">
        <f t="shared" si="22"/>
        <v>0</v>
      </c>
      <c r="AA199" s="13">
        <f t="shared" si="22"/>
        <v>0</v>
      </c>
      <c r="AB199" s="13">
        <f t="shared" si="22"/>
        <v>0</v>
      </c>
    </row>
    <row r="200" spans="1:28" x14ac:dyDescent="0.25">
      <c r="A200" s="15">
        <v>2010</v>
      </c>
      <c r="B200" s="13">
        <f t="shared" si="23"/>
        <v>0</v>
      </c>
      <c r="C200" s="13">
        <f t="shared" si="23"/>
        <v>0</v>
      </c>
      <c r="D200" s="13">
        <f t="shared" si="23"/>
        <v>0</v>
      </c>
      <c r="E200" s="13">
        <f t="shared" si="23"/>
        <v>0</v>
      </c>
      <c r="H200" s="13">
        <f t="shared" si="24"/>
        <v>0</v>
      </c>
      <c r="I200" s="13">
        <f t="shared" si="24"/>
        <v>0</v>
      </c>
      <c r="J200" s="13">
        <f t="shared" si="24"/>
        <v>0</v>
      </c>
      <c r="K200" s="13">
        <f t="shared" si="24"/>
        <v>0</v>
      </c>
      <c r="M200" s="13"/>
      <c r="N200" s="50">
        <f t="shared" si="25"/>
        <v>0</v>
      </c>
      <c r="O200" s="50">
        <f t="shared" si="25"/>
        <v>0</v>
      </c>
      <c r="P200" s="50">
        <f t="shared" si="25"/>
        <v>0</v>
      </c>
      <c r="Q200" s="50">
        <f t="shared" si="25"/>
        <v>0</v>
      </c>
      <c r="T200" s="13">
        <f t="shared" si="26"/>
        <v>0</v>
      </c>
      <c r="U200" s="13">
        <f t="shared" si="26"/>
        <v>0</v>
      </c>
      <c r="V200" s="13">
        <f t="shared" si="26"/>
        <v>0</v>
      </c>
      <c r="W200" s="13">
        <f t="shared" si="26"/>
        <v>0</v>
      </c>
      <c r="Z200" s="13">
        <f t="shared" si="22"/>
        <v>0</v>
      </c>
      <c r="AA200" s="13">
        <f t="shared" si="22"/>
        <v>0</v>
      </c>
      <c r="AB200" s="13">
        <f t="shared" si="22"/>
        <v>0</v>
      </c>
    </row>
    <row r="201" spans="1:28" x14ac:dyDescent="0.25">
      <c r="A201" s="15">
        <v>2011</v>
      </c>
      <c r="B201" s="13">
        <f t="shared" si="23"/>
        <v>3.4704596103998453E-2</v>
      </c>
      <c r="C201" s="13">
        <f t="shared" si="23"/>
        <v>3.3319247756462778E-2</v>
      </c>
      <c r="D201" s="13">
        <f t="shared" si="23"/>
        <v>3.0626883862922005E-2</v>
      </c>
      <c r="E201" s="13">
        <f t="shared" si="23"/>
        <v>1.6067122223372809E-2</v>
      </c>
      <c r="H201" s="13">
        <f t="shared" si="24"/>
        <v>2.7219633023719325E-2</v>
      </c>
      <c r="I201" s="13">
        <f t="shared" si="24"/>
        <v>5.12168501472543E-2</v>
      </c>
      <c r="J201" s="13">
        <f t="shared" si="24"/>
        <v>5.3068449765146797E-2</v>
      </c>
      <c r="K201" s="13">
        <f t="shared" si="24"/>
        <v>5.302104102664118E-2</v>
      </c>
      <c r="M201" s="13"/>
      <c r="N201" s="50">
        <f t="shared" si="25"/>
        <v>4.2655443898602652E-3</v>
      </c>
      <c r="O201" s="50">
        <f t="shared" si="25"/>
        <v>-4.7496729938414362E-3</v>
      </c>
      <c r="P201" s="50">
        <f t="shared" si="25"/>
        <v>-5.9119783193376518E-3</v>
      </c>
      <c r="Q201" s="50">
        <f t="shared" si="25"/>
        <v>-6.0062950527511871E-3</v>
      </c>
      <c r="T201" s="13">
        <f t="shared" si="26"/>
        <v>2.9683207523030219E-3</v>
      </c>
      <c r="U201" s="13">
        <f t="shared" si="26"/>
        <v>3.1471880138775887E-3</v>
      </c>
      <c r="V201" s="13">
        <f t="shared" si="26"/>
        <v>2.782032310761906E-3</v>
      </c>
      <c r="W201" s="13">
        <f t="shared" si="26"/>
        <v>1.55145755045627E-3</v>
      </c>
      <c r="Z201" s="13">
        <f t="shared" si="22"/>
        <v>0</v>
      </c>
      <c r="AA201" s="13">
        <f t="shared" si="22"/>
        <v>0</v>
      </c>
      <c r="AB201" s="13">
        <f t="shared" si="22"/>
        <v>0</v>
      </c>
    </row>
    <row r="202" spans="1:28" x14ac:dyDescent="0.25">
      <c r="A202" s="15">
        <v>2012</v>
      </c>
      <c r="B202" s="13">
        <f t="shared" si="23"/>
        <v>3.3540583693812125E-2</v>
      </c>
      <c r="C202" s="13">
        <f t="shared" si="23"/>
        <v>3.224487284912686E-2</v>
      </c>
      <c r="D202" s="13">
        <f t="shared" si="23"/>
        <v>2.971675234021481E-2</v>
      </c>
      <c r="E202" s="13">
        <f t="shared" si="23"/>
        <v>1.581305198442079E-2</v>
      </c>
      <c r="H202" s="13">
        <f t="shared" si="24"/>
        <v>2.6498357457979564E-2</v>
      </c>
      <c r="I202" s="13">
        <f t="shared" si="24"/>
        <v>4.8721488948840409E-2</v>
      </c>
      <c r="J202" s="13">
        <f t="shared" si="24"/>
        <v>5.0394112345679594E-2</v>
      </c>
      <c r="K202" s="13">
        <f t="shared" si="24"/>
        <v>5.0351359527379722E-2</v>
      </c>
      <c r="M202" s="13"/>
      <c r="N202" s="50">
        <f t="shared" si="25"/>
        <v>4.24742680229152E-3</v>
      </c>
      <c r="O202" s="50">
        <f t="shared" si="25"/>
        <v>-4.7723400484880564E-3</v>
      </c>
      <c r="P202" s="50">
        <f t="shared" si="25"/>
        <v>-5.9471376682920457E-3</v>
      </c>
      <c r="Q202" s="50">
        <f t="shared" si="25"/>
        <v>-6.0425886229001696E-3</v>
      </c>
      <c r="T202" s="13">
        <f t="shared" si="26"/>
        <v>2.9595359004724636E-3</v>
      </c>
      <c r="U202" s="13">
        <f t="shared" si="26"/>
        <v>3.1373142959287867E-3</v>
      </c>
      <c r="V202" s="13">
        <f t="shared" si="26"/>
        <v>2.7743140793529443E-3</v>
      </c>
      <c r="W202" s="13">
        <f t="shared" si="26"/>
        <v>1.5490542585312494E-3</v>
      </c>
      <c r="Z202" s="13">
        <f t="shared" si="22"/>
        <v>0</v>
      </c>
      <c r="AA202" s="13">
        <f t="shared" si="22"/>
        <v>20</v>
      </c>
      <c r="AB202" s="13">
        <f t="shared" si="22"/>
        <v>50</v>
      </c>
    </row>
    <row r="203" spans="1:28" x14ac:dyDescent="0.25">
      <c r="A203" s="15">
        <v>2013</v>
      </c>
      <c r="B203" s="13">
        <f t="shared" si="23"/>
        <v>3.245212062590587E-2</v>
      </c>
      <c r="C203" s="13">
        <f t="shared" si="23"/>
        <v>3.123761977148613E-2</v>
      </c>
      <c r="D203" s="13">
        <f t="shared" si="23"/>
        <v>2.8859152065546224E-2</v>
      </c>
      <c r="E203" s="13">
        <f t="shared" si="23"/>
        <v>1.556689191335296E-2</v>
      </c>
      <c r="H203" s="13">
        <f t="shared" si="24"/>
        <v>2.5814320369299284E-2</v>
      </c>
      <c r="I203" s="13">
        <f t="shared" si="24"/>
        <v>4.6457986664938736E-2</v>
      </c>
      <c r="J203" s="13">
        <f t="shared" si="24"/>
        <v>4.7976385009567857E-2</v>
      </c>
      <c r="K203" s="13">
        <f t="shared" si="24"/>
        <v>4.793763445982159E-2</v>
      </c>
      <c r="M203" s="13"/>
      <c r="N203" s="50">
        <f t="shared" si="25"/>
        <v>4.2294624700381003E-3</v>
      </c>
      <c r="O203" s="50">
        <f t="shared" si="25"/>
        <v>-4.7952244903649152E-3</v>
      </c>
      <c r="P203" s="50">
        <f t="shared" si="25"/>
        <v>-5.9827177141712085E-3</v>
      </c>
      <c r="Q203" s="50">
        <f t="shared" si="25"/>
        <v>-6.0793234737598744E-3</v>
      </c>
      <c r="T203" s="13">
        <f t="shared" si="26"/>
        <v>2.9508028933743044E-3</v>
      </c>
      <c r="U203" s="13">
        <f t="shared" si="26"/>
        <v>3.127502338132812E-3</v>
      </c>
      <c r="V203" s="13">
        <f t="shared" si="26"/>
        <v>2.7666385550580521E-3</v>
      </c>
      <c r="W203" s="13">
        <f t="shared" si="26"/>
        <v>1.5466584007486331E-3</v>
      </c>
      <c r="Z203" s="13">
        <f t="shared" si="22"/>
        <v>0</v>
      </c>
      <c r="AA203" s="13">
        <f t="shared" si="22"/>
        <v>40</v>
      </c>
      <c r="AB203" s="13">
        <f t="shared" si="22"/>
        <v>100</v>
      </c>
    </row>
    <row r="204" spans="1:28" x14ac:dyDescent="0.25">
      <c r="A204" s="15">
        <v>2014</v>
      </c>
      <c r="B204" s="13">
        <f t="shared" si="23"/>
        <v>3.1432082880747586E-2</v>
      </c>
      <c r="C204" s="13">
        <f t="shared" si="23"/>
        <v>3.0291388883202229E-2</v>
      </c>
      <c r="D204" s="13">
        <f t="shared" si="23"/>
        <v>2.8049662587534017E-2</v>
      </c>
      <c r="E204" s="13">
        <f t="shared" si="23"/>
        <v>1.532827826242422E-2</v>
      </c>
      <c r="H204" s="13">
        <f t="shared" si="24"/>
        <v>2.5164710471194986E-2</v>
      </c>
      <c r="I204" s="13">
        <f t="shared" si="24"/>
        <v>4.4395462844160481E-2</v>
      </c>
      <c r="J204" s="13">
        <f t="shared" si="24"/>
        <v>4.5780024908795861E-2</v>
      </c>
      <c r="K204" s="13">
        <f t="shared" si="24"/>
        <v>4.574473984276043E-2</v>
      </c>
      <c r="M204" s="13"/>
      <c r="N204" s="50">
        <f t="shared" si="25"/>
        <v>4.21164945672393E-3</v>
      </c>
      <c r="O204" s="50">
        <f t="shared" si="25"/>
        <v>-4.818329461802686E-3</v>
      </c>
      <c r="P204" s="50">
        <f t="shared" si="25"/>
        <v>-6.0187260531436235E-3</v>
      </c>
      <c r="Q204" s="50">
        <f t="shared" si="25"/>
        <v>-6.1165077026115464E-3</v>
      </c>
      <c r="T204" s="13">
        <f t="shared" si="26"/>
        <v>2.9421212734089541E-3</v>
      </c>
      <c r="U204" s="13">
        <f t="shared" si="26"/>
        <v>3.1177515628303429E-3</v>
      </c>
      <c r="V204" s="13">
        <f t="shared" si="26"/>
        <v>2.7590053843871104E-3</v>
      </c>
      <c r="W204" s="13">
        <f t="shared" si="26"/>
        <v>1.5442699426687809E-3</v>
      </c>
      <c r="Z204" s="13">
        <f t="shared" si="22"/>
        <v>0</v>
      </c>
      <c r="AA204" s="13">
        <f t="shared" si="22"/>
        <v>60</v>
      </c>
      <c r="AB204" s="13">
        <f t="shared" si="22"/>
        <v>150</v>
      </c>
    </row>
    <row r="205" spans="1:28" x14ac:dyDescent="0.25">
      <c r="A205" s="15">
        <v>2015</v>
      </c>
      <c r="B205" s="13">
        <f t="shared" si="23"/>
        <v>3.0474214834348441E-2</v>
      </c>
      <c r="C205" s="13">
        <f t="shared" si="23"/>
        <v>2.940079788110932E-2</v>
      </c>
      <c r="D205" s="13">
        <f t="shared" si="23"/>
        <v>2.7284345891359803E-2</v>
      </c>
      <c r="E205" s="13">
        <f t="shared" si="23"/>
        <v>1.509686924967921E-2</v>
      </c>
      <c r="H205" s="13">
        <f t="shared" si="24"/>
        <v>2.4546992511699679E-2</v>
      </c>
      <c r="I205" s="13">
        <f t="shared" si="24"/>
        <v>4.2508287735415484E-2</v>
      </c>
      <c r="J205" s="13">
        <f t="shared" si="24"/>
        <v>4.3775960353410096E-2</v>
      </c>
      <c r="K205" s="13">
        <f t="shared" si="24"/>
        <v>4.3743695856081531E-2</v>
      </c>
      <c r="M205" s="13"/>
      <c r="N205" s="50">
        <f t="shared" si="25"/>
        <v>4.1939858584605404E-3</v>
      </c>
      <c r="O205" s="50">
        <f t="shared" si="25"/>
        <v>-4.8416581659879564E-3</v>
      </c>
      <c r="P205" s="50">
        <f t="shared" si="25"/>
        <v>-6.0551704653822183E-3</v>
      </c>
      <c r="Q205" s="50">
        <f t="shared" si="25"/>
        <v>-6.1541496060824354E-3</v>
      </c>
      <c r="T205" s="13">
        <f t="shared" si="26"/>
        <v>2.9334905883427655E-3</v>
      </c>
      <c r="U205" s="13">
        <f t="shared" si="26"/>
        <v>3.1080613995445403E-3</v>
      </c>
      <c r="V205" s="13">
        <f t="shared" si="26"/>
        <v>2.7514142177456711E-3</v>
      </c>
      <c r="W205" s="13">
        <f t="shared" si="26"/>
        <v>1.5418888500631342E-3</v>
      </c>
      <c r="Z205" s="13">
        <f t="shared" si="22"/>
        <v>58.36595949129287</v>
      </c>
      <c r="AA205" s="13">
        <f t="shared" si="22"/>
        <v>116.57007929342308</v>
      </c>
      <c r="AB205" s="13">
        <f t="shared" si="22"/>
        <v>287.72869312534385</v>
      </c>
    </row>
    <row r="206" spans="1:28" x14ac:dyDescent="0.25">
      <c r="A206" s="15">
        <v>2016</v>
      </c>
      <c r="B206" s="13">
        <f t="shared" si="23"/>
        <v>3.7122834397131703E-2</v>
      </c>
      <c r="C206" s="13">
        <f t="shared" si="23"/>
        <v>3.3838815400350296E-2</v>
      </c>
      <c r="D206" s="13">
        <f t="shared" si="23"/>
        <v>2.7234248425429951E-2</v>
      </c>
      <c r="E206" s="13">
        <f t="shared" si="23"/>
        <v>8.7910031747995589E-3</v>
      </c>
      <c r="H206" s="13">
        <f t="shared" si="24"/>
        <v>2.3096336496754796E-2</v>
      </c>
      <c r="I206" s="13">
        <f t="shared" si="24"/>
        <v>4.8715024390857051E-2</v>
      </c>
      <c r="J206" s="13">
        <f t="shared" si="24"/>
        <v>4.1807375802897839E-2</v>
      </c>
      <c r="K206" s="13">
        <f t="shared" si="24"/>
        <v>3.7868529864840968E-2</v>
      </c>
      <c r="M206" s="13"/>
      <c r="N206" s="50">
        <f t="shared" si="25"/>
        <v>6.9169072919952074E-3</v>
      </c>
      <c r="O206" s="50">
        <f t="shared" si="25"/>
        <v>-2.5939196215973345E-3</v>
      </c>
      <c r="P206" s="50">
        <f t="shared" si="25"/>
        <v>-9.6800312160402665E-5</v>
      </c>
      <c r="Q206" s="50">
        <f t="shared" si="25"/>
        <v>-2.1204992349585011E-3</v>
      </c>
      <c r="T206" s="13">
        <f t="shared" si="26"/>
        <v>6.1122996322192976E-3</v>
      </c>
      <c r="U206" s="13">
        <f t="shared" si="26"/>
        <v>5.8681428619946326E-3</v>
      </c>
      <c r="V206" s="13">
        <f t="shared" si="26"/>
        <v>5.4770190992571403E-3</v>
      </c>
      <c r="W206" s="13">
        <f t="shared" si="26"/>
        <v>5.5686393771629426E-3</v>
      </c>
      <c r="Z206" s="13">
        <f t="shared" si="22"/>
        <v>60.426670718487117</v>
      </c>
      <c r="AA206" s="13">
        <f t="shared" si="22"/>
        <v>118.15849236033932</v>
      </c>
      <c r="AB206" s="13">
        <f t="shared" si="22"/>
        <v>294.77954012731857</v>
      </c>
    </row>
    <row r="207" spans="1:28" x14ac:dyDescent="0.25">
      <c r="A207" s="15">
        <v>2017</v>
      </c>
      <c r="B207" s="13">
        <f t="shared" si="23"/>
        <v>3.5794057527159577E-2</v>
      </c>
      <c r="C207" s="13">
        <f t="shared" si="23"/>
        <v>3.2731229371811055E-2</v>
      </c>
      <c r="D207" s="13">
        <f t="shared" si="23"/>
        <v>2.6512208356736032E-2</v>
      </c>
      <c r="E207" s="13">
        <f t="shared" si="23"/>
        <v>8.7143949015506938E-3</v>
      </c>
      <c r="H207" s="13">
        <f t="shared" si="24"/>
        <v>2.2574938129326642E-2</v>
      </c>
      <c r="I207" s="13">
        <f t="shared" si="24"/>
        <v>4.6452108778663591E-2</v>
      </c>
      <c r="J207" s="13">
        <f t="shared" si="24"/>
        <v>4.0129660025390652E-2</v>
      </c>
      <c r="K207" s="13">
        <f t="shared" si="24"/>
        <v>3.6486827353522384E-2</v>
      </c>
      <c r="M207" s="13"/>
      <c r="N207" s="50">
        <f t="shared" si="25"/>
        <v>6.8693923420120812E-3</v>
      </c>
      <c r="O207" s="50">
        <f t="shared" si="25"/>
        <v>-2.6006655389679617E-3</v>
      </c>
      <c r="P207" s="50">
        <f t="shared" si="25"/>
        <v>-9.6809683369574647E-5</v>
      </c>
      <c r="Q207" s="50">
        <f t="shared" si="25"/>
        <v>-2.1250053070874931E-3</v>
      </c>
      <c r="T207" s="13">
        <f t="shared" si="26"/>
        <v>6.0751663948963516E-3</v>
      </c>
      <c r="U207" s="13">
        <f t="shared" si="26"/>
        <v>5.8339086525766122E-3</v>
      </c>
      <c r="V207" s="13">
        <f t="shared" si="26"/>
        <v>5.4471847642652014E-3</v>
      </c>
      <c r="W207" s="13">
        <f t="shared" si="26"/>
        <v>5.5378013584570949E-3</v>
      </c>
      <c r="Z207" s="13">
        <f t="shared" si="22"/>
        <v>62.487381945680568</v>
      </c>
      <c r="AA207" s="13">
        <f t="shared" si="22"/>
        <v>119.74690542725358</v>
      </c>
      <c r="AB207" s="13">
        <f t="shared" si="22"/>
        <v>301.830387129271</v>
      </c>
    </row>
    <row r="208" spans="1:28" x14ac:dyDescent="0.25">
      <c r="A208" s="15">
        <v>2018</v>
      </c>
      <c r="B208" s="13">
        <f t="shared" si="23"/>
        <v>3.4557118055498375E-2</v>
      </c>
      <c r="C208" s="13">
        <f t="shared" si="23"/>
        <v>3.1693850675679404E-2</v>
      </c>
      <c r="D208" s="13">
        <f t="shared" si="23"/>
        <v>2.5827465217561501E-2</v>
      </c>
      <c r="E208" s="13">
        <f t="shared" si="23"/>
        <v>8.6391102829442169E-3</v>
      </c>
      <c r="H208" s="13">
        <f t="shared" si="24"/>
        <v>2.2076561127759183E-2</v>
      </c>
      <c r="I208" s="13">
        <f t="shared" si="24"/>
        <v>4.4390095245618863E-2</v>
      </c>
      <c r="J208" s="13">
        <f t="shared" si="24"/>
        <v>3.8581401499880992E-2</v>
      </c>
      <c r="K208" s="13">
        <f t="shared" si="24"/>
        <v>3.5202403340395892E-2</v>
      </c>
      <c r="M208" s="13"/>
      <c r="N208" s="50">
        <f t="shared" si="25"/>
        <v>6.8225257359703848E-3</v>
      </c>
      <c r="O208" s="50">
        <f t="shared" si="25"/>
        <v>-2.6074466355778068E-3</v>
      </c>
      <c r="P208" s="50">
        <f t="shared" si="25"/>
        <v>-9.6819056391768068E-5</v>
      </c>
      <c r="Q208" s="50">
        <f t="shared" si="25"/>
        <v>-2.1295305708528486E-3</v>
      </c>
      <c r="T208" s="13">
        <f t="shared" si="26"/>
        <v>6.0384816143168544E-3</v>
      </c>
      <c r="U208" s="13">
        <f t="shared" si="26"/>
        <v>5.8000715648886449E-3</v>
      </c>
      <c r="V208" s="13">
        <f t="shared" si="26"/>
        <v>5.4176736946579002E-3</v>
      </c>
      <c r="W208" s="13">
        <f t="shared" si="26"/>
        <v>5.5073030083741328E-3</v>
      </c>
      <c r="Z208" s="13">
        <f t="shared" si="22"/>
        <v>64.548093172874019</v>
      </c>
      <c r="AA208" s="13">
        <f t="shared" si="22"/>
        <v>121.33531849416823</v>
      </c>
      <c r="AB208" s="13">
        <f t="shared" si="22"/>
        <v>308.88123413122503</v>
      </c>
    </row>
    <row r="209" spans="1:28" x14ac:dyDescent="0.25">
      <c r="A209" s="15">
        <v>2019</v>
      </c>
      <c r="B209" s="13">
        <f t="shared" si="23"/>
        <v>3.3402813099822244E-2</v>
      </c>
      <c r="C209" s="13">
        <f t="shared" si="23"/>
        <v>3.0720208960160776E-2</v>
      </c>
      <c r="D209" s="13">
        <f t="shared" si="23"/>
        <v>2.51772019109314E-2</v>
      </c>
      <c r="E209" s="13">
        <f t="shared" si="23"/>
        <v>8.5651153072218225E-3</v>
      </c>
      <c r="H209" s="13">
        <f t="shared" si="24"/>
        <v>2.1599713727315992E-2</v>
      </c>
      <c r="I209" s="13">
        <f t="shared" si="24"/>
        <v>4.2503366747440513E-2</v>
      </c>
      <c r="J209" s="13">
        <f t="shared" si="24"/>
        <v>3.7148172925279485E-2</v>
      </c>
      <c r="K209" s="13">
        <f t="shared" si="24"/>
        <v>3.4005333862074008E-2</v>
      </c>
      <c r="M209" s="13"/>
      <c r="N209" s="50">
        <f t="shared" si="25"/>
        <v>6.7762942937545905E-3</v>
      </c>
      <c r="O209" s="50">
        <f t="shared" si="25"/>
        <v>-2.6142631873302402E-3</v>
      </c>
      <c r="P209" s="50">
        <f t="shared" si="25"/>
        <v>-9.6828431229226009E-5</v>
      </c>
      <c r="Q209" s="50">
        <f t="shared" si="25"/>
        <v>-2.1340751491227129E-3</v>
      </c>
      <c r="T209" s="13">
        <f t="shared" si="26"/>
        <v>6.0022372152495305E-3</v>
      </c>
      <c r="U209" s="13">
        <f t="shared" si="26"/>
        <v>5.7666247287738994E-3</v>
      </c>
      <c r="V209" s="13">
        <f t="shared" si="26"/>
        <v>5.3884806647065469E-3</v>
      </c>
      <c r="W209" s="13">
        <f t="shared" si="26"/>
        <v>5.477138745682752E-3</v>
      </c>
      <c r="Z209" s="13">
        <f t="shared" si="22"/>
        <v>66.60880440006747</v>
      </c>
      <c r="AA209" s="13">
        <f t="shared" si="22"/>
        <v>122.92373156108249</v>
      </c>
      <c r="AB209" s="13">
        <f t="shared" si="22"/>
        <v>315.93208113317746</v>
      </c>
    </row>
    <row r="210" spans="1:28" x14ac:dyDescent="0.25">
      <c r="A210" s="15">
        <v>2020</v>
      </c>
      <c r="B210" s="13">
        <f t="shared" si="23"/>
        <v>3.2323129641611201E-2</v>
      </c>
      <c r="C210" s="13">
        <f t="shared" si="23"/>
        <v>2.9804605258640243E-2</v>
      </c>
      <c r="D210" s="13">
        <f t="shared" si="23"/>
        <v>2.4558878078834806E-2</v>
      </c>
      <c r="E210" s="13">
        <f t="shared" si="23"/>
        <v>8.4923771179739628E-3</v>
      </c>
      <c r="H210" s="13">
        <f t="shared" si="24"/>
        <v>2.1143030324968705E-2</v>
      </c>
      <c r="I210" s="13">
        <f t="shared" si="24"/>
        <v>4.0770483917043777E-2</v>
      </c>
      <c r="J210" s="13">
        <f t="shared" si="24"/>
        <v>3.5817614006384432E-2</v>
      </c>
      <c r="K210" s="13">
        <f t="shared" si="24"/>
        <v>3.2887000432640062E-2</v>
      </c>
      <c r="M210" s="13"/>
      <c r="N210" s="50">
        <f t="shared" si="25"/>
        <v>6.7306851901099201E-3</v>
      </c>
      <c r="O210" s="50">
        <f t="shared" si="25"/>
        <v>-2.6211154730209863E-3</v>
      </c>
      <c r="P210" s="50">
        <f t="shared" si="25"/>
        <v>-9.6837807882018019E-5</v>
      </c>
      <c r="Q210" s="50">
        <f t="shared" si="25"/>
        <v>-2.1386391658195442E-3</v>
      </c>
      <c r="T210" s="13">
        <f t="shared" si="26"/>
        <v>5.9664253151790374E-3</v>
      </c>
      <c r="U210" s="13">
        <f t="shared" si="26"/>
        <v>5.7335614316382701E-3</v>
      </c>
      <c r="V210" s="13">
        <f t="shared" si="26"/>
        <v>5.3596005607145858E-3</v>
      </c>
      <c r="W210" s="13">
        <f t="shared" si="26"/>
        <v>5.4473031107570794E-3</v>
      </c>
      <c r="Z210" s="13">
        <f t="shared" si="22"/>
        <v>68.669515627260921</v>
      </c>
      <c r="AA210" s="13">
        <f t="shared" si="22"/>
        <v>124.51214462799715</v>
      </c>
      <c r="AB210" s="13">
        <f t="shared" si="22"/>
        <v>322.9829281351299</v>
      </c>
    </row>
    <row r="211" spans="1:28" x14ac:dyDescent="0.25">
      <c r="A211" s="15">
        <v>2021</v>
      </c>
      <c r="B211" s="13">
        <f t="shared" si="23"/>
        <v>3.2758469941682182E-2</v>
      </c>
      <c r="C211" s="13">
        <f t="shared" si="23"/>
        <v>2.5414898043660372E-2</v>
      </c>
      <c r="D211" s="13">
        <f t="shared" si="23"/>
        <v>1.8418898229034291E-2</v>
      </c>
      <c r="E211" s="13">
        <f t="shared" si="23"/>
        <v>5.0531895095255644E-4</v>
      </c>
      <c r="H211" s="13">
        <f t="shared" si="24"/>
        <v>2.6701780521378119E-2</v>
      </c>
      <c r="I211" s="13">
        <f t="shared" si="24"/>
        <v>2.9051222761969083E-2</v>
      </c>
      <c r="J211" s="13">
        <f t="shared" si="24"/>
        <v>4.1996303675004787E-2</v>
      </c>
      <c r="K211" s="13">
        <f t="shared" si="24"/>
        <v>3.5102317836325593E-2</v>
      </c>
      <c r="M211" s="13"/>
      <c r="N211" s="50">
        <f t="shared" si="25"/>
        <v>6.5761683959799999E-3</v>
      </c>
      <c r="O211" s="50">
        <f t="shared" si="25"/>
        <v>5.8754490943535593E-3</v>
      </c>
      <c r="P211" s="50">
        <f t="shared" si="25"/>
        <v>-1.1219790143257365E-3</v>
      </c>
      <c r="Q211" s="50">
        <f t="shared" si="25"/>
        <v>-3.0472519546690226E-3</v>
      </c>
      <c r="T211" s="13">
        <f t="shared" si="26"/>
        <v>6.5195080346565877E-3</v>
      </c>
      <c r="U211" s="13">
        <f t="shared" si="26"/>
        <v>6.7876924209588343E-3</v>
      </c>
      <c r="V211" s="13">
        <f t="shared" si="26"/>
        <v>7.0471750070671708E-3</v>
      </c>
      <c r="W211" s="13">
        <f t="shared" si="26"/>
        <v>7.5799405374145029E-3</v>
      </c>
      <c r="Z211" s="13">
        <f t="shared" si="22"/>
        <v>69.838971147779205</v>
      </c>
      <c r="AA211" s="13">
        <f t="shared" si="22"/>
        <v>129.81290756229259</v>
      </c>
      <c r="AB211" s="13">
        <f t="shared" si="22"/>
        <v>337.10924494925848</v>
      </c>
    </row>
    <row r="212" spans="1:28" x14ac:dyDescent="0.25">
      <c r="A212" s="15">
        <v>2022</v>
      </c>
      <c r="B212" s="13">
        <f t="shared" si="23"/>
        <v>3.1719391217893578E-2</v>
      </c>
      <c r="C212" s="13">
        <f t="shared" si="23"/>
        <v>2.4784990048563167E-2</v>
      </c>
      <c r="D212" s="13">
        <f t="shared" si="23"/>
        <v>1.8085778122409316E-2</v>
      </c>
      <c r="E212" s="13">
        <f t="shared" si="23"/>
        <v>5.0506373267817652E-4</v>
      </c>
      <c r="H212" s="13">
        <f t="shared" si="24"/>
        <v>2.6007338282602425E-2</v>
      </c>
      <c r="I212" s="13">
        <f t="shared" si="24"/>
        <v>2.8231075498849019E-2</v>
      </c>
      <c r="J212" s="13">
        <f t="shared" si="24"/>
        <v>4.0303697361390348E-2</v>
      </c>
      <c r="K212" s="13">
        <f t="shared" si="24"/>
        <v>3.3911930474364013E-2</v>
      </c>
      <c r="M212" s="13"/>
      <c r="N212" s="50">
        <f t="shared" si="25"/>
        <v>6.5332049401303554E-3</v>
      </c>
      <c r="O212" s="50">
        <f t="shared" si="25"/>
        <v>5.8411298333641186E-3</v>
      </c>
      <c r="P212" s="50">
        <f t="shared" si="25"/>
        <v>-1.1232392652091388E-3</v>
      </c>
      <c r="Q212" s="50">
        <f t="shared" si="25"/>
        <v>-3.0565660816341219E-3</v>
      </c>
      <c r="T212" s="13">
        <f t="shared" si="26"/>
        <v>6.4772793598274767E-3</v>
      </c>
      <c r="U212" s="13">
        <f t="shared" si="26"/>
        <v>6.7419302719509784E-3</v>
      </c>
      <c r="V212" s="13">
        <f t="shared" si="26"/>
        <v>6.9978598639311171E-3</v>
      </c>
      <c r="W212" s="13">
        <f t="shared" si="26"/>
        <v>7.5229172718278741E-3</v>
      </c>
      <c r="Z212" s="13">
        <f t="shared" si="22"/>
        <v>71.008426668297091</v>
      </c>
      <c r="AA212" s="13">
        <f t="shared" si="22"/>
        <v>135.11367049658884</v>
      </c>
      <c r="AB212" s="13">
        <f t="shared" si="22"/>
        <v>351.23556176339025</v>
      </c>
    </row>
    <row r="213" spans="1:28" x14ac:dyDescent="0.25">
      <c r="A213" s="15">
        <v>2023</v>
      </c>
      <c r="B213" s="13">
        <f t="shared" si="23"/>
        <v>3.0744203790198137E-2</v>
      </c>
      <c r="C213" s="13">
        <f t="shared" si="23"/>
        <v>2.4185551397848323E-2</v>
      </c>
      <c r="D213" s="13">
        <f t="shared" si="23"/>
        <v>1.7764493435679117E-2</v>
      </c>
      <c r="E213" s="13">
        <f t="shared" si="23"/>
        <v>5.0480877207566006E-4</v>
      </c>
      <c r="H213" s="13">
        <f t="shared" si="24"/>
        <v>2.5348101628730604E-2</v>
      </c>
      <c r="I213" s="13">
        <f t="shared" si="24"/>
        <v>2.7455964103353554E-2</v>
      </c>
      <c r="J213" s="13">
        <f t="shared" si="24"/>
        <v>3.8742241773822995E-2</v>
      </c>
      <c r="K213" s="13">
        <f t="shared" si="24"/>
        <v>3.279963164640036E-2</v>
      </c>
      <c r="M213" s="13"/>
      <c r="N213" s="50">
        <f t="shared" si="25"/>
        <v>6.4907992186078647E-3</v>
      </c>
      <c r="O213" s="50">
        <f t="shared" si="25"/>
        <v>5.8072091706289717E-3</v>
      </c>
      <c r="P213" s="50">
        <f t="shared" si="25"/>
        <v>-1.1245023504031608E-3</v>
      </c>
      <c r="Q213" s="50">
        <f t="shared" si="25"/>
        <v>-3.0659373216610879E-3</v>
      </c>
      <c r="T213" s="13">
        <f t="shared" si="26"/>
        <v>6.4355942182295137E-3</v>
      </c>
      <c r="U213" s="13">
        <f t="shared" si="26"/>
        <v>6.6967810411251889E-3</v>
      </c>
      <c r="V213" s="13">
        <f t="shared" si="26"/>
        <v>6.9492301253516967E-3</v>
      </c>
      <c r="W213" s="13">
        <f t="shared" si="26"/>
        <v>7.4667455626684304E-3</v>
      </c>
      <c r="Z213" s="13">
        <f t="shared" si="22"/>
        <v>72.177882188814976</v>
      </c>
      <c r="AA213" s="13">
        <f t="shared" si="22"/>
        <v>140.41443343088508</v>
      </c>
      <c r="AB213" s="13">
        <f t="shared" si="22"/>
        <v>365.36187857751884</v>
      </c>
    </row>
    <row r="214" spans="1:28" x14ac:dyDescent="0.25">
      <c r="A214" s="15">
        <v>2024</v>
      </c>
      <c r="B214" s="13">
        <f t="shared" si="23"/>
        <v>2.9827190564971344E-2</v>
      </c>
      <c r="C214" s="13">
        <f t="shared" si="23"/>
        <v>2.3614423543506444E-2</v>
      </c>
      <c r="D214" s="13">
        <f t="shared" si="23"/>
        <v>1.745442442750883E-2</v>
      </c>
      <c r="E214" s="13">
        <f t="shared" si="23"/>
        <v>5.045540687555691E-4</v>
      </c>
      <c r="H214" s="13">
        <f t="shared" si="24"/>
        <v>2.4721459559400225E-2</v>
      </c>
      <c r="I214" s="13">
        <f t="shared" si="24"/>
        <v>2.6722278192533092E-2</v>
      </c>
      <c r="J214" s="13">
        <f t="shared" si="24"/>
        <v>3.7297262223279865E-2</v>
      </c>
      <c r="K214" s="13">
        <f t="shared" si="24"/>
        <v>3.1757981549735713E-2</v>
      </c>
      <c r="M214" s="13"/>
      <c r="N214" s="50">
        <f t="shared" si="25"/>
        <v>6.4489404410344245E-3</v>
      </c>
      <c r="O214" s="50">
        <f t="shared" si="25"/>
        <v>5.773680202013836E-3</v>
      </c>
      <c r="P214" s="50">
        <f t="shared" si="25"/>
        <v>-1.1257682794795596E-3</v>
      </c>
      <c r="Q214" s="50">
        <f t="shared" si="25"/>
        <v>-3.0753662016752988E-3</v>
      </c>
      <c r="T214" s="13">
        <f t="shared" si="26"/>
        <v>6.3944421830872348E-3</v>
      </c>
      <c r="U214" s="13">
        <f t="shared" si="26"/>
        <v>6.6522324966603969E-3</v>
      </c>
      <c r="V214" s="13">
        <f t="shared" si="26"/>
        <v>6.9012716008399061E-3</v>
      </c>
      <c r="W214" s="13">
        <f t="shared" si="26"/>
        <v>7.4114064762487676E-3</v>
      </c>
      <c r="Z214" s="13">
        <f t="shared" ref="Z214:AB229" si="27">Z165</f>
        <v>73.34733770933326</v>
      </c>
      <c r="AA214" s="13">
        <f t="shared" si="27"/>
        <v>145.71519636518133</v>
      </c>
      <c r="AB214" s="13">
        <f t="shared" si="27"/>
        <v>379.48819539165061</v>
      </c>
    </row>
    <row r="215" spans="1:28" x14ac:dyDescent="0.25">
      <c r="A215" s="15">
        <v>2025</v>
      </c>
      <c r="B215" s="13">
        <f t="shared" ref="B215:E230" si="28">(B166-B165)/B165</f>
        <v>2.8963296792169475E-2</v>
      </c>
      <c r="C215" s="13">
        <f t="shared" si="28"/>
        <v>2.3069647125290447E-2</v>
      </c>
      <c r="D215" s="13">
        <f t="shared" si="28"/>
        <v>1.7154993883219637E-2</v>
      </c>
      <c r="E215" s="13">
        <f t="shared" si="28"/>
        <v>5.04299622329251E-4</v>
      </c>
      <c r="H215" s="13">
        <f t="shared" ref="H215:K230" si="29">(H166-H165)/H165</f>
        <v>2.4125053036400414E-2</v>
      </c>
      <c r="I215" s="13">
        <f t="shared" si="29"/>
        <v>2.6026783250074126E-2</v>
      </c>
      <c r="J215" s="13">
        <f t="shared" si="29"/>
        <v>3.595619460456223E-2</v>
      </c>
      <c r="K215" s="13">
        <f t="shared" si="29"/>
        <v>3.0780456383793925E-2</v>
      </c>
      <c r="M215" s="13"/>
      <c r="N215" s="50">
        <f t="shared" ref="N215:Q230" si="30">(N166-N165)/N165</f>
        <v>6.4076180935779842E-3</v>
      </c>
      <c r="O215" s="50">
        <f t="shared" si="30"/>
        <v>5.740536181909138E-3</v>
      </c>
      <c r="P215" s="50">
        <f t="shared" si="30"/>
        <v>-1.1270370620534726E-3</v>
      </c>
      <c r="Q215" s="50">
        <f t="shared" si="30"/>
        <v>-3.0848532551144901E-3</v>
      </c>
      <c r="T215" s="13">
        <f t="shared" ref="T215:W230" si="31">(T166-T165)/T165</f>
        <v>6.3538130926243056E-3</v>
      </c>
      <c r="U215" s="13">
        <f t="shared" si="31"/>
        <v>6.6082727300570514E-3</v>
      </c>
      <c r="V215" s="13">
        <f t="shared" si="31"/>
        <v>6.8539704889515104E-3</v>
      </c>
      <c r="W215" s="13">
        <f t="shared" si="31"/>
        <v>7.3568816360480424E-3</v>
      </c>
      <c r="Z215" s="13">
        <f t="shared" si="27"/>
        <v>74.516793229851146</v>
      </c>
      <c r="AA215" s="13">
        <f t="shared" si="27"/>
        <v>151.01595929947598</v>
      </c>
      <c r="AB215" s="13">
        <f t="shared" si="27"/>
        <v>393.61451220577919</v>
      </c>
    </row>
    <row r="216" spans="1:28" x14ac:dyDescent="0.25">
      <c r="A216" s="15">
        <v>2026</v>
      </c>
      <c r="B216" s="13">
        <f t="shared" si="28"/>
        <v>1.8741926644633353E-2</v>
      </c>
      <c r="C216" s="13">
        <f t="shared" si="28"/>
        <v>1.768251842226988E-2</v>
      </c>
      <c r="D216" s="13">
        <f t="shared" si="28"/>
        <v>1.7951253016817052E-2</v>
      </c>
      <c r="E216" s="13">
        <f t="shared" si="28"/>
        <v>-8.4808086511992883E-3</v>
      </c>
      <c r="H216" s="13">
        <f t="shared" si="29"/>
        <v>3.0365328849483456E-2</v>
      </c>
      <c r="I216" s="13">
        <f t="shared" si="29"/>
        <v>1.6865510965899656E-2</v>
      </c>
      <c r="J216" s="13">
        <f t="shared" si="29"/>
        <v>4.7964809010596798E-2</v>
      </c>
      <c r="K216" s="13">
        <f t="shared" si="29"/>
        <v>2.9163501746355975E-2</v>
      </c>
      <c r="M216" s="13"/>
      <c r="N216" s="50">
        <f t="shared" si="30"/>
        <v>6.159768751266558E-3</v>
      </c>
      <c r="O216" s="50">
        <f t="shared" si="30"/>
        <v>9.2910202129611718E-3</v>
      </c>
      <c r="P216" s="50">
        <f t="shared" si="30"/>
        <v>3.5751670188804448E-4</v>
      </c>
      <c r="Q216" s="50">
        <f t="shared" si="30"/>
        <v>1.1647913575318887E-3</v>
      </c>
      <c r="T216" s="13">
        <f t="shared" si="31"/>
        <v>5.1676987528646639E-3</v>
      </c>
      <c r="U216" s="13">
        <f t="shared" si="31"/>
        <v>5.0270930028682263E-3</v>
      </c>
      <c r="V216" s="13">
        <f t="shared" si="31"/>
        <v>6.091238321156372E-3</v>
      </c>
      <c r="W216" s="13">
        <f t="shared" si="31"/>
        <v>7.4622967942509239E-3</v>
      </c>
      <c r="Z216" s="13">
        <f t="shared" si="27"/>
        <v>77.214500875537624</v>
      </c>
      <c r="AA216" s="13">
        <f t="shared" si="27"/>
        <v>152.92140131952306</v>
      </c>
      <c r="AB216" s="13">
        <f t="shared" si="27"/>
        <v>410.19276025494946</v>
      </c>
    </row>
    <row r="217" spans="1:28" x14ac:dyDescent="0.25">
      <c r="A217" s="15">
        <v>2027</v>
      </c>
      <c r="B217" s="13">
        <f t="shared" si="28"/>
        <v>1.8397129002398545E-2</v>
      </c>
      <c r="C217" s="13">
        <f t="shared" si="28"/>
        <v>1.7375279718546785E-2</v>
      </c>
      <c r="D217" s="13">
        <f t="shared" si="28"/>
        <v>1.7634688265879366E-2</v>
      </c>
      <c r="E217" s="13">
        <f t="shared" si="28"/>
        <v>-8.5533479585619965E-3</v>
      </c>
      <c r="H217" s="13">
        <f t="shared" si="29"/>
        <v>2.9470448975022545E-2</v>
      </c>
      <c r="I217" s="13">
        <f t="shared" si="29"/>
        <v>1.6585783256509088E-2</v>
      </c>
      <c r="J217" s="13">
        <f t="shared" si="29"/>
        <v>4.5769484431345465E-2</v>
      </c>
      <c r="K217" s="13">
        <f t="shared" si="29"/>
        <v>2.8337092888417948E-2</v>
      </c>
      <c r="M217" s="13"/>
      <c r="N217" s="50">
        <f t="shared" si="30"/>
        <v>6.1220582879291056E-3</v>
      </c>
      <c r="O217" s="50">
        <f t="shared" si="30"/>
        <v>9.2054918025532891E-3</v>
      </c>
      <c r="P217" s="50">
        <f t="shared" si="30"/>
        <v>3.5738892937695255E-4</v>
      </c>
      <c r="Q217" s="50">
        <f t="shared" si="30"/>
        <v>1.1634361971035231E-3</v>
      </c>
      <c r="T217" s="13">
        <f t="shared" si="31"/>
        <v>5.1411309369335583E-3</v>
      </c>
      <c r="U217" s="13">
        <f t="shared" si="31"/>
        <v>5.001947746350194E-3</v>
      </c>
      <c r="V217" s="13">
        <f t="shared" si="31"/>
        <v>6.0543597728992676E-3</v>
      </c>
      <c r="W217" s="13">
        <f t="shared" si="31"/>
        <v>7.4070233873707531E-3</v>
      </c>
      <c r="Z217" s="13">
        <f t="shared" si="27"/>
        <v>79.912208521224102</v>
      </c>
      <c r="AA217" s="13">
        <f t="shared" si="27"/>
        <v>154.82684333956854</v>
      </c>
      <c r="AB217" s="13">
        <f t="shared" si="27"/>
        <v>426.77100830411018</v>
      </c>
    </row>
    <row r="218" spans="1:28" x14ac:dyDescent="0.25">
      <c r="A218" s="15">
        <v>2028</v>
      </c>
      <c r="B218" s="13">
        <f t="shared" si="28"/>
        <v>1.806478875331009E-2</v>
      </c>
      <c r="C218" s="13">
        <f t="shared" si="28"/>
        <v>1.7078535388987688E-2</v>
      </c>
      <c r="D218" s="13">
        <f t="shared" si="28"/>
        <v>1.7329095076279395E-2</v>
      </c>
      <c r="E218" s="13">
        <f t="shared" si="28"/>
        <v>-8.6271388792861416E-3</v>
      </c>
      <c r="H218" s="13">
        <f t="shared" si="29"/>
        <v>2.8626804202449108E-2</v>
      </c>
      <c r="I218" s="13">
        <f t="shared" si="29"/>
        <v>1.6315183164748327E-2</v>
      </c>
      <c r="J218" s="13">
        <f t="shared" si="29"/>
        <v>4.3766322418781672E-2</v>
      </c>
      <c r="K218" s="13">
        <f t="shared" si="29"/>
        <v>2.7556229454705403E-2</v>
      </c>
      <c r="M218" s="13"/>
      <c r="N218" s="50">
        <f t="shared" si="30"/>
        <v>6.0848067463571227E-3</v>
      </c>
      <c r="O218" s="50">
        <f t="shared" si="30"/>
        <v>9.1215236909912914E-3</v>
      </c>
      <c r="P218" s="50">
        <f t="shared" si="30"/>
        <v>3.5726124816173405E-4</v>
      </c>
      <c r="Q218" s="50">
        <f t="shared" si="30"/>
        <v>1.1620841862972206E-3</v>
      </c>
      <c r="T218" s="13">
        <f t="shared" si="31"/>
        <v>5.1148349009884162E-3</v>
      </c>
      <c r="U218" s="13">
        <f t="shared" si="31"/>
        <v>4.9770527883719311E-3</v>
      </c>
      <c r="V218" s="13">
        <f t="shared" si="31"/>
        <v>6.017925089320527E-3</v>
      </c>
      <c r="W218" s="13">
        <f t="shared" si="31"/>
        <v>7.3525627828840995E-3</v>
      </c>
      <c r="Z218" s="13">
        <f t="shared" si="27"/>
        <v>82.60991616691058</v>
      </c>
      <c r="AA218" s="13">
        <f t="shared" si="27"/>
        <v>156.73228535961482</v>
      </c>
      <c r="AB218" s="13">
        <f t="shared" si="27"/>
        <v>443.3492563532709</v>
      </c>
    </row>
    <row r="219" spans="1:28" x14ac:dyDescent="0.25">
      <c r="A219" s="15">
        <v>2029</v>
      </c>
      <c r="B219" s="13">
        <f t="shared" si="28"/>
        <v>1.7744242756322533E-2</v>
      </c>
      <c r="C219" s="13">
        <f t="shared" si="28"/>
        <v>1.6791756776634661E-2</v>
      </c>
      <c r="D219" s="13">
        <f t="shared" si="28"/>
        <v>1.7033912782156355E-2</v>
      </c>
      <c r="E219" s="13">
        <f t="shared" si="28"/>
        <v>-8.7022140887845698E-3</v>
      </c>
      <c r="H219" s="13">
        <f t="shared" si="29"/>
        <v>2.783011689516689E-2</v>
      </c>
      <c r="I219" s="13">
        <f t="shared" si="29"/>
        <v>1.6053271106256393E-2</v>
      </c>
      <c r="J219" s="13">
        <f t="shared" si="29"/>
        <v>4.1931150180587719E-2</v>
      </c>
      <c r="K219" s="13">
        <f t="shared" si="29"/>
        <v>2.6817247236501418E-2</v>
      </c>
      <c r="M219" s="13"/>
      <c r="N219" s="50">
        <f t="shared" si="30"/>
        <v>6.0480057998661008E-3</v>
      </c>
      <c r="O219" s="50">
        <f t="shared" si="30"/>
        <v>9.039073567300349E-3</v>
      </c>
      <c r="P219" s="50">
        <f t="shared" si="30"/>
        <v>3.5713365814526451E-4</v>
      </c>
      <c r="Q219" s="50">
        <f t="shared" si="30"/>
        <v>1.1607353141440597E-3</v>
      </c>
      <c r="T219" s="13">
        <f t="shared" si="31"/>
        <v>5.0888064959170951E-3</v>
      </c>
      <c r="U219" s="13">
        <f t="shared" si="31"/>
        <v>4.9524044101930346E-3</v>
      </c>
      <c r="V219" s="13">
        <f t="shared" si="31"/>
        <v>5.981926304929254E-3</v>
      </c>
      <c r="W219" s="13">
        <f t="shared" si="31"/>
        <v>7.2988971830995437E-3</v>
      </c>
      <c r="Z219" s="13">
        <f t="shared" si="27"/>
        <v>85.307623812597058</v>
      </c>
      <c r="AA219" s="13">
        <f t="shared" si="27"/>
        <v>158.6377273796611</v>
      </c>
      <c r="AB219" s="13">
        <f t="shared" si="27"/>
        <v>459.92750440243162</v>
      </c>
    </row>
    <row r="220" spans="1:28" x14ac:dyDescent="0.25">
      <c r="A220" s="15">
        <v>2030</v>
      </c>
      <c r="B220" s="13">
        <f t="shared" si="28"/>
        <v>1.7434874117554715E-2</v>
      </c>
      <c r="C220" s="13">
        <f t="shared" si="28"/>
        <v>1.651445014647519E-2</v>
      </c>
      <c r="D220" s="13">
        <f t="shared" si="28"/>
        <v>1.674861827916348E-2</v>
      </c>
      <c r="E220" s="13">
        <f t="shared" si="28"/>
        <v>-8.7786074098666206E-3</v>
      </c>
      <c r="H220" s="13">
        <f t="shared" si="29"/>
        <v>2.7076572711485756E-2</v>
      </c>
      <c r="I220" s="13">
        <f t="shared" si="29"/>
        <v>1.5799635277768079E-2</v>
      </c>
      <c r="J220" s="13">
        <f t="shared" si="29"/>
        <v>4.0243686133503355E-2</v>
      </c>
      <c r="K220" s="13">
        <f t="shared" si="29"/>
        <v>2.6116864815707502E-2</v>
      </c>
      <c r="M220" s="13"/>
      <c r="N220" s="50">
        <f t="shared" si="30"/>
        <v>6.0116473219939343E-3</v>
      </c>
      <c r="O220" s="50">
        <f t="shared" si="30"/>
        <v>8.9581006366226366E-3</v>
      </c>
      <c r="P220" s="50">
        <f t="shared" si="30"/>
        <v>3.5700615922975334E-4</v>
      </c>
      <c r="Q220" s="50">
        <f t="shared" si="30"/>
        <v>1.1593895697276267E-3</v>
      </c>
      <c r="T220" s="13">
        <f t="shared" si="31"/>
        <v>5.0630416566456579E-3</v>
      </c>
      <c r="U220" s="13">
        <f t="shared" si="31"/>
        <v>4.9279989663785148E-3</v>
      </c>
      <c r="V220" s="13">
        <f t="shared" si="31"/>
        <v>5.9463556436858255E-3</v>
      </c>
      <c r="W220" s="13">
        <f t="shared" si="31"/>
        <v>7.2460093061827019E-3</v>
      </c>
      <c r="Z220" s="13">
        <f t="shared" si="27"/>
        <v>88.005331458283536</v>
      </c>
      <c r="AA220" s="13">
        <f t="shared" si="27"/>
        <v>160.54316939970658</v>
      </c>
      <c r="AB220" s="13">
        <f t="shared" si="27"/>
        <v>476.50575245159234</v>
      </c>
    </row>
    <row r="221" spans="1:28" x14ac:dyDescent="0.25">
      <c r="A221" s="15">
        <v>2031</v>
      </c>
      <c r="B221" s="13">
        <f t="shared" si="28"/>
        <v>1.6038963933157929E-2</v>
      </c>
      <c r="C221" s="13">
        <f t="shared" si="28"/>
        <v>2.1980737837552486E-2</v>
      </c>
      <c r="D221" s="13">
        <f t="shared" si="28"/>
        <v>2.3760237230436309E-2</v>
      </c>
      <c r="E221" s="13">
        <f t="shared" si="28"/>
        <v>-1.2385731556560716E-3</v>
      </c>
      <c r="H221" s="13">
        <f t="shared" si="29"/>
        <v>3.13716770707912E-2</v>
      </c>
      <c r="I221" s="13">
        <f t="shared" si="29"/>
        <v>2.9599609027387733E-2</v>
      </c>
      <c r="J221" s="13">
        <f t="shared" si="29"/>
        <v>1.2400130294616046E-2</v>
      </c>
      <c r="K221" s="13">
        <f t="shared" si="29"/>
        <v>5.119525119787206E-3</v>
      </c>
      <c r="M221" s="13"/>
      <c r="N221" s="50">
        <f t="shared" si="30"/>
        <v>6.2629361510288771E-3</v>
      </c>
      <c r="O221" s="50">
        <f t="shared" si="30"/>
        <v>9.140232330156102E-3</v>
      </c>
      <c r="P221" s="50">
        <f t="shared" si="30"/>
        <v>1.4896871717294246E-2</v>
      </c>
      <c r="Q221" s="50">
        <f t="shared" si="30"/>
        <v>1.70048828742199E-2</v>
      </c>
      <c r="T221" s="13">
        <f t="shared" si="31"/>
        <v>5.5770291665080398E-3</v>
      </c>
      <c r="U221" s="13">
        <f t="shared" si="31"/>
        <v>5.741256803966836E-3</v>
      </c>
      <c r="V221" s="13">
        <f t="shared" si="31"/>
        <v>5.3469337108103913E-3</v>
      </c>
      <c r="W221" s="13">
        <f t="shared" si="31"/>
        <v>5.2202647041306562E-3</v>
      </c>
      <c r="Z221" s="13">
        <f t="shared" si="27"/>
        <v>85.235955486318858</v>
      </c>
      <c r="AA221" s="13">
        <f t="shared" si="27"/>
        <v>157.65246353465886</v>
      </c>
      <c r="AB221" s="13">
        <f t="shared" si="27"/>
        <v>487.74081527039561</v>
      </c>
    </row>
    <row r="222" spans="1:28" x14ac:dyDescent="0.25">
      <c r="A222" s="15">
        <v>2032</v>
      </c>
      <c r="B222" s="13">
        <f t="shared" si="28"/>
        <v>1.5785776434271748E-2</v>
      </c>
      <c r="C222" s="13">
        <f t="shared" si="28"/>
        <v>2.1507976641577765E-2</v>
      </c>
      <c r="D222" s="13">
        <f t="shared" si="28"/>
        <v>2.3208790853904423E-2</v>
      </c>
      <c r="E222" s="13">
        <f t="shared" si="28"/>
        <v>-1.2401091215236649E-3</v>
      </c>
      <c r="H222" s="13">
        <f t="shared" si="29"/>
        <v>3.0417431240582216E-2</v>
      </c>
      <c r="I222" s="13">
        <f t="shared" si="29"/>
        <v>2.8748659933316715E-2</v>
      </c>
      <c r="J222" s="13">
        <f t="shared" si="29"/>
        <v>1.2248250393841842E-2</v>
      </c>
      <c r="K222" s="13">
        <f t="shared" si="29"/>
        <v>5.0934490792834018E-3</v>
      </c>
      <c r="M222" s="13"/>
      <c r="N222" s="50">
        <f t="shared" si="30"/>
        <v>6.2239559125396521E-3</v>
      </c>
      <c r="O222" s="50">
        <f t="shared" si="30"/>
        <v>9.0574451769171501E-3</v>
      </c>
      <c r="P222" s="50">
        <f t="shared" si="30"/>
        <v>1.4678212272044135E-2</v>
      </c>
      <c r="Q222" s="50">
        <f t="shared" si="30"/>
        <v>1.6720551848440065E-2</v>
      </c>
      <c r="T222" s="13">
        <f t="shared" si="31"/>
        <v>5.5460984138934319E-3</v>
      </c>
      <c r="U222" s="13">
        <f t="shared" si="31"/>
        <v>5.708482937460211E-3</v>
      </c>
      <c r="V222" s="13">
        <f t="shared" si="31"/>
        <v>5.3184960649117008E-3</v>
      </c>
      <c r="W222" s="13">
        <f t="shared" si="31"/>
        <v>5.1931550600659232E-3</v>
      </c>
      <c r="Z222" s="13">
        <f t="shared" si="27"/>
        <v>82.466579514353384</v>
      </c>
      <c r="AA222" s="13">
        <f t="shared" si="27"/>
        <v>154.76175766960955</v>
      </c>
      <c r="AB222" s="13">
        <f t="shared" si="27"/>
        <v>498.97587808920525</v>
      </c>
    </row>
    <row r="223" spans="1:28" x14ac:dyDescent="0.25">
      <c r="A223" s="15">
        <v>2033</v>
      </c>
      <c r="B223" s="13">
        <f t="shared" si="28"/>
        <v>1.5540458234896325E-2</v>
      </c>
      <c r="C223" s="13">
        <f t="shared" si="28"/>
        <v>2.105512353637207E-2</v>
      </c>
      <c r="D223" s="13">
        <f t="shared" si="28"/>
        <v>2.2682360688616999E-2</v>
      </c>
      <c r="E223" s="13">
        <f t="shared" si="28"/>
        <v>-1.2416489016529506E-3</v>
      </c>
      <c r="H223" s="13">
        <f t="shared" si="29"/>
        <v>2.9519523174189162E-2</v>
      </c>
      <c r="I223" s="13">
        <f t="shared" si="29"/>
        <v>2.7945270845037735E-2</v>
      </c>
      <c r="J223" s="13">
        <f t="shared" si="29"/>
        <v>1.2100046000649079E-2</v>
      </c>
      <c r="K223" s="13">
        <f t="shared" si="29"/>
        <v>5.0676373266080477E-3</v>
      </c>
      <c r="M223" s="13"/>
      <c r="N223" s="50">
        <f t="shared" si="30"/>
        <v>6.1854578953006263E-3</v>
      </c>
      <c r="O223" s="50">
        <f t="shared" si="30"/>
        <v>8.9761442425423422E-3</v>
      </c>
      <c r="P223" s="50">
        <f t="shared" si="30"/>
        <v>1.4465879028950841E-2</v>
      </c>
      <c r="Q223" s="50">
        <f t="shared" si="30"/>
        <v>1.6445572795834727E-2</v>
      </c>
      <c r="T223" s="13">
        <f t="shared" si="31"/>
        <v>5.5155088589589445E-3</v>
      </c>
      <c r="U223" s="13">
        <f t="shared" si="31"/>
        <v>5.676081125205336E-3</v>
      </c>
      <c r="V223" s="13">
        <f t="shared" si="31"/>
        <v>5.2903593097392938E-3</v>
      </c>
      <c r="W223" s="13">
        <f t="shared" si="31"/>
        <v>5.1663255304937074E-3</v>
      </c>
      <c r="Z223" s="13">
        <f t="shared" si="27"/>
        <v>79.697203542388706</v>
      </c>
      <c r="AA223" s="13">
        <f t="shared" si="27"/>
        <v>151.87105180456103</v>
      </c>
      <c r="AB223" s="13">
        <f t="shared" si="27"/>
        <v>510.21094090801171</v>
      </c>
    </row>
    <row r="224" spans="1:28" x14ac:dyDescent="0.25">
      <c r="A224" s="15">
        <v>2034</v>
      </c>
      <c r="B224" s="13">
        <f t="shared" si="28"/>
        <v>1.5302648071648868E-2</v>
      </c>
      <c r="C224" s="13">
        <f t="shared" si="28"/>
        <v>2.0620946950884102E-2</v>
      </c>
      <c r="D224" s="13">
        <f t="shared" si="28"/>
        <v>2.2179282209721471E-2</v>
      </c>
      <c r="E224" s="13">
        <f t="shared" si="28"/>
        <v>-1.2431925102672503E-3</v>
      </c>
      <c r="H224" s="13">
        <f t="shared" si="29"/>
        <v>2.8673106735436327E-2</v>
      </c>
      <c r="I224" s="13">
        <f t="shared" si="29"/>
        <v>2.7185562926006053E-2</v>
      </c>
      <c r="J224" s="13">
        <f t="shared" si="29"/>
        <v>1.1955385288704799E-2</v>
      </c>
      <c r="K224" s="13">
        <f t="shared" si="29"/>
        <v>5.0420858640794928E-3</v>
      </c>
      <c r="M224" s="13"/>
      <c r="N224" s="50">
        <f t="shared" si="30"/>
        <v>6.1474332060404901E-3</v>
      </c>
      <c r="O224" s="50">
        <f t="shared" si="30"/>
        <v>8.8962898615199803E-3</v>
      </c>
      <c r="P224" s="50">
        <f t="shared" si="30"/>
        <v>1.4259601360666488E-2</v>
      </c>
      <c r="Q224" s="50">
        <f t="shared" si="30"/>
        <v>1.6179491785866026E-2</v>
      </c>
      <c r="T224" s="13">
        <f t="shared" si="31"/>
        <v>5.4852548870358503E-3</v>
      </c>
      <c r="U224" s="13">
        <f t="shared" si="31"/>
        <v>5.6440450675277337E-3</v>
      </c>
      <c r="V224" s="13">
        <f t="shared" si="31"/>
        <v>5.2625186949686893E-3</v>
      </c>
      <c r="W224" s="13">
        <f t="shared" si="31"/>
        <v>5.1397717962434405E-3</v>
      </c>
      <c r="Z224" s="13">
        <f t="shared" si="27"/>
        <v>76.927827570424029</v>
      </c>
      <c r="AA224" s="13">
        <f t="shared" si="27"/>
        <v>148.98034593951172</v>
      </c>
      <c r="AB224" s="13">
        <f t="shared" si="27"/>
        <v>521.44600372682135</v>
      </c>
    </row>
    <row r="225" spans="1:28" x14ac:dyDescent="0.25">
      <c r="A225" s="15">
        <v>2035</v>
      </c>
      <c r="B225" s="13">
        <f t="shared" si="28"/>
        <v>1.5072006461048287E-2</v>
      </c>
      <c r="C225" s="13">
        <f t="shared" si="28"/>
        <v>2.0204314846260406E-2</v>
      </c>
      <c r="D225" s="13">
        <f t="shared" si="28"/>
        <v>2.1698035360066856E-2</v>
      </c>
      <c r="E225" s="13">
        <f t="shared" si="28"/>
        <v>-1.2447399616650283E-3</v>
      </c>
      <c r="H225" s="13">
        <f t="shared" si="29"/>
        <v>2.787387611058725E-2</v>
      </c>
      <c r="I225" s="13">
        <f t="shared" si="29"/>
        <v>2.6466067969798831E-2</v>
      </c>
      <c r="J225" s="13">
        <f t="shared" si="29"/>
        <v>1.1814142661328231E-2</v>
      </c>
      <c r="K225" s="13">
        <f t="shared" si="29"/>
        <v>5.01679077423347E-3</v>
      </c>
      <c r="M225" s="13"/>
      <c r="N225" s="50">
        <f t="shared" si="30"/>
        <v>6.1098731688396073E-3</v>
      </c>
      <c r="O225" s="50">
        <f t="shared" si="30"/>
        <v>8.8178437674112844E-3</v>
      </c>
      <c r="P225" s="50">
        <f t="shared" si="30"/>
        <v>1.4059123858961856E-2</v>
      </c>
      <c r="Q225" s="50">
        <f t="shared" si="30"/>
        <v>1.5921883797749382E-2</v>
      </c>
      <c r="T225" s="13">
        <f t="shared" si="31"/>
        <v>5.4553310059749279E-3</v>
      </c>
      <c r="U225" s="13">
        <f t="shared" si="31"/>
        <v>5.6123686061788818E-3</v>
      </c>
      <c r="V225" s="13">
        <f t="shared" si="31"/>
        <v>5.2349695697419037E-3</v>
      </c>
      <c r="W225" s="13">
        <f t="shared" si="31"/>
        <v>5.1134896264808704E-3</v>
      </c>
      <c r="Z225" s="13">
        <f t="shared" si="27"/>
        <v>74.158451598458555</v>
      </c>
      <c r="AA225" s="13">
        <f t="shared" si="27"/>
        <v>146.0896400744632</v>
      </c>
      <c r="AB225" s="13">
        <f t="shared" si="27"/>
        <v>532.68106654563098</v>
      </c>
    </row>
    <row r="226" spans="1:28" x14ac:dyDescent="0.25">
      <c r="A226" s="15">
        <v>2036</v>
      </c>
      <c r="B226" s="13">
        <f t="shared" si="28"/>
        <v>8.8577435469237489E-3</v>
      </c>
      <c r="C226" s="13">
        <f t="shared" si="28"/>
        <v>1.2420663351704919E-2</v>
      </c>
      <c r="D226" s="13">
        <f t="shared" si="28"/>
        <v>2.7402562945021075E-3</v>
      </c>
      <c r="E226" s="13">
        <f t="shared" si="28"/>
        <v>-1.2237729617854808E-2</v>
      </c>
      <c r="H226" s="13">
        <f t="shared" si="29"/>
        <v>3.1825755578813932E-2</v>
      </c>
      <c r="I226" s="13">
        <f t="shared" si="29"/>
        <v>2.4224674770639863E-2</v>
      </c>
      <c r="J226" s="13">
        <f t="shared" si="29"/>
        <v>8.6704666778742879E-3</v>
      </c>
      <c r="K226" s="13">
        <f t="shared" si="29"/>
        <v>-1.104971666040608E-2</v>
      </c>
      <c r="M226" s="13"/>
      <c r="N226" s="50">
        <f t="shared" si="30"/>
        <v>6.22393870726196E-3</v>
      </c>
      <c r="O226" s="50">
        <f t="shared" si="30"/>
        <v>8.7969098632484227E-3</v>
      </c>
      <c r="P226" s="50">
        <f t="shared" si="30"/>
        <v>8.4884822005025784E-3</v>
      </c>
      <c r="Q226" s="50">
        <f t="shared" si="30"/>
        <v>1.5867702587711401E-2</v>
      </c>
      <c r="T226" s="13">
        <f t="shared" si="31"/>
        <v>5.2032181788257588E-3</v>
      </c>
      <c r="U226" s="13">
        <f t="shared" si="31"/>
        <v>5.3606783422718964E-3</v>
      </c>
      <c r="V226" s="13">
        <f t="shared" si="31"/>
        <v>5.5963576740689315E-3</v>
      </c>
      <c r="W226" s="13">
        <f t="shared" si="31"/>
        <v>8.7103066082797227E-3</v>
      </c>
      <c r="Z226" s="13">
        <f t="shared" si="27"/>
        <v>74.079402746959772</v>
      </c>
      <c r="AA226" s="13">
        <f t="shared" si="27"/>
        <v>154.31510741205329</v>
      </c>
      <c r="AB226" s="13">
        <f t="shared" si="27"/>
        <v>550.23674780688452</v>
      </c>
    </row>
    <row r="227" spans="1:28" x14ac:dyDescent="0.25">
      <c r="A227" s="15">
        <v>2037</v>
      </c>
      <c r="B227" s="13">
        <f t="shared" si="28"/>
        <v>8.7799727995198848E-3</v>
      </c>
      <c r="C227" s="13">
        <f t="shared" si="28"/>
        <v>1.2268283136957254E-2</v>
      </c>
      <c r="D227" s="13">
        <f t="shared" si="28"/>
        <v>2.7327678103068469E-3</v>
      </c>
      <c r="E227" s="13">
        <f t="shared" si="28"/>
        <v>-1.2389347097781481E-2</v>
      </c>
      <c r="H227" s="13">
        <f t="shared" si="29"/>
        <v>3.0844118211557602E-2</v>
      </c>
      <c r="I227" s="13">
        <f t="shared" si="29"/>
        <v>2.3651719556604955E-2</v>
      </c>
      <c r="J227" s="13">
        <f t="shared" si="29"/>
        <v>8.595935902074579E-3</v>
      </c>
      <c r="K227" s="13">
        <f t="shared" si="29"/>
        <v>-1.117317710157891E-2</v>
      </c>
      <c r="M227" s="13"/>
      <c r="N227" s="50">
        <f t="shared" si="30"/>
        <v>6.1854409022130226E-3</v>
      </c>
      <c r="O227" s="50">
        <f t="shared" si="30"/>
        <v>8.7201990581445461E-3</v>
      </c>
      <c r="P227" s="50">
        <f t="shared" si="30"/>
        <v>8.4170343542039738E-3</v>
      </c>
      <c r="Q227" s="50">
        <f t="shared" si="30"/>
        <v>1.5619851430748564E-2</v>
      </c>
      <c r="T227" s="13">
        <f t="shared" si="31"/>
        <v>5.176284839450351E-3</v>
      </c>
      <c r="U227" s="13">
        <f t="shared" si="31"/>
        <v>5.3320946977054064E-3</v>
      </c>
      <c r="V227" s="13">
        <f t="shared" si="31"/>
        <v>5.5652127529710162E-3</v>
      </c>
      <c r="W227" s="13">
        <f t="shared" si="31"/>
        <v>8.6350923067022058E-3</v>
      </c>
      <c r="Z227" s="13">
        <f t="shared" si="27"/>
        <v>74.000353895460464</v>
      </c>
      <c r="AA227" s="13">
        <f t="shared" si="27"/>
        <v>162.54057474964338</v>
      </c>
      <c r="AB227" s="13">
        <f t="shared" si="27"/>
        <v>567.79242906814125</v>
      </c>
    </row>
    <row r="228" spans="1:28" x14ac:dyDescent="0.25">
      <c r="A228" s="15">
        <v>2038</v>
      </c>
      <c r="B228" s="13">
        <f t="shared" si="28"/>
        <v>8.70355581619448E-3</v>
      </c>
      <c r="C228" s="13">
        <f t="shared" si="28"/>
        <v>1.2119596495643148E-2</v>
      </c>
      <c r="D228" s="13">
        <f t="shared" si="28"/>
        <v>2.7253201431467473E-3</v>
      </c>
      <c r="E228" s="13">
        <f t="shared" si="28"/>
        <v>-1.2544768590102685E-2</v>
      </c>
      <c r="H228" s="13">
        <f t="shared" si="29"/>
        <v>2.9921224428268559E-2</v>
      </c>
      <c r="I228" s="13">
        <f t="shared" si="29"/>
        <v>2.3105240879046144E-2</v>
      </c>
      <c r="J228" s="13">
        <f t="shared" si="29"/>
        <v>8.5226755295065935E-3</v>
      </c>
      <c r="K228" s="13">
        <f t="shared" si="29"/>
        <v>-1.1299427607380045E-2</v>
      </c>
      <c r="M228" s="13"/>
      <c r="N228" s="50">
        <f t="shared" si="30"/>
        <v>6.14741642123627E-3</v>
      </c>
      <c r="O228" s="50">
        <f t="shared" si="30"/>
        <v>8.6448145544071407E-3</v>
      </c>
      <c r="P228" s="50">
        <f t="shared" si="30"/>
        <v>8.3467792267079375E-3</v>
      </c>
      <c r="Q228" s="50">
        <f t="shared" si="30"/>
        <v>1.5379623988979713E-2</v>
      </c>
      <c r="T228" s="13">
        <f t="shared" si="31"/>
        <v>5.1496288934802332E-3</v>
      </c>
      <c r="U228" s="13">
        <f t="shared" si="31"/>
        <v>5.30381425782365E-3</v>
      </c>
      <c r="V228" s="13">
        <f t="shared" si="31"/>
        <v>5.5344125695602443E-3</v>
      </c>
      <c r="W228" s="13">
        <f t="shared" si="31"/>
        <v>8.5611658493371153E-3</v>
      </c>
      <c r="Z228" s="13">
        <f t="shared" si="27"/>
        <v>73.921305043961155</v>
      </c>
      <c r="AA228" s="13">
        <f t="shared" si="27"/>
        <v>170.76604208723347</v>
      </c>
      <c r="AB228" s="13">
        <f t="shared" si="27"/>
        <v>585.34811032939797</v>
      </c>
    </row>
    <row r="229" spans="1:28" x14ac:dyDescent="0.25">
      <c r="A229" s="15">
        <v>2039</v>
      </c>
      <c r="B229" s="13">
        <f t="shared" si="28"/>
        <v>8.6284575542633982E-3</v>
      </c>
      <c r="C229" s="13">
        <f t="shared" si="28"/>
        <v>1.1974470742001093E-2</v>
      </c>
      <c r="D229" s="13">
        <f t="shared" si="28"/>
        <v>2.7179129602090965E-3</v>
      </c>
      <c r="E229" s="13">
        <f t="shared" si="28"/>
        <v>-1.2704139074937216E-2</v>
      </c>
      <c r="H229" s="13">
        <f t="shared" si="29"/>
        <v>2.9051954381150127E-2</v>
      </c>
      <c r="I229" s="13">
        <f t="shared" si="29"/>
        <v>2.2583444943733193E-2</v>
      </c>
      <c r="J229" s="13">
        <f t="shared" si="29"/>
        <v>8.4506533529690505E-3</v>
      </c>
      <c r="K229" s="13">
        <f t="shared" si="29"/>
        <v>-1.1428563837113834E-2</v>
      </c>
      <c r="M229" s="13"/>
      <c r="N229" s="50">
        <f t="shared" si="30"/>
        <v>6.1098565885147156E-3</v>
      </c>
      <c r="O229" s="50">
        <f t="shared" si="30"/>
        <v>8.5707222499611067E-3</v>
      </c>
      <c r="P229" s="50">
        <f t="shared" si="30"/>
        <v>8.2776871991486877E-3</v>
      </c>
      <c r="Q229" s="50">
        <f t="shared" si="30"/>
        <v>1.5146673840627357E-2</v>
      </c>
      <c r="T229" s="13">
        <f t="shared" si="31"/>
        <v>5.1232460774513809E-3</v>
      </c>
      <c r="U229" s="13">
        <f t="shared" si="31"/>
        <v>5.2758322236554824E-3</v>
      </c>
      <c r="V229" s="13">
        <f t="shared" si="31"/>
        <v>5.5039514315735555E-3</v>
      </c>
      <c r="W229" s="13">
        <f t="shared" si="31"/>
        <v>8.4884944406197933E-3</v>
      </c>
      <c r="Z229" s="13">
        <f t="shared" si="27"/>
        <v>73.842256192461861</v>
      </c>
      <c r="AA229" s="13">
        <f t="shared" si="27"/>
        <v>178.99150942482038</v>
      </c>
      <c r="AB229" s="13">
        <f t="shared" si="27"/>
        <v>602.90379159065469</v>
      </c>
    </row>
    <row r="230" spans="1:28" x14ac:dyDescent="0.25">
      <c r="A230" s="15">
        <v>2040</v>
      </c>
      <c r="B230" s="50">
        <f t="shared" si="28"/>
        <v>8.5546441701493236E-3</v>
      </c>
      <c r="C230" s="13">
        <f t="shared" si="28"/>
        <v>1.1832779470435921E-2</v>
      </c>
      <c r="D230" s="13">
        <f t="shared" si="28"/>
        <v>2.7105459322903564E-3</v>
      </c>
      <c r="E230" s="13">
        <f t="shared" si="28"/>
        <v>-1.2867610994574265E-2</v>
      </c>
      <c r="H230" s="13">
        <f t="shared" si="29"/>
        <v>2.8231766391825366E-2</v>
      </c>
      <c r="I230" s="13">
        <f t="shared" si="29"/>
        <v>2.2084696418085227E-2</v>
      </c>
      <c r="J230" s="13">
        <f t="shared" si="29"/>
        <v>8.37983824480611E-3</v>
      </c>
      <c r="K230" s="13">
        <f t="shared" si="29"/>
        <v>-1.1560685873624018E-2</v>
      </c>
      <c r="N230" s="50">
        <f t="shared" si="30"/>
        <v>6.0727529389581333E-3</v>
      </c>
      <c r="O230" s="50">
        <f t="shared" si="30"/>
        <v>8.4978892019004753E-3</v>
      </c>
      <c r="P230" s="50">
        <f t="shared" si="30"/>
        <v>8.2097296253209051E-3</v>
      </c>
      <c r="Q230" s="50">
        <f t="shared" si="30"/>
        <v>1.4920675239295618E-2</v>
      </c>
      <c r="T230" s="13">
        <f t="shared" si="31"/>
        <v>5.0971322148255244E-3</v>
      </c>
      <c r="U230" s="13">
        <f t="shared" si="31"/>
        <v>5.2481438969679446E-3</v>
      </c>
      <c r="V230" s="13">
        <f t="shared" si="31"/>
        <v>5.4738237713908271E-3</v>
      </c>
      <c r="W230" s="13">
        <f t="shared" si="31"/>
        <v>8.4170463891391472E-3</v>
      </c>
      <c r="Z230" s="13">
        <f t="shared" ref="Z230:AB240" si="32">Z181</f>
        <v>73.763207340962552</v>
      </c>
      <c r="AA230" s="13">
        <f t="shared" si="32"/>
        <v>187.21697676241047</v>
      </c>
      <c r="AB230" s="13">
        <f t="shared" si="32"/>
        <v>620.45947285191141</v>
      </c>
    </row>
    <row r="231" spans="1:28" x14ac:dyDescent="0.25">
      <c r="A231" s="15">
        <v>2041</v>
      </c>
      <c r="B231" s="50">
        <f t="shared" ref="B231:E240" si="33">(B182-B181)/B181</f>
        <v>1.0125506511944962E-2</v>
      </c>
      <c r="C231" s="13">
        <f t="shared" si="33"/>
        <v>1.3351906121720845E-2</v>
      </c>
      <c r="D231" s="13">
        <f t="shared" si="33"/>
        <v>1.2498476883434813E-2</v>
      </c>
      <c r="E231" s="13">
        <f t="shared" si="33"/>
        <v>-1.0636565566890991E-2</v>
      </c>
      <c r="H231" s="13">
        <f t="shared" ref="H231:K240" si="34">(H182-H181)/H181</f>
        <v>3.6959291537725057E-2</v>
      </c>
      <c r="I231" s="13">
        <f t="shared" si="34"/>
        <v>2.8965374533246758E-2</v>
      </c>
      <c r="J231" s="13">
        <f t="shared" si="34"/>
        <v>7.0864329875093184E-3</v>
      </c>
      <c r="K231" s="13">
        <f t="shared" si="34"/>
        <v>-5.8524246659075723E-5</v>
      </c>
      <c r="N231" s="50">
        <f t="shared" ref="N231:Q240" si="35">(N182-N181)/N181</f>
        <v>5.9734462731099542E-3</v>
      </c>
      <c r="O231" s="50">
        <f t="shared" si="35"/>
        <v>8.012918949600642E-3</v>
      </c>
      <c r="P231" s="50">
        <f t="shared" si="35"/>
        <v>1.2558553714196476E-2</v>
      </c>
      <c r="Q231" s="50">
        <f t="shared" si="35"/>
        <v>8.2751185797918722E-3</v>
      </c>
      <c r="T231" s="13">
        <f t="shared" ref="T231:W240" si="36">(T182-T181)/T181</f>
        <v>5.2436996882612458E-3</v>
      </c>
      <c r="U231" s="13">
        <f t="shared" si="36"/>
        <v>5.9109348940213401E-3</v>
      </c>
      <c r="V231" s="13">
        <f t="shared" si="36"/>
        <v>5.0118173311631091E-3</v>
      </c>
      <c r="W231" s="13">
        <f t="shared" si="36"/>
        <v>1.0064508183944949E-2</v>
      </c>
      <c r="Z231" s="13">
        <f t="shared" si="32"/>
        <v>73.306203731861132</v>
      </c>
      <c r="AA231" s="13">
        <f t="shared" si="32"/>
        <v>190.06871601318483</v>
      </c>
      <c r="AB231" s="13">
        <f t="shared" si="32"/>
        <v>635.14067739400343</v>
      </c>
    </row>
    <row r="232" spans="1:28" x14ac:dyDescent="0.25">
      <c r="A232" s="15">
        <v>2042</v>
      </c>
      <c r="B232" s="50">
        <f t="shared" si="33"/>
        <v>1.0024008350119809E-2</v>
      </c>
      <c r="C232" s="13">
        <f t="shared" si="33"/>
        <v>1.3175981651649654E-2</v>
      </c>
      <c r="D232" s="13">
        <f t="shared" si="33"/>
        <v>1.234419326921153E-2</v>
      </c>
      <c r="E232" s="13">
        <f t="shared" si="33"/>
        <v>-1.0750918415521876E-2</v>
      </c>
      <c r="H232" s="13">
        <f t="shared" si="34"/>
        <v>3.5641988879734396E-2</v>
      </c>
      <c r="I232" s="13">
        <f t="shared" si="34"/>
        <v>2.8149999261526209E-2</v>
      </c>
      <c r="J232" s="13">
        <f t="shared" si="34"/>
        <v>7.0365688141457022E-3</v>
      </c>
      <c r="K232" s="13">
        <f t="shared" si="34"/>
        <v>-5.8527671946532802E-5</v>
      </c>
      <c r="N232" s="50">
        <f t="shared" si="35"/>
        <v>5.9379760919518127E-3</v>
      </c>
      <c r="O232" s="50">
        <f t="shared" si="35"/>
        <v>7.94922247420057E-3</v>
      </c>
      <c r="P232" s="50">
        <f t="shared" si="35"/>
        <v>1.2402792577404842E-2</v>
      </c>
      <c r="Q232" s="50">
        <f t="shared" si="35"/>
        <v>8.2072030017398632E-3</v>
      </c>
      <c r="T232" s="13">
        <f t="shared" si="36"/>
        <v>5.2163467325260365E-3</v>
      </c>
      <c r="U232" s="13">
        <f t="shared" si="36"/>
        <v>5.876201052177738E-3</v>
      </c>
      <c r="V232" s="13">
        <f t="shared" si="36"/>
        <v>4.9868242788165852E-3</v>
      </c>
      <c r="W232" s="13">
        <f t="shared" si="36"/>
        <v>9.9642231782181429E-3</v>
      </c>
      <c r="Z232" s="13">
        <f t="shared" si="32"/>
        <v>72.849200122759413</v>
      </c>
      <c r="AA232" s="13">
        <f t="shared" si="32"/>
        <v>192.92045526396078</v>
      </c>
      <c r="AB232" s="13">
        <f t="shared" si="32"/>
        <v>649.82188193610182</v>
      </c>
    </row>
    <row r="233" spans="1:28" x14ac:dyDescent="0.25">
      <c r="A233" s="15">
        <v>2043</v>
      </c>
      <c r="B233" s="50">
        <f t="shared" si="33"/>
        <v>9.9245248303494165E-3</v>
      </c>
      <c r="C233" s="13">
        <f t="shared" si="33"/>
        <v>1.3004632847856634E-2</v>
      </c>
      <c r="D233" s="13">
        <f t="shared" si="33"/>
        <v>1.2193672222637229E-2</v>
      </c>
      <c r="E233" s="13">
        <f t="shared" si="33"/>
        <v>-1.0867756782048524E-2</v>
      </c>
      <c r="H233" s="13">
        <f t="shared" si="34"/>
        <v>3.4415357104523092E-2</v>
      </c>
      <c r="I233" s="13">
        <f t="shared" si="34"/>
        <v>2.7379272753719413E-2</v>
      </c>
      <c r="J233" s="13">
        <f t="shared" si="34"/>
        <v>6.9874014827800571E-3</v>
      </c>
      <c r="K233" s="13">
        <f t="shared" si="34"/>
        <v>-5.8531097635187701E-5</v>
      </c>
      <c r="N233" s="50">
        <f t="shared" si="35"/>
        <v>5.9029246664102598E-3</v>
      </c>
      <c r="O233" s="50">
        <f t="shared" si="35"/>
        <v>7.8865306872182624E-3</v>
      </c>
      <c r="P233" s="50">
        <f t="shared" si="35"/>
        <v>1.2250847852596005E-2</v>
      </c>
      <c r="Q233" s="50">
        <f t="shared" si="35"/>
        <v>8.1403931427017594E-3</v>
      </c>
      <c r="T233" s="13">
        <f t="shared" si="36"/>
        <v>5.189277660955143E-3</v>
      </c>
      <c r="U233" s="13">
        <f t="shared" si="36"/>
        <v>5.8418730317205446E-3</v>
      </c>
      <c r="V233" s="13">
        <f t="shared" si="36"/>
        <v>4.9620792614820143E-3</v>
      </c>
      <c r="W233" s="13">
        <f t="shared" si="36"/>
        <v>9.8659169795787937E-3</v>
      </c>
      <c r="Z233" s="13">
        <f t="shared" si="32"/>
        <v>72.392196513657694</v>
      </c>
      <c r="AA233" s="13">
        <f t="shared" si="32"/>
        <v>195.77219451473673</v>
      </c>
      <c r="AB233" s="13">
        <f t="shared" si="32"/>
        <v>664.5030864782002</v>
      </c>
    </row>
    <row r="234" spans="1:28" x14ac:dyDescent="0.25">
      <c r="A234" s="15">
        <v>2044</v>
      </c>
      <c r="B234" s="50">
        <f t="shared" si="33"/>
        <v>9.8269965589921574E-3</v>
      </c>
      <c r="C234" s="13">
        <f t="shared" si="33"/>
        <v>1.2837683487487931E-2</v>
      </c>
      <c r="D234" s="13">
        <f t="shared" si="33"/>
        <v>1.2046777763253164E-2</v>
      </c>
      <c r="E234" s="13">
        <f t="shared" si="33"/>
        <v>-1.0987162592829067E-2</v>
      </c>
      <c r="H234" s="13">
        <f t="shared" si="34"/>
        <v>3.3270346257093887E-2</v>
      </c>
      <c r="I234" s="13">
        <f t="shared" si="34"/>
        <v>2.6649625391353342E-2</v>
      </c>
      <c r="J234" s="13">
        <f t="shared" si="34"/>
        <v>6.9389164874270942E-3</v>
      </c>
      <c r="K234" s="13">
        <f t="shared" si="34"/>
        <v>-5.8534523725223975E-5</v>
      </c>
      <c r="N234" s="50">
        <f t="shared" si="35"/>
        <v>5.8682846243514764E-3</v>
      </c>
      <c r="O234" s="50">
        <f t="shared" si="35"/>
        <v>7.8248200041337018E-3</v>
      </c>
      <c r="P234" s="50">
        <f t="shared" si="35"/>
        <v>1.2102580974454043E-2</v>
      </c>
      <c r="Q234" s="50">
        <f t="shared" si="35"/>
        <v>8.0746622177566632E-3</v>
      </c>
      <c r="T234" s="13">
        <f t="shared" si="36"/>
        <v>5.1624880769027244E-3</v>
      </c>
      <c r="U234" s="13">
        <f t="shared" si="36"/>
        <v>5.807943761690873E-3</v>
      </c>
      <c r="V234" s="13">
        <f t="shared" si="36"/>
        <v>4.937578605083791E-3</v>
      </c>
      <c r="W234" s="13">
        <f t="shared" si="36"/>
        <v>9.7695315919602253E-3</v>
      </c>
      <c r="Z234" s="13">
        <f t="shared" si="32"/>
        <v>71.935192904556175</v>
      </c>
      <c r="AA234" s="13">
        <f t="shared" si="32"/>
        <v>198.62393376551188</v>
      </c>
      <c r="AB234" s="13">
        <f t="shared" si="32"/>
        <v>679.18429102029859</v>
      </c>
    </row>
    <row r="235" spans="1:28" x14ac:dyDescent="0.25">
      <c r="A235" s="15">
        <v>2045</v>
      </c>
      <c r="B235" s="50">
        <f t="shared" si="33"/>
        <v>9.7313664543281636E-3</v>
      </c>
      <c r="C235" s="13">
        <f t="shared" si="33"/>
        <v>1.2674966282140418E-2</v>
      </c>
      <c r="D235" s="13">
        <f t="shared" si="33"/>
        <v>1.1903380385122132E-2</v>
      </c>
      <c r="E235" s="13">
        <f t="shared" si="33"/>
        <v>-1.1109221414793138E-2</v>
      </c>
      <c r="H235" s="13">
        <f t="shared" si="34"/>
        <v>3.2199071983060552E-2</v>
      </c>
      <c r="I235" s="13">
        <f t="shared" si="34"/>
        <v>2.5957858194507678E-2</v>
      </c>
      <c r="J235" s="13">
        <f t="shared" si="34"/>
        <v>6.8910997219497816E-3</v>
      </c>
      <c r="K235" s="13">
        <f t="shared" si="34"/>
        <v>-5.8537950216146637E-5</v>
      </c>
      <c r="N235" s="50">
        <f t="shared" si="35"/>
        <v>5.8340487656821068E-3</v>
      </c>
      <c r="O235" s="50">
        <f t="shared" si="35"/>
        <v>7.764067572875827E-3</v>
      </c>
      <c r="P235" s="50">
        <f t="shared" si="35"/>
        <v>1.1957860005457012E-2</v>
      </c>
      <c r="Q235" s="50">
        <f t="shared" si="35"/>
        <v>8.0099843001633104E-3</v>
      </c>
      <c r="T235" s="13">
        <f t="shared" si="36"/>
        <v>5.1359736740471699E-3</v>
      </c>
      <c r="U235" s="13">
        <f t="shared" si="36"/>
        <v>5.7744063344432744E-3</v>
      </c>
      <c r="V235" s="13">
        <f t="shared" si="36"/>
        <v>4.9133187077524346E-3</v>
      </c>
      <c r="W235" s="13">
        <f t="shared" si="36"/>
        <v>9.6750112637691496E-3</v>
      </c>
      <c r="Z235" s="13">
        <f t="shared" si="32"/>
        <v>71.478189295454456</v>
      </c>
      <c r="AA235" s="13">
        <f t="shared" si="32"/>
        <v>201.47567301628783</v>
      </c>
      <c r="AB235" s="13">
        <f t="shared" si="32"/>
        <v>693.86549556239697</v>
      </c>
    </row>
    <row r="236" spans="1:28" x14ac:dyDescent="0.25">
      <c r="A236" s="15">
        <v>2046</v>
      </c>
      <c r="B236" s="50">
        <f t="shared" si="33"/>
        <v>9.1892702415476354E-3</v>
      </c>
      <c r="C236" s="13">
        <f t="shared" si="33"/>
        <v>5.2946276105589815E-3</v>
      </c>
      <c r="D236" s="13">
        <f t="shared" si="33"/>
        <v>8.0067328633111811E-4</v>
      </c>
      <c r="E236" s="13">
        <f t="shared" si="33"/>
        <v>-1.4939508188704497E-2</v>
      </c>
      <c r="H236" s="13">
        <f t="shared" si="34"/>
        <v>3.9529835658825153E-2</v>
      </c>
      <c r="I236" s="13">
        <f t="shared" si="34"/>
        <v>3.6615128434651076E-2</v>
      </c>
      <c r="J236" s="13">
        <f t="shared" si="34"/>
        <v>1.8894272041455093E-2</v>
      </c>
      <c r="K236" s="13">
        <f t="shared" si="34"/>
        <v>5.2331604790384336E-3</v>
      </c>
      <c r="N236" s="50">
        <f t="shared" si="35"/>
        <v>6.6788146239810083E-3</v>
      </c>
      <c r="O236" s="50">
        <f t="shared" si="35"/>
        <v>5.0438216290286473E-3</v>
      </c>
      <c r="P236" s="50">
        <f t="shared" si="35"/>
        <v>6.3350099335977668E-3</v>
      </c>
      <c r="Q236" s="50">
        <f t="shared" si="35"/>
        <v>7.2603516169409566E-3</v>
      </c>
      <c r="T236" s="13">
        <f t="shared" si="36"/>
        <v>5.9247084013255942E-3</v>
      </c>
      <c r="U236" s="13">
        <f t="shared" si="36"/>
        <v>6.404552703968296E-3</v>
      </c>
      <c r="V236" s="13">
        <f t="shared" si="36"/>
        <v>7.6417191823394941E-3</v>
      </c>
      <c r="W236" s="13">
        <f t="shared" si="36"/>
        <v>7.5895476130598957E-3</v>
      </c>
      <c r="Z236" s="13">
        <f t="shared" si="32"/>
        <v>74.95917885902179</v>
      </c>
      <c r="AA236" s="13">
        <f t="shared" si="32"/>
        <v>212.38893059537759</v>
      </c>
      <c r="AB236" s="13">
        <f t="shared" si="32"/>
        <v>710.10557518350015</v>
      </c>
    </row>
    <row r="237" spans="1:28" x14ac:dyDescent="0.25">
      <c r="A237" s="15">
        <v>2047</v>
      </c>
      <c r="B237" s="50">
        <f t="shared" si="33"/>
        <v>9.105596455012261E-3</v>
      </c>
      <c r="C237" s="13">
        <f t="shared" si="33"/>
        <v>5.2667421720384777E-3</v>
      </c>
      <c r="D237" s="13">
        <f t="shared" si="33"/>
        <v>8.0003272150293812E-4</v>
      </c>
      <c r="E237" s="13">
        <f t="shared" si="33"/>
        <v>-1.5166081994847687E-2</v>
      </c>
      <c r="H237" s="13">
        <f t="shared" si="34"/>
        <v>3.8026648493255516E-2</v>
      </c>
      <c r="I237" s="13">
        <f t="shared" si="34"/>
        <v>3.5321815619223221E-2</v>
      </c>
      <c r="J237" s="13">
        <f t="shared" si="34"/>
        <v>1.8543898577029521E-2</v>
      </c>
      <c r="K237" s="13">
        <f t="shared" si="34"/>
        <v>5.2059170795206219E-3</v>
      </c>
      <c r="N237" s="50">
        <f t="shared" si="35"/>
        <v>6.6345040016300783E-3</v>
      </c>
      <c r="O237" s="50">
        <f t="shared" si="35"/>
        <v>5.0185091639599159E-3</v>
      </c>
      <c r="P237" s="50">
        <f t="shared" si="35"/>
        <v>6.2951302211156374E-3</v>
      </c>
      <c r="Q237" s="50">
        <f t="shared" si="35"/>
        <v>7.2080188655138664E-3</v>
      </c>
      <c r="T237" s="13">
        <f t="shared" si="36"/>
        <v>5.8898129769005955E-3</v>
      </c>
      <c r="U237" s="13">
        <f t="shared" si="36"/>
        <v>6.3637954406741736E-3</v>
      </c>
      <c r="V237" s="13">
        <f t="shared" si="36"/>
        <v>7.5837661709138885E-3</v>
      </c>
      <c r="W237" s="13">
        <f t="shared" si="36"/>
        <v>7.5323802544788564E-3</v>
      </c>
      <c r="Z237" s="13">
        <f t="shared" si="32"/>
        <v>78.440168422588727</v>
      </c>
      <c r="AA237" s="13">
        <f t="shared" si="32"/>
        <v>223.30218817446894</v>
      </c>
      <c r="AB237" s="13">
        <f t="shared" si="32"/>
        <v>726.34565480460969</v>
      </c>
    </row>
    <row r="238" spans="1:28" x14ac:dyDescent="0.25">
      <c r="A238" s="15">
        <v>2048</v>
      </c>
      <c r="B238" s="50">
        <f t="shared" si="33"/>
        <v>9.0234327180428089E-3</v>
      </c>
      <c r="C238" s="13">
        <f t="shared" si="33"/>
        <v>5.2391489254474434E-3</v>
      </c>
      <c r="D238" s="13">
        <f t="shared" si="33"/>
        <v>7.9939318080106902E-4</v>
      </c>
      <c r="E238" s="13">
        <f t="shared" si="33"/>
        <v>-1.5399634108433201E-2</v>
      </c>
      <c r="H238" s="13">
        <f t="shared" si="34"/>
        <v>3.6633595629203951E-2</v>
      </c>
      <c r="I238" s="13">
        <f t="shared" si="34"/>
        <v>3.4116750063923652E-2</v>
      </c>
      <c r="J238" s="13">
        <f t="shared" si="34"/>
        <v>1.8206283109580609E-2</v>
      </c>
      <c r="K238" s="13">
        <f t="shared" si="34"/>
        <v>5.1789558647304512E-3</v>
      </c>
      <c r="N238" s="50">
        <f t="shared" si="35"/>
        <v>6.5907774621853255E-3</v>
      </c>
      <c r="O238" s="50">
        <f t="shared" si="35"/>
        <v>4.9934494919267845E-3</v>
      </c>
      <c r="P238" s="50">
        <f t="shared" si="35"/>
        <v>6.2557494636096226E-3</v>
      </c>
      <c r="Q238" s="50">
        <f t="shared" si="35"/>
        <v>7.1564351459718744E-3</v>
      </c>
      <c r="T238" s="13">
        <f t="shared" si="36"/>
        <v>5.8553262006584986E-3</v>
      </c>
      <c r="U238" s="13">
        <f t="shared" si="36"/>
        <v>6.3235536388568927E-3</v>
      </c>
      <c r="V238" s="13">
        <f t="shared" si="36"/>
        <v>7.5266855476812103E-3</v>
      </c>
      <c r="W238" s="13">
        <f t="shared" si="36"/>
        <v>7.4760676699803484E-3</v>
      </c>
      <c r="Z238" s="13">
        <f t="shared" si="32"/>
        <v>81.921157986156459</v>
      </c>
      <c r="AA238" s="13">
        <f t="shared" si="32"/>
        <v>234.21544575355711</v>
      </c>
      <c r="AB238" s="13">
        <f t="shared" si="32"/>
        <v>742.58573442571287</v>
      </c>
    </row>
    <row r="239" spans="1:28" x14ac:dyDescent="0.25">
      <c r="A239" s="15">
        <v>2049</v>
      </c>
      <c r="B239" s="50">
        <f t="shared" si="33"/>
        <v>8.942738518704231E-3</v>
      </c>
      <c r="C239" s="13">
        <f t="shared" si="33"/>
        <v>5.211843302210856E-3</v>
      </c>
      <c r="D239" s="13">
        <f t="shared" si="33"/>
        <v>7.9875466177131596E-4</v>
      </c>
      <c r="E239" s="13">
        <f t="shared" si="33"/>
        <v>-1.5640491961922701E-2</v>
      </c>
      <c r="H239" s="13">
        <f t="shared" si="34"/>
        <v>3.5339000958162572E-2</v>
      </c>
      <c r="I239" s="13">
        <f t="shared" si="34"/>
        <v>3.2991197620398989E-2</v>
      </c>
      <c r="J239" s="13">
        <f t="shared" si="34"/>
        <v>1.7880741271777627E-2</v>
      </c>
      <c r="K239" s="13">
        <f t="shared" si="34"/>
        <v>5.1522724729896599E-3</v>
      </c>
      <c r="N239" s="50">
        <f t="shared" si="35"/>
        <v>6.5476235325759502E-3</v>
      </c>
      <c r="O239" s="50">
        <f t="shared" si="35"/>
        <v>4.9686388448117779E-3</v>
      </c>
      <c r="P239" s="50">
        <f t="shared" si="35"/>
        <v>6.2168583552881917E-3</v>
      </c>
      <c r="Q239" s="50">
        <f t="shared" si="35"/>
        <v>7.105584491385054E-3</v>
      </c>
      <c r="T239" s="13">
        <f t="shared" si="36"/>
        <v>5.8212409360850941E-3</v>
      </c>
      <c r="U239" s="13">
        <f t="shared" si="36"/>
        <v>6.2838175813245949E-3</v>
      </c>
      <c r="V239" s="13">
        <f t="shared" si="36"/>
        <v>7.4704577612153085E-3</v>
      </c>
      <c r="W239" s="13">
        <f t="shared" si="36"/>
        <v>7.4205908307782148E-3</v>
      </c>
      <c r="Z239" s="13">
        <f t="shared" si="32"/>
        <v>85.402147549724191</v>
      </c>
      <c r="AA239" s="13">
        <f t="shared" si="32"/>
        <v>245.12870333264527</v>
      </c>
      <c r="AB239" s="13">
        <f t="shared" si="32"/>
        <v>758.82581404681605</v>
      </c>
    </row>
    <row r="240" spans="1:28" x14ac:dyDescent="0.25">
      <c r="A240" s="15">
        <v>2050</v>
      </c>
      <c r="B240" s="50">
        <f t="shared" si="33"/>
        <v>8.8634747813673351E-3</v>
      </c>
      <c r="C240" s="13">
        <f t="shared" si="33"/>
        <v>5.1848208285028676E-3</v>
      </c>
      <c r="D240" s="13">
        <f t="shared" si="33"/>
        <v>7.9811716196743685E-4</v>
      </c>
      <c r="E240" s="13">
        <f t="shared" si="33"/>
        <v>-1.5889003798103211E-2</v>
      </c>
      <c r="H240" s="13">
        <f t="shared" si="34"/>
        <v>3.4132782523861573E-2</v>
      </c>
      <c r="I240" s="13">
        <f t="shared" si="34"/>
        <v>3.1937539929102171E-2</v>
      </c>
      <c r="J240" s="13">
        <f t="shared" si="34"/>
        <v>1.7566636784420116E-2</v>
      </c>
      <c r="K240" s="13">
        <f t="shared" si="34"/>
        <v>5.1258626320502213E-3</v>
      </c>
      <c r="N240" s="50">
        <f t="shared" si="35"/>
        <v>6.5050310382678833E-3</v>
      </c>
      <c r="O240" s="50">
        <f t="shared" si="35"/>
        <v>4.9440735290218326E-3</v>
      </c>
      <c r="P240" s="50">
        <f t="shared" si="35"/>
        <v>6.1784478203357092E-3</v>
      </c>
      <c r="Q240" s="50">
        <f t="shared" si="35"/>
        <v>7.0554513854409438E-3</v>
      </c>
      <c r="T240" s="13">
        <f t="shared" si="36"/>
        <v>5.7875502118735428E-3</v>
      </c>
      <c r="U240" s="13">
        <f t="shared" si="36"/>
        <v>6.2445777935986766E-3</v>
      </c>
      <c r="V240" s="13">
        <f t="shared" si="36"/>
        <v>7.4150638399989918E-3</v>
      </c>
      <c r="W240" s="13">
        <f t="shared" si="36"/>
        <v>7.3659312687452214E-3</v>
      </c>
      <c r="Z240" s="13">
        <f t="shared" si="32"/>
        <v>88.883137113291127</v>
      </c>
      <c r="AA240" s="13">
        <f t="shared" si="32"/>
        <v>256.04196091173662</v>
      </c>
      <c r="AB240" s="13">
        <f t="shared" si="32"/>
        <v>775.06589366792559</v>
      </c>
    </row>
    <row r="242" spans="1:3" x14ac:dyDescent="0.25">
      <c r="A242" s="15" t="s">
        <v>280</v>
      </c>
    </row>
    <row r="243" spans="1:3" x14ac:dyDescent="0.25">
      <c r="A243" s="15">
        <v>1</v>
      </c>
      <c r="B243" s="15">
        <f t="shared" ref="B243:B276" si="37">A99-2000</f>
        <v>7</v>
      </c>
      <c r="C243" s="15">
        <f>B243^2</f>
        <v>49</v>
      </c>
    </row>
    <row r="244" spans="1:3" x14ac:dyDescent="0.25">
      <c r="A244" s="15">
        <v>1</v>
      </c>
      <c r="B244" s="15">
        <f t="shared" si="37"/>
        <v>8</v>
      </c>
      <c r="C244" s="15">
        <f t="shared" ref="C244:C286" si="38">B244^2</f>
        <v>64</v>
      </c>
    </row>
    <row r="245" spans="1:3" x14ac:dyDescent="0.25">
      <c r="A245" s="15">
        <v>1</v>
      </c>
      <c r="B245" s="15">
        <f t="shared" si="37"/>
        <v>9</v>
      </c>
      <c r="C245" s="15">
        <f t="shared" si="38"/>
        <v>81</v>
      </c>
    </row>
    <row r="246" spans="1:3" x14ac:dyDescent="0.25">
      <c r="A246" s="15">
        <v>1</v>
      </c>
      <c r="B246" s="15">
        <f t="shared" si="37"/>
        <v>10</v>
      </c>
      <c r="C246" s="15">
        <f t="shared" si="38"/>
        <v>100</v>
      </c>
    </row>
    <row r="247" spans="1:3" x14ac:dyDescent="0.25">
      <c r="A247" s="15">
        <v>1</v>
      </c>
      <c r="B247" s="15">
        <f t="shared" si="37"/>
        <v>11</v>
      </c>
      <c r="C247" s="15">
        <f t="shared" si="38"/>
        <v>121</v>
      </c>
    </row>
    <row r="248" spans="1:3" x14ac:dyDescent="0.25">
      <c r="A248" s="15">
        <v>1</v>
      </c>
      <c r="B248" s="15">
        <f t="shared" si="37"/>
        <v>12</v>
      </c>
      <c r="C248" s="15">
        <f t="shared" si="38"/>
        <v>144</v>
      </c>
    </row>
    <row r="249" spans="1:3" x14ac:dyDescent="0.25">
      <c r="A249" s="15">
        <v>1</v>
      </c>
      <c r="B249" s="15">
        <f t="shared" si="37"/>
        <v>13</v>
      </c>
      <c r="C249" s="15">
        <f t="shared" si="38"/>
        <v>169</v>
      </c>
    </row>
    <row r="250" spans="1:3" x14ac:dyDescent="0.25">
      <c r="A250" s="15">
        <v>1</v>
      </c>
      <c r="B250" s="15">
        <f t="shared" si="37"/>
        <v>14</v>
      </c>
      <c r="C250" s="15">
        <f t="shared" si="38"/>
        <v>196</v>
      </c>
    </row>
    <row r="251" spans="1:3" x14ac:dyDescent="0.25">
      <c r="A251" s="15">
        <v>1</v>
      </c>
      <c r="B251" s="15">
        <f t="shared" si="37"/>
        <v>15</v>
      </c>
      <c r="C251" s="15">
        <f t="shared" si="38"/>
        <v>225</v>
      </c>
    </row>
    <row r="252" spans="1:3" x14ac:dyDescent="0.25">
      <c r="A252" s="15">
        <v>1</v>
      </c>
      <c r="B252" s="15">
        <f t="shared" si="37"/>
        <v>16</v>
      </c>
      <c r="C252" s="15">
        <f t="shared" si="38"/>
        <v>256</v>
      </c>
    </row>
    <row r="253" spans="1:3" x14ac:dyDescent="0.25">
      <c r="A253" s="15">
        <v>1</v>
      </c>
      <c r="B253" s="15">
        <f t="shared" si="37"/>
        <v>17</v>
      </c>
      <c r="C253" s="15">
        <f t="shared" si="38"/>
        <v>289</v>
      </c>
    </row>
    <row r="254" spans="1:3" x14ac:dyDescent="0.25">
      <c r="A254" s="15">
        <v>1</v>
      </c>
      <c r="B254" s="15">
        <f t="shared" si="37"/>
        <v>18</v>
      </c>
      <c r="C254" s="15">
        <f t="shared" si="38"/>
        <v>324</v>
      </c>
    </row>
    <row r="255" spans="1:3" x14ac:dyDescent="0.25">
      <c r="A255" s="15">
        <v>1</v>
      </c>
      <c r="B255" s="15">
        <f t="shared" si="37"/>
        <v>19</v>
      </c>
      <c r="C255" s="15">
        <f t="shared" si="38"/>
        <v>361</v>
      </c>
    </row>
    <row r="256" spans="1:3" x14ac:dyDescent="0.25">
      <c r="A256" s="15">
        <v>1</v>
      </c>
      <c r="B256" s="15">
        <f t="shared" si="37"/>
        <v>20</v>
      </c>
      <c r="C256" s="15">
        <f t="shared" si="38"/>
        <v>400</v>
      </c>
    </row>
    <row r="257" spans="1:3" x14ac:dyDescent="0.25">
      <c r="A257" s="15">
        <v>1</v>
      </c>
      <c r="B257" s="15">
        <f t="shared" si="37"/>
        <v>21</v>
      </c>
      <c r="C257" s="15">
        <f t="shared" si="38"/>
        <v>441</v>
      </c>
    </row>
    <row r="258" spans="1:3" x14ac:dyDescent="0.25">
      <c r="A258" s="15">
        <v>1</v>
      </c>
      <c r="B258" s="15">
        <f t="shared" si="37"/>
        <v>22</v>
      </c>
      <c r="C258" s="15">
        <f t="shared" si="38"/>
        <v>484</v>
      </c>
    </row>
    <row r="259" spans="1:3" x14ac:dyDescent="0.25">
      <c r="A259" s="15">
        <v>1</v>
      </c>
      <c r="B259" s="15">
        <f t="shared" si="37"/>
        <v>23</v>
      </c>
      <c r="C259" s="15">
        <f t="shared" si="38"/>
        <v>529</v>
      </c>
    </row>
    <row r="260" spans="1:3" x14ac:dyDescent="0.25">
      <c r="A260" s="15">
        <v>1</v>
      </c>
      <c r="B260" s="15">
        <f t="shared" si="37"/>
        <v>24</v>
      </c>
      <c r="C260" s="15">
        <f t="shared" si="38"/>
        <v>576</v>
      </c>
    </row>
    <row r="261" spans="1:3" x14ac:dyDescent="0.25">
      <c r="A261" s="15">
        <v>1</v>
      </c>
      <c r="B261" s="15">
        <f t="shared" si="37"/>
        <v>25</v>
      </c>
      <c r="C261" s="15">
        <f t="shared" si="38"/>
        <v>625</v>
      </c>
    </row>
    <row r="262" spans="1:3" x14ac:dyDescent="0.25">
      <c r="A262" s="15">
        <v>1</v>
      </c>
      <c r="B262" s="15">
        <f t="shared" si="37"/>
        <v>26</v>
      </c>
      <c r="C262" s="15">
        <f t="shared" si="38"/>
        <v>676</v>
      </c>
    </row>
    <row r="263" spans="1:3" x14ac:dyDescent="0.25">
      <c r="A263" s="15">
        <v>1</v>
      </c>
      <c r="B263" s="15">
        <f t="shared" si="37"/>
        <v>27</v>
      </c>
      <c r="C263" s="15">
        <f t="shared" si="38"/>
        <v>729</v>
      </c>
    </row>
    <row r="264" spans="1:3" x14ac:dyDescent="0.25">
      <c r="A264" s="15">
        <v>1</v>
      </c>
      <c r="B264" s="15">
        <f t="shared" si="37"/>
        <v>28</v>
      </c>
      <c r="C264" s="15">
        <f t="shared" si="38"/>
        <v>784</v>
      </c>
    </row>
    <row r="265" spans="1:3" x14ac:dyDescent="0.25">
      <c r="A265" s="15">
        <v>1</v>
      </c>
      <c r="B265" s="15">
        <f t="shared" si="37"/>
        <v>29</v>
      </c>
      <c r="C265" s="15">
        <f t="shared" si="38"/>
        <v>841</v>
      </c>
    </row>
    <row r="266" spans="1:3" x14ac:dyDescent="0.25">
      <c r="A266" s="15">
        <v>1</v>
      </c>
      <c r="B266" s="15">
        <f t="shared" si="37"/>
        <v>30</v>
      </c>
      <c r="C266" s="15">
        <f t="shared" si="38"/>
        <v>900</v>
      </c>
    </row>
    <row r="267" spans="1:3" x14ac:dyDescent="0.25">
      <c r="A267" s="15">
        <v>1</v>
      </c>
      <c r="B267" s="15">
        <f t="shared" si="37"/>
        <v>31</v>
      </c>
      <c r="C267" s="15">
        <f t="shared" si="38"/>
        <v>961</v>
      </c>
    </row>
    <row r="268" spans="1:3" x14ac:dyDescent="0.25">
      <c r="A268" s="15">
        <v>1</v>
      </c>
      <c r="B268" s="15">
        <f t="shared" si="37"/>
        <v>32</v>
      </c>
      <c r="C268" s="15">
        <f t="shared" si="38"/>
        <v>1024</v>
      </c>
    </row>
    <row r="269" spans="1:3" x14ac:dyDescent="0.25">
      <c r="A269" s="15">
        <v>1</v>
      </c>
      <c r="B269" s="15">
        <f t="shared" si="37"/>
        <v>33</v>
      </c>
      <c r="C269" s="15">
        <f t="shared" si="38"/>
        <v>1089</v>
      </c>
    </row>
    <row r="270" spans="1:3" x14ac:dyDescent="0.25">
      <c r="A270" s="15">
        <v>1</v>
      </c>
      <c r="B270" s="15">
        <f t="shared" si="37"/>
        <v>34</v>
      </c>
      <c r="C270" s="15">
        <f t="shared" si="38"/>
        <v>1156</v>
      </c>
    </row>
    <row r="271" spans="1:3" x14ac:dyDescent="0.25">
      <c r="A271" s="15">
        <v>1</v>
      </c>
      <c r="B271" s="15">
        <f t="shared" si="37"/>
        <v>35</v>
      </c>
      <c r="C271" s="15">
        <f t="shared" si="38"/>
        <v>1225</v>
      </c>
    </row>
    <row r="272" spans="1:3" x14ac:dyDescent="0.25">
      <c r="A272" s="15">
        <v>1</v>
      </c>
      <c r="B272" s="15">
        <f t="shared" si="37"/>
        <v>36</v>
      </c>
      <c r="C272" s="15">
        <f t="shared" si="38"/>
        <v>1296</v>
      </c>
    </row>
    <row r="273" spans="1:3" x14ac:dyDescent="0.25">
      <c r="A273" s="15">
        <v>1</v>
      </c>
      <c r="B273" s="15">
        <f t="shared" si="37"/>
        <v>37</v>
      </c>
      <c r="C273" s="15">
        <f t="shared" si="38"/>
        <v>1369</v>
      </c>
    </row>
    <row r="274" spans="1:3" x14ac:dyDescent="0.25">
      <c r="A274" s="15">
        <v>1</v>
      </c>
      <c r="B274" s="15">
        <f t="shared" si="37"/>
        <v>38</v>
      </c>
      <c r="C274" s="15">
        <f t="shared" si="38"/>
        <v>1444</v>
      </c>
    </row>
    <row r="275" spans="1:3" x14ac:dyDescent="0.25">
      <c r="A275" s="15">
        <v>1</v>
      </c>
      <c r="B275" s="15">
        <f t="shared" si="37"/>
        <v>39</v>
      </c>
      <c r="C275" s="15">
        <f t="shared" si="38"/>
        <v>1521</v>
      </c>
    </row>
    <row r="276" spans="1:3" x14ac:dyDescent="0.25">
      <c r="A276" s="15">
        <v>1</v>
      </c>
      <c r="B276" s="15">
        <f t="shared" si="37"/>
        <v>40</v>
      </c>
      <c r="C276" s="15">
        <f t="shared" si="38"/>
        <v>1600</v>
      </c>
    </row>
    <row r="277" spans="1:3" x14ac:dyDescent="0.25">
      <c r="A277" s="15">
        <v>1</v>
      </c>
      <c r="B277" s="15">
        <f>B276+1</f>
        <v>41</v>
      </c>
      <c r="C277" s="15">
        <f t="shared" si="38"/>
        <v>1681</v>
      </c>
    </row>
    <row r="278" spans="1:3" x14ac:dyDescent="0.25">
      <c r="A278" s="15">
        <v>1</v>
      </c>
      <c r="B278" s="15">
        <f t="shared" ref="B278:B286" si="39">B277+1</f>
        <v>42</v>
      </c>
      <c r="C278" s="15">
        <f t="shared" si="38"/>
        <v>1764</v>
      </c>
    </row>
    <row r="279" spans="1:3" x14ac:dyDescent="0.25">
      <c r="A279" s="15">
        <v>1</v>
      </c>
      <c r="B279" s="15">
        <f t="shared" si="39"/>
        <v>43</v>
      </c>
      <c r="C279" s="15">
        <f t="shared" si="38"/>
        <v>1849</v>
      </c>
    </row>
    <row r="280" spans="1:3" x14ac:dyDescent="0.25">
      <c r="A280" s="15">
        <v>1</v>
      </c>
      <c r="B280" s="15">
        <f t="shared" si="39"/>
        <v>44</v>
      </c>
      <c r="C280" s="15">
        <f t="shared" si="38"/>
        <v>1936</v>
      </c>
    </row>
    <row r="281" spans="1:3" x14ac:dyDescent="0.25">
      <c r="A281" s="15">
        <v>1</v>
      </c>
      <c r="B281" s="15">
        <f t="shared" si="39"/>
        <v>45</v>
      </c>
      <c r="C281" s="15">
        <f t="shared" si="38"/>
        <v>2025</v>
      </c>
    </row>
    <row r="282" spans="1:3" x14ac:dyDescent="0.25">
      <c r="A282" s="15">
        <v>1</v>
      </c>
      <c r="B282" s="15">
        <f t="shared" si="39"/>
        <v>46</v>
      </c>
      <c r="C282" s="15">
        <f t="shared" si="38"/>
        <v>2116</v>
      </c>
    </row>
    <row r="283" spans="1:3" x14ac:dyDescent="0.25">
      <c r="A283" s="15">
        <v>1</v>
      </c>
      <c r="B283" s="15">
        <f t="shared" si="39"/>
        <v>47</v>
      </c>
      <c r="C283" s="15">
        <f t="shared" si="38"/>
        <v>2209</v>
      </c>
    </row>
    <row r="284" spans="1:3" x14ac:dyDescent="0.25">
      <c r="A284" s="15">
        <v>1</v>
      </c>
      <c r="B284" s="15">
        <f t="shared" si="39"/>
        <v>48</v>
      </c>
      <c r="C284" s="15">
        <f t="shared" si="38"/>
        <v>2304</v>
      </c>
    </row>
    <row r="285" spans="1:3" x14ac:dyDescent="0.25">
      <c r="A285" s="15">
        <v>1</v>
      </c>
      <c r="B285" s="15">
        <f t="shared" si="39"/>
        <v>49</v>
      </c>
      <c r="C285" s="15">
        <f t="shared" si="38"/>
        <v>2401</v>
      </c>
    </row>
    <row r="286" spans="1:3" x14ac:dyDescent="0.25">
      <c r="A286" s="15">
        <v>1</v>
      </c>
      <c r="B286" s="15">
        <f t="shared" si="39"/>
        <v>50</v>
      </c>
      <c r="C286" s="15">
        <f t="shared" si="38"/>
        <v>2500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J156"/>
  <sheetViews>
    <sheetView workbookViewId="0">
      <pane xSplit="1" ySplit="7" topLeftCell="B8" activePane="bottomRight" state="frozen"/>
      <selection activeCell="D12" sqref="D12"/>
      <selection pane="topRight" activeCell="D12" sqref="D12"/>
      <selection pane="bottomLeft" activeCell="D12" sqref="D12"/>
      <selection pane="bottomRight" activeCell="BM7" sqref="BM7"/>
    </sheetView>
  </sheetViews>
  <sheetFormatPr defaultColWidth="9.28515625" defaultRowHeight="12.75" x14ac:dyDescent="0.2"/>
  <cols>
    <col min="1" max="1" width="8.7109375" style="58" bestFit="1" customWidth="1"/>
    <col min="2" max="2" width="8.28515625" style="58" bestFit="1" customWidth="1"/>
    <col min="3" max="3" width="8" style="58" bestFit="1" customWidth="1"/>
    <col min="4" max="4" width="8.28515625" style="58" bestFit="1" customWidth="1"/>
    <col min="5" max="5" width="7.28515625" style="58" bestFit="1" customWidth="1"/>
    <col min="6" max="10" width="8.28515625" style="58" bestFit="1" customWidth="1"/>
    <col min="11" max="11" width="7.28515625" style="58" bestFit="1" customWidth="1"/>
    <col min="12" max="13" width="8.28515625" style="58" bestFit="1" customWidth="1"/>
    <col min="14" max="21" width="7.28515625" style="58" bestFit="1" customWidth="1"/>
    <col min="22" max="22" width="7" style="58" bestFit="1" customWidth="1"/>
    <col min="23" max="23" width="8" style="58" bestFit="1" customWidth="1"/>
    <col min="24" max="24" width="9" style="58" bestFit="1" customWidth="1"/>
    <col min="25" max="27" width="9.28515625" style="58" bestFit="1" customWidth="1"/>
    <col min="28" max="28" width="8.28515625" style="58" bestFit="1" customWidth="1"/>
    <col min="29" max="31" width="6.85546875" style="58" bestFit="1" customWidth="1"/>
    <col min="32" max="32" width="7.28515625" style="58" bestFit="1" customWidth="1"/>
    <col min="33" max="33" width="6.85546875" style="58" bestFit="1" customWidth="1"/>
    <col min="34" max="38" width="3" style="58" bestFit="1" customWidth="1"/>
    <col min="39" max="54" width="9.28515625" style="58"/>
    <col min="55" max="55" width="9.5703125" style="58" bestFit="1" customWidth="1"/>
    <col min="56" max="16384" width="9.28515625" style="58"/>
  </cols>
  <sheetData>
    <row r="1" spans="1:62" x14ac:dyDescent="0.2"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</row>
    <row r="2" spans="1:62" x14ac:dyDescent="0.2">
      <c r="A2" s="2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</row>
    <row r="3" spans="1:62" x14ac:dyDescent="0.2"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</row>
    <row r="4" spans="1:62" x14ac:dyDescent="0.2"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</row>
    <row r="7" spans="1:62" x14ac:dyDescent="0.2">
      <c r="B7" s="58">
        <v>2019</v>
      </c>
      <c r="C7" s="58">
        <f t="shared" ref="C7:AB7" si="0">B7+1</f>
        <v>2020</v>
      </c>
      <c r="D7" s="58">
        <f t="shared" si="0"/>
        <v>2021</v>
      </c>
      <c r="E7" s="58">
        <f t="shared" si="0"/>
        <v>2022</v>
      </c>
      <c r="F7" s="58">
        <f t="shared" si="0"/>
        <v>2023</v>
      </c>
      <c r="G7" s="58">
        <f t="shared" si="0"/>
        <v>2024</v>
      </c>
      <c r="H7" s="58">
        <f t="shared" si="0"/>
        <v>2025</v>
      </c>
      <c r="I7" s="58">
        <f t="shared" si="0"/>
        <v>2026</v>
      </c>
      <c r="J7" s="58">
        <f t="shared" si="0"/>
        <v>2027</v>
      </c>
      <c r="K7" s="58">
        <f t="shared" si="0"/>
        <v>2028</v>
      </c>
      <c r="L7" s="58">
        <f t="shared" si="0"/>
        <v>2029</v>
      </c>
      <c r="M7" s="58">
        <f t="shared" si="0"/>
        <v>2030</v>
      </c>
      <c r="N7" s="58">
        <f t="shared" si="0"/>
        <v>2031</v>
      </c>
      <c r="O7" s="58">
        <f t="shared" si="0"/>
        <v>2032</v>
      </c>
      <c r="P7" s="58">
        <f t="shared" si="0"/>
        <v>2033</v>
      </c>
      <c r="Q7" s="58">
        <f t="shared" si="0"/>
        <v>2034</v>
      </c>
      <c r="R7" s="58">
        <f t="shared" si="0"/>
        <v>2035</v>
      </c>
      <c r="S7" s="58">
        <f t="shared" si="0"/>
        <v>2036</v>
      </c>
      <c r="T7" s="58">
        <f t="shared" si="0"/>
        <v>2037</v>
      </c>
      <c r="U7" s="58">
        <f t="shared" si="0"/>
        <v>2038</v>
      </c>
      <c r="V7" s="58">
        <f t="shared" si="0"/>
        <v>2039</v>
      </c>
      <c r="W7" s="58">
        <f t="shared" si="0"/>
        <v>2040</v>
      </c>
      <c r="X7" s="58">
        <f t="shared" si="0"/>
        <v>2041</v>
      </c>
      <c r="Y7" s="58">
        <f t="shared" si="0"/>
        <v>2042</v>
      </c>
      <c r="Z7" s="58">
        <f t="shared" si="0"/>
        <v>2043</v>
      </c>
      <c r="AA7" s="58">
        <f t="shared" si="0"/>
        <v>2044</v>
      </c>
      <c r="AB7" s="58">
        <f t="shared" si="0"/>
        <v>2045</v>
      </c>
      <c r="AC7" s="58">
        <f>AB7+1</f>
        <v>2046</v>
      </c>
      <c r="AD7" s="58">
        <f>AC7+1</f>
        <v>2047</v>
      </c>
      <c r="AE7" s="58">
        <f>AD7+1</f>
        <v>2048</v>
      </c>
      <c r="AF7" s="58">
        <f>AE7+1</f>
        <v>2049</v>
      </c>
      <c r="AG7" s="58">
        <f>AF7+1</f>
        <v>2050</v>
      </c>
      <c r="AT7" s="72"/>
      <c r="AU7" s="72" t="s">
        <v>88</v>
      </c>
      <c r="AV7" s="72"/>
      <c r="AW7" s="72"/>
      <c r="AX7" s="72"/>
      <c r="AY7" s="72"/>
      <c r="AZ7" s="72"/>
      <c r="BA7" s="72"/>
      <c r="BB7" s="72"/>
      <c r="BC7" s="72" t="s">
        <v>305</v>
      </c>
    </row>
    <row r="8" spans="1:62" x14ac:dyDescent="0.2">
      <c r="A8" s="61" t="s">
        <v>311</v>
      </c>
      <c r="B8" s="62">
        <v>0</v>
      </c>
      <c r="C8" s="62">
        <v>0</v>
      </c>
      <c r="D8" s="62">
        <v>3.069779218360793</v>
      </c>
      <c r="E8" s="62">
        <v>3.069779218360793</v>
      </c>
      <c r="F8" s="62">
        <v>3.069779218360793</v>
      </c>
      <c r="G8" s="62">
        <v>3.069779218360793</v>
      </c>
      <c r="H8" s="62">
        <v>3.069779218360793</v>
      </c>
      <c r="I8" s="62">
        <v>3.0697792183608072</v>
      </c>
      <c r="J8" s="62">
        <v>3.0697792183608072</v>
      </c>
      <c r="K8" s="62">
        <v>3.0697792183608072</v>
      </c>
      <c r="L8" s="62">
        <v>3.0697792183608072</v>
      </c>
      <c r="M8" s="62">
        <v>3.0697792183608072</v>
      </c>
      <c r="N8" s="62">
        <v>3.0697792183608001</v>
      </c>
      <c r="O8" s="62">
        <v>3.0697792183608001</v>
      </c>
      <c r="P8" s="62">
        <v>3.0697792183608001</v>
      </c>
      <c r="Q8" s="62">
        <v>3.0697792183608037</v>
      </c>
      <c r="R8" s="62">
        <v>3.0697792183608037</v>
      </c>
      <c r="S8" s="62">
        <v>3.0697792183608019</v>
      </c>
      <c r="T8" s="62">
        <v>3.0697792183608019</v>
      </c>
      <c r="U8" s="62">
        <v>3.0697792183608037</v>
      </c>
      <c r="V8" s="62">
        <v>3.0697792183608019</v>
      </c>
      <c r="W8" s="62">
        <v>3.0697792183608028</v>
      </c>
      <c r="X8" s="62">
        <v>3.0697792183608028</v>
      </c>
      <c r="Y8" s="62">
        <v>3.0697792183608028</v>
      </c>
      <c r="Z8" s="62">
        <v>3.0697792183608028</v>
      </c>
      <c r="AA8" s="62">
        <v>3.0697792183608028</v>
      </c>
      <c r="AB8" s="62">
        <v>3.0697792183608028</v>
      </c>
      <c r="AC8" s="63">
        <v>3.0697792183608028</v>
      </c>
      <c r="AD8" s="63">
        <v>3.0697792183608028</v>
      </c>
      <c r="AE8" s="63">
        <v>3.0697792183608028</v>
      </c>
      <c r="AF8" s="63">
        <v>3.0697792183608028</v>
      </c>
      <c r="AG8" s="63">
        <v>3.0697792183608028</v>
      </c>
      <c r="AH8" s="64"/>
      <c r="AI8" s="64"/>
      <c r="AJ8" s="64"/>
      <c r="AK8" s="64"/>
      <c r="AL8" s="64"/>
      <c r="AT8" s="72"/>
      <c r="AU8" s="72" t="s">
        <v>306</v>
      </c>
      <c r="AV8" s="72">
        <v>7.75</v>
      </c>
      <c r="AW8" s="72" t="s">
        <v>307</v>
      </c>
      <c r="AX8" s="72" t="s">
        <v>308</v>
      </c>
      <c r="AY8" s="72"/>
      <c r="AZ8" s="72"/>
      <c r="BA8" s="72"/>
      <c r="BC8" s="58" t="s">
        <v>306</v>
      </c>
      <c r="BD8" s="72">
        <v>7.75</v>
      </c>
      <c r="BJ8" s="68"/>
    </row>
    <row r="9" spans="1:62" x14ac:dyDescent="0.2">
      <c r="A9" s="61" t="s">
        <v>312</v>
      </c>
      <c r="B9" s="62">
        <v>0</v>
      </c>
      <c r="C9" s="62">
        <v>0</v>
      </c>
      <c r="D9" s="62">
        <v>6.1395584367216145</v>
      </c>
      <c r="E9" s="62">
        <v>6.1395584367216145</v>
      </c>
      <c r="F9" s="62">
        <v>6.1395584367216145</v>
      </c>
      <c r="G9" s="62">
        <v>6.1395584367216145</v>
      </c>
      <c r="H9" s="62">
        <v>6.1395584367216145</v>
      </c>
      <c r="I9" s="62">
        <v>6.1395584367216003</v>
      </c>
      <c r="J9" s="62">
        <v>6.1395584367216003</v>
      </c>
      <c r="K9" s="62">
        <v>6.1395584367216003</v>
      </c>
      <c r="L9" s="62">
        <v>6.1395584367216003</v>
      </c>
      <c r="M9" s="62">
        <v>6.1395584367216003</v>
      </c>
      <c r="N9" s="62">
        <v>6.1395584367216074</v>
      </c>
      <c r="O9" s="62">
        <v>6.1395584367216074</v>
      </c>
      <c r="P9" s="62">
        <v>6.1395584367216074</v>
      </c>
      <c r="Q9" s="62">
        <v>6.1395584367216074</v>
      </c>
      <c r="R9" s="62">
        <v>6.1395584367216038</v>
      </c>
      <c r="S9" s="62">
        <v>6.1395584367216056</v>
      </c>
      <c r="T9" s="62">
        <v>6.1395584367216056</v>
      </c>
      <c r="U9" s="62">
        <v>6.1395584367216056</v>
      </c>
      <c r="V9" s="62">
        <v>6.1395584367216056</v>
      </c>
      <c r="W9" s="62">
        <v>6.1395584367216056</v>
      </c>
      <c r="X9" s="62">
        <v>6.1395584367216056</v>
      </c>
      <c r="Y9" s="62">
        <v>6.1395584367216056</v>
      </c>
      <c r="Z9" s="62">
        <v>6.1395584367216056</v>
      </c>
      <c r="AA9" s="62">
        <v>6.1395584367216056</v>
      </c>
      <c r="AB9" s="62">
        <v>6.1395584367216056</v>
      </c>
      <c r="AC9" s="63">
        <v>6.1395584367216056</v>
      </c>
      <c r="AD9" s="63">
        <v>6.1395584367216056</v>
      </c>
      <c r="AE9" s="63">
        <v>6.1395584367216056</v>
      </c>
      <c r="AF9" s="63">
        <v>6.1395584367216056</v>
      </c>
      <c r="AG9" s="63">
        <v>6.1395584367216056</v>
      </c>
      <c r="AH9" s="64"/>
      <c r="AI9" s="64"/>
      <c r="AJ9" s="64"/>
      <c r="AK9" s="64"/>
      <c r="AL9" s="64"/>
      <c r="AT9" s="72">
        <v>2012</v>
      </c>
      <c r="AU9" s="65">
        <v>163.892</v>
      </c>
      <c r="AV9" s="73"/>
      <c r="AW9" s="73">
        <f>AU9</f>
        <v>163.892</v>
      </c>
      <c r="AX9" s="73">
        <f>AU9</f>
        <v>163.892</v>
      </c>
      <c r="AY9" s="74">
        <f>AW9-$AU9</f>
        <v>0</v>
      </c>
      <c r="AZ9" s="74">
        <f>AX9-$AU9</f>
        <v>0</v>
      </c>
      <c r="BA9" s="75"/>
      <c r="BB9" s="72">
        <v>2012</v>
      </c>
      <c r="BC9" s="76">
        <v>25.271930378333298</v>
      </c>
      <c r="BD9" s="68">
        <v>25.271930378333298</v>
      </c>
      <c r="BE9" s="81"/>
      <c r="BJ9" s="68"/>
    </row>
    <row r="10" spans="1:62" x14ac:dyDescent="0.2"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T10" s="72">
        <v>2013</v>
      </c>
      <c r="AU10" s="65">
        <v>168.809</v>
      </c>
      <c r="AV10" s="73"/>
      <c r="AW10" s="73">
        <f t="shared" ref="AW10:AW17" si="1">AU10</f>
        <v>168.809</v>
      </c>
      <c r="AX10" s="73">
        <f t="shared" ref="AX10:AX17" si="2">AU10</f>
        <v>168.809</v>
      </c>
      <c r="AY10" s="74">
        <f t="shared" ref="AY10:AY46" si="3">AW10-$AU10</f>
        <v>0</v>
      </c>
      <c r="AZ10" s="74">
        <f t="shared" ref="AZ10:AZ46" si="4">AX10-$AU10</f>
        <v>0</v>
      </c>
      <c r="BA10" s="75"/>
      <c r="BB10" s="72">
        <v>2013</v>
      </c>
      <c r="BC10" s="76">
        <v>53.223472726112497</v>
      </c>
      <c r="BD10" s="68">
        <v>53.201341686601999</v>
      </c>
      <c r="BE10" s="81"/>
      <c r="BJ10" s="68"/>
    </row>
    <row r="11" spans="1:62" x14ac:dyDescent="0.2"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4"/>
      <c r="AI11" s="64"/>
      <c r="AJ11" s="64"/>
      <c r="AK11" s="64"/>
      <c r="AL11" s="64"/>
      <c r="AT11" s="72">
        <v>2014</v>
      </c>
      <c r="AU11" s="65">
        <v>173.87299999999999</v>
      </c>
      <c r="AV11" s="73"/>
      <c r="AW11" s="73">
        <f t="shared" si="1"/>
        <v>173.87299999999999</v>
      </c>
      <c r="AX11" s="73">
        <f t="shared" si="2"/>
        <v>173.87299999999999</v>
      </c>
      <c r="AY11" s="74">
        <f t="shared" si="3"/>
        <v>0</v>
      </c>
      <c r="AZ11" s="74">
        <f t="shared" si="4"/>
        <v>0</v>
      </c>
      <c r="BA11" s="75"/>
      <c r="BB11" s="72">
        <v>2014</v>
      </c>
      <c r="BC11" s="76">
        <v>47.354702552307998</v>
      </c>
      <c r="BD11" s="68">
        <v>47.369976330848999</v>
      </c>
      <c r="BE11" s="81"/>
      <c r="BJ11" s="68"/>
    </row>
    <row r="12" spans="1:62" x14ac:dyDescent="0.2"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T12" s="72">
        <v>2015</v>
      </c>
      <c r="AU12" s="65">
        <v>179.089</v>
      </c>
      <c r="AV12" s="73"/>
      <c r="AW12" s="73">
        <f t="shared" si="1"/>
        <v>179.089</v>
      </c>
      <c r="AX12" s="73">
        <f t="shared" si="2"/>
        <v>179.089</v>
      </c>
      <c r="AY12" s="74">
        <f t="shared" si="3"/>
        <v>0</v>
      </c>
      <c r="AZ12" s="74">
        <f t="shared" si="4"/>
        <v>0</v>
      </c>
      <c r="BA12" s="75"/>
      <c r="BB12" s="72">
        <v>2015</v>
      </c>
      <c r="BC12" s="76">
        <v>63.375280881785798</v>
      </c>
      <c r="BD12" s="68">
        <v>63.382528798265703</v>
      </c>
      <c r="BE12" s="81"/>
      <c r="BJ12" s="68"/>
    </row>
    <row r="13" spans="1:62" x14ac:dyDescent="0.2"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T13" s="72">
        <v>2016</v>
      </c>
      <c r="AU13" s="65">
        <v>184.46199999999999</v>
      </c>
      <c r="AV13" s="73"/>
      <c r="AW13" s="73">
        <f t="shared" si="1"/>
        <v>184.46199999999999</v>
      </c>
      <c r="AX13" s="73">
        <f t="shared" si="2"/>
        <v>184.46199999999999</v>
      </c>
      <c r="AY13" s="74">
        <f t="shared" si="3"/>
        <v>0</v>
      </c>
      <c r="AZ13" s="74">
        <f t="shared" si="4"/>
        <v>0</v>
      </c>
      <c r="BA13" s="75"/>
      <c r="BB13" s="72">
        <v>2016</v>
      </c>
      <c r="BC13" s="76">
        <v>66.827942673889495</v>
      </c>
      <c r="BD13" s="68">
        <v>66.891686713642898</v>
      </c>
      <c r="BE13" s="81"/>
      <c r="BJ13" s="68"/>
    </row>
    <row r="14" spans="1:62" x14ac:dyDescent="0.2"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T14" s="72">
        <v>2017</v>
      </c>
      <c r="AU14" s="65">
        <v>189.99600000000001</v>
      </c>
      <c r="AV14" s="73"/>
      <c r="AW14" s="73">
        <f t="shared" si="1"/>
        <v>189.99600000000001</v>
      </c>
      <c r="AX14" s="73">
        <f t="shared" si="2"/>
        <v>189.99600000000001</v>
      </c>
      <c r="AY14" s="74">
        <f t="shared" si="3"/>
        <v>0</v>
      </c>
      <c r="AZ14" s="74">
        <f t="shared" si="4"/>
        <v>0</v>
      </c>
      <c r="BA14" s="75"/>
      <c r="BB14" s="72">
        <v>2017</v>
      </c>
      <c r="BC14" s="76">
        <v>63.720040999233703</v>
      </c>
      <c r="BD14" s="68">
        <v>63.735140890763297</v>
      </c>
      <c r="BE14" s="81"/>
      <c r="BJ14" s="68"/>
    </row>
    <row r="15" spans="1:62" x14ac:dyDescent="0.2"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T15" s="72">
        <v>2018</v>
      </c>
      <c r="AU15" s="65">
        <v>192.846</v>
      </c>
      <c r="AV15" s="73"/>
      <c r="AW15" s="73">
        <f t="shared" si="1"/>
        <v>192.846</v>
      </c>
      <c r="AX15" s="73">
        <f t="shared" si="2"/>
        <v>192.846</v>
      </c>
      <c r="AY15" s="74">
        <f t="shared" si="3"/>
        <v>0</v>
      </c>
      <c r="AZ15" s="74">
        <f t="shared" si="4"/>
        <v>0</v>
      </c>
      <c r="BA15" s="75"/>
      <c r="BB15" s="72">
        <v>2018</v>
      </c>
      <c r="BC15" s="76">
        <v>66.344640295329299</v>
      </c>
      <c r="BD15" s="68">
        <v>66.265839245533996</v>
      </c>
      <c r="BE15" s="81"/>
      <c r="BJ15" s="68"/>
    </row>
    <row r="16" spans="1:62" x14ac:dyDescent="0.2"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T16" s="72">
        <v>2019</v>
      </c>
      <c r="AU16" s="65">
        <v>192.846</v>
      </c>
      <c r="AV16" s="73"/>
      <c r="AW16" s="73">
        <f t="shared" si="1"/>
        <v>192.846</v>
      </c>
      <c r="AX16" s="73">
        <f t="shared" si="2"/>
        <v>192.846</v>
      </c>
      <c r="AY16" s="74">
        <f t="shared" si="3"/>
        <v>0</v>
      </c>
      <c r="AZ16" s="74">
        <f t="shared" si="4"/>
        <v>0</v>
      </c>
      <c r="BA16" s="75"/>
      <c r="BB16" s="72">
        <v>2019</v>
      </c>
      <c r="BC16" s="76">
        <v>57.655342734250098</v>
      </c>
      <c r="BD16" s="68">
        <v>57.2233379134572</v>
      </c>
      <c r="BE16" s="81"/>
      <c r="BJ16" s="68"/>
    </row>
    <row r="17" spans="2:62" x14ac:dyDescent="0.2"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T17" s="72">
        <v>2020</v>
      </c>
      <c r="AU17" s="65">
        <v>189.953</v>
      </c>
      <c r="AV17" s="73"/>
      <c r="AW17" s="73">
        <f t="shared" si="1"/>
        <v>189.953</v>
      </c>
      <c r="AX17" s="73">
        <f t="shared" si="2"/>
        <v>189.953</v>
      </c>
      <c r="AY17" s="74">
        <f t="shared" si="3"/>
        <v>0</v>
      </c>
      <c r="AZ17" s="74">
        <f t="shared" si="4"/>
        <v>0</v>
      </c>
      <c r="BA17" s="75"/>
      <c r="BB17" s="72">
        <v>2020</v>
      </c>
      <c r="BC17" s="76">
        <v>69.636466675047103</v>
      </c>
      <c r="BD17" s="68">
        <v>72.189907540463807</v>
      </c>
      <c r="BE17" s="67">
        <f>$BE$47/29</f>
        <v>6.1395584367216056</v>
      </c>
      <c r="BJ17" s="68"/>
    </row>
    <row r="18" spans="2:62" x14ac:dyDescent="0.2"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T18" s="72">
        <v>2021</v>
      </c>
      <c r="AU18" s="65">
        <v>184.255</v>
      </c>
      <c r="AV18" s="73"/>
      <c r="AW18" s="73">
        <f>AU18+BE18*0.5</f>
        <v>187.32477921836079</v>
      </c>
      <c r="AX18" s="73">
        <f>AU18+BE18</f>
        <v>190.39455843672161</v>
      </c>
      <c r="AY18" s="74">
        <f t="shared" si="3"/>
        <v>3.069779218360793</v>
      </c>
      <c r="AZ18" s="74">
        <f t="shared" si="4"/>
        <v>6.1395584367216145</v>
      </c>
      <c r="BA18" s="75"/>
      <c r="BB18" s="72">
        <v>2021</v>
      </c>
      <c r="BC18" s="76">
        <v>59.904673429759697</v>
      </c>
      <c r="BD18" s="68">
        <v>87.128416624831701</v>
      </c>
      <c r="BE18" s="67">
        <f t="shared" ref="BE18:BE46" si="5">$BE$47/29</f>
        <v>6.1395584367216056</v>
      </c>
      <c r="BG18" s="68"/>
      <c r="BH18" s="68"/>
      <c r="BJ18" s="68"/>
    </row>
    <row r="19" spans="2:62" x14ac:dyDescent="0.2"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T19" s="72">
        <v>2022</v>
      </c>
      <c r="AU19" s="65">
        <v>175.96299999999999</v>
      </c>
      <c r="AV19" s="73"/>
      <c r="AW19" s="73">
        <f t="shared" ref="AW19:AW46" si="6">AU19+BE19*0.5</f>
        <v>179.03277921836079</v>
      </c>
      <c r="AX19" s="73">
        <f t="shared" ref="AX19:AX46" si="7">AU19+BE19</f>
        <v>182.10255843672161</v>
      </c>
      <c r="AY19" s="74">
        <f t="shared" si="3"/>
        <v>3.069779218360793</v>
      </c>
      <c r="AZ19" s="74">
        <f t="shared" si="4"/>
        <v>6.1395584367216145</v>
      </c>
      <c r="BA19" s="75"/>
      <c r="BB19" s="72">
        <v>2022</v>
      </c>
      <c r="BC19" s="76">
        <v>90.122561556110696</v>
      </c>
      <c r="BD19" s="68">
        <v>89.960289682312293</v>
      </c>
      <c r="BE19" s="67">
        <f t="shared" si="5"/>
        <v>6.1395584367216056</v>
      </c>
      <c r="BG19" s="68"/>
      <c r="BJ19" s="68"/>
    </row>
    <row r="20" spans="2:62" x14ac:dyDescent="0.2"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T20" s="72">
        <v>2023</v>
      </c>
      <c r="AU20" s="65">
        <v>165.405</v>
      </c>
      <c r="AV20" s="73"/>
      <c r="AW20" s="73">
        <f t="shared" si="6"/>
        <v>168.47477921836079</v>
      </c>
      <c r="AX20" s="73">
        <f t="shared" si="7"/>
        <v>171.54455843672162</v>
      </c>
      <c r="AY20" s="74">
        <f t="shared" si="3"/>
        <v>3.069779218360793</v>
      </c>
      <c r="AZ20" s="74">
        <f t="shared" si="4"/>
        <v>6.1395584367216145</v>
      </c>
      <c r="BA20" s="75"/>
      <c r="BB20" s="72">
        <v>2023</v>
      </c>
      <c r="BC20" s="76">
        <v>70.843780039579599</v>
      </c>
      <c r="BD20" s="68">
        <v>101.86779238199099</v>
      </c>
      <c r="BE20" s="67">
        <f t="shared" si="5"/>
        <v>6.1395584367216056</v>
      </c>
      <c r="BG20" s="68"/>
      <c r="BJ20" s="68"/>
    </row>
    <row r="21" spans="2:62" x14ac:dyDescent="0.2"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T21" s="72">
        <v>2024</v>
      </c>
      <c r="AU21" s="65">
        <v>153</v>
      </c>
      <c r="AV21" s="73"/>
      <c r="AW21" s="73">
        <f t="shared" si="6"/>
        <v>156.06977921836079</v>
      </c>
      <c r="AX21" s="73">
        <f t="shared" si="7"/>
        <v>159.13955843672161</v>
      </c>
      <c r="AY21" s="74">
        <f t="shared" si="3"/>
        <v>3.069779218360793</v>
      </c>
      <c r="AZ21" s="74">
        <f t="shared" si="4"/>
        <v>6.1395584367216145</v>
      </c>
      <c r="BA21" s="75"/>
      <c r="BB21" s="72">
        <v>2024</v>
      </c>
      <c r="BC21" s="76">
        <v>54.152553226745098</v>
      </c>
      <c r="BD21" s="68">
        <v>82.075394308569301</v>
      </c>
      <c r="BE21" s="67">
        <f t="shared" si="5"/>
        <v>6.1395584367216056</v>
      </c>
      <c r="BG21" s="68"/>
      <c r="BJ21" s="68"/>
    </row>
    <row r="22" spans="2:62" x14ac:dyDescent="0.2"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T22" s="72">
        <v>2025</v>
      </c>
      <c r="AU22" s="65">
        <v>139.22999999999999</v>
      </c>
      <c r="AV22" s="73"/>
      <c r="AW22" s="73">
        <f t="shared" si="6"/>
        <v>142.29977921836078</v>
      </c>
      <c r="AX22" s="73">
        <f t="shared" si="7"/>
        <v>145.3695584367216</v>
      </c>
      <c r="AY22" s="74">
        <f t="shared" si="3"/>
        <v>3.069779218360793</v>
      </c>
      <c r="AZ22" s="74">
        <f t="shared" si="4"/>
        <v>6.1395584367216145</v>
      </c>
      <c r="BA22" s="75"/>
      <c r="BD22" s="68">
        <v>27.9262013293257</v>
      </c>
      <c r="BE22" s="67">
        <f t="shared" si="5"/>
        <v>6.1395584367216056</v>
      </c>
      <c r="BG22" s="68"/>
      <c r="BJ22" s="68"/>
    </row>
    <row r="23" spans="2:62" x14ac:dyDescent="0.2"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T23" s="72">
        <v>2026</v>
      </c>
      <c r="AU23" s="65">
        <v>124.611</v>
      </c>
      <c r="AV23" s="73"/>
      <c r="AW23" s="73">
        <f t="shared" si="6"/>
        <v>127.68077921836081</v>
      </c>
      <c r="AX23" s="73">
        <f t="shared" si="7"/>
        <v>130.7505584367216</v>
      </c>
      <c r="AY23" s="74">
        <f t="shared" si="3"/>
        <v>3.0697792183608072</v>
      </c>
      <c r="AZ23" s="74">
        <f t="shared" si="4"/>
        <v>6.1395584367216003</v>
      </c>
      <c r="BA23" s="75"/>
      <c r="BB23" s="72">
        <v>2026</v>
      </c>
      <c r="BC23" s="76">
        <v>37.022762187747603</v>
      </c>
      <c r="BD23" s="68">
        <v>38.387764492053201</v>
      </c>
      <c r="BE23" s="67">
        <f t="shared" si="5"/>
        <v>6.1395584367216056</v>
      </c>
      <c r="BG23" s="68"/>
      <c r="BJ23" s="68"/>
    </row>
    <row r="24" spans="2:62" x14ac:dyDescent="0.2"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T24" s="72">
        <v>2027</v>
      </c>
      <c r="AU24" s="65">
        <v>109.657</v>
      </c>
      <c r="AV24" s="73"/>
      <c r="AW24" s="73">
        <f t="shared" si="6"/>
        <v>112.7267792183608</v>
      </c>
      <c r="AX24" s="73">
        <f t="shared" si="7"/>
        <v>115.7965584367216</v>
      </c>
      <c r="AY24" s="74">
        <f t="shared" si="3"/>
        <v>3.0697792183608072</v>
      </c>
      <c r="AZ24" s="74">
        <f t="shared" si="4"/>
        <v>6.1395584367216003</v>
      </c>
      <c r="BA24" s="75"/>
      <c r="BB24" s="72">
        <v>2027</v>
      </c>
      <c r="BC24" s="76">
        <v>43.621189606416898</v>
      </c>
      <c r="BD24" s="68">
        <v>43.285787999999997</v>
      </c>
      <c r="BE24" s="67">
        <f t="shared" si="5"/>
        <v>6.1395584367216056</v>
      </c>
      <c r="BG24" s="68"/>
      <c r="BJ24" s="68"/>
    </row>
    <row r="25" spans="2:62" x14ac:dyDescent="0.2"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T25" s="72">
        <v>2028</v>
      </c>
      <c r="AU25" s="65">
        <v>94.853999999999999</v>
      </c>
      <c r="AV25" s="73"/>
      <c r="AW25" s="73">
        <f t="shared" si="6"/>
        <v>97.923779218360806</v>
      </c>
      <c r="AX25" s="73">
        <f t="shared" si="7"/>
        <v>100.9935584367216</v>
      </c>
      <c r="AY25" s="74">
        <f t="shared" si="3"/>
        <v>3.0697792183608072</v>
      </c>
      <c r="AZ25" s="74">
        <f t="shared" si="4"/>
        <v>6.1395584367216003</v>
      </c>
      <c r="BA25" s="75"/>
      <c r="BB25" s="72">
        <v>2028</v>
      </c>
      <c r="BC25" s="76">
        <v>55.578873326992799</v>
      </c>
      <c r="BD25" s="68">
        <v>49.460597446877102</v>
      </c>
      <c r="BE25" s="67">
        <f t="shared" si="5"/>
        <v>6.1395584367216056</v>
      </c>
      <c r="BG25" s="68"/>
      <c r="BJ25" s="68"/>
    </row>
    <row r="26" spans="2:62" x14ac:dyDescent="0.2"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T26" s="72">
        <v>2029</v>
      </c>
      <c r="AU26" s="65">
        <v>80.626000000000005</v>
      </c>
      <c r="AV26" s="73"/>
      <c r="AW26" s="73">
        <f t="shared" si="6"/>
        <v>83.695779218360812</v>
      </c>
      <c r="AX26" s="73">
        <f t="shared" si="7"/>
        <v>86.765558436721605</v>
      </c>
      <c r="AY26" s="74">
        <f t="shared" si="3"/>
        <v>3.0697792183608072</v>
      </c>
      <c r="AZ26" s="74">
        <f t="shared" si="4"/>
        <v>6.1395584367216003</v>
      </c>
      <c r="BA26" s="75"/>
      <c r="BB26" s="72">
        <v>2029</v>
      </c>
      <c r="BC26" s="76">
        <v>57.9128864835873</v>
      </c>
      <c r="BD26" s="68">
        <v>79.365580919062594</v>
      </c>
      <c r="BE26" s="67">
        <f t="shared" si="5"/>
        <v>6.1395584367216056</v>
      </c>
      <c r="BG26" s="68"/>
      <c r="BJ26" s="68"/>
    </row>
    <row r="27" spans="2:62" x14ac:dyDescent="0.2"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T27" s="72">
        <v>2030</v>
      </c>
      <c r="AU27" s="65">
        <v>67.322000000000003</v>
      </c>
      <c r="AV27" s="73"/>
      <c r="AW27" s="73">
        <f t="shared" si="6"/>
        <v>70.39177921836081</v>
      </c>
      <c r="AX27" s="73">
        <f t="shared" si="7"/>
        <v>73.461558436721603</v>
      </c>
      <c r="AY27" s="74">
        <f t="shared" si="3"/>
        <v>3.0697792183608072</v>
      </c>
      <c r="AZ27" s="74">
        <f t="shared" si="4"/>
        <v>6.1395584367216003</v>
      </c>
      <c r="BA27" s="75"/>
      <c r="BB27" s="72">
        <v>2030</v>
      </c>
      <c r="BC27" s="76">
        <v>47.396988757039402</v>
      </c>
      <c r="BD27" s="68">
        <v>63.023730764531301</v>
      </c>
      <c r="BE27" s="67">
        <f t="shared" si="5"/>
        <v>6.1395584367216056</v>
      </c>
      <c r="BG27" s="68"/>
      <c r="BJ27" s="68"/>
    </row>
    <row r="28" spans="2:62" x14ac:dyDescent="0.2"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T28" s="72">
        <v>2031</v>
      </c>
      <c r="AU28" s="65">
        <v>55.204000000000001</v>
      </c>
      <c r="AV28" s="73"/>
      <c r="AW28" s="73">
        <f t="shared" si="6"/>
        <v>58.273779218360801</v>
      </c>
      <c r="AX28" s="73">
        <f t="shared" si="7"/>
        <v>61.343558436721608</v>
      </c>
      <c r="AY28" s="74">
        <f t="shared" si="3"/>
        <v>3.0697792183608001</v>
      </c>
      <c r="AZ28" s="74">
        <f t="shared" si="4"/>
        <v>6.1395584367216074</v>
      </c>
      <c r="BA28" s="75"/>
      <c r="BB28" s="72">
        <v>2031</v>
      </c>
      <c r="BC28" s="76">
        <v>48.156708111136801</v>
      </c>
      <c r="BD28" s="68">
        <v>46.615348532676698</v>
      </c>
      <c r="BE28" s="67">
        <f t="shared" si="5"/>
        <v>6.1395584367216056</v>
      </c>
      <c r="BG28" s="68"/>
      <c r="BH28" s="68"/>
      <c r="BJ28" s="68"/>
    </row>
    <row r="29" spans="2:62" ht="13.5" thickBot="1" x14ac:dyDescent="0.25"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T29" s="72">
        <v>2032</v>
      </c>
      <c r="AU29" s="65">
        <v>44.44</v>
      </c>
      <c r="AV29" s="73"/>
      <c r="AW29" s="73">
        <f t="shared" si="6"/>
        <v>47.509779218360798</v>
      </c>
      <c r="AX29" s="73">
        <f t="shared" si="7"/>
        <v>50.579558436721605</v>
      </c>
      <c r="AY29" s="74">
        <f t="shared" si="3"/>
        <v>3.0697792183608001</v>
      </c>
      <c r="AZ29" s="74">
        <f t="shared" si="4"/>
        <v>6.1395584367216074</v>
      </c>
      <c r="BA29" s="75"/>
      <c r="BB29" s="72">
        <v>2032</v>
      </c>
      <c r="BC29" s="76">
        <v>72.149870876260707</v>
      </c>
      <c r="BD29" s="68">
        <v>59.6173684612111</v>
      </c>
      <c r="BE29" s="67">
        <f t="shared" si="5"/>
        <v>6.1395584367216056</v>
      </c>
      <c r="BG29" s="68"/>
      <c r="BJ29" s="68"/>
    </row>
    <row r="30" spans="2:62" ht="13.5" thickBot="1" x14ac:dyDescent="0.25"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T30" s="72">
        <v>2033</v>
      </c>
      <c r="AU30" s="65">
        <v>35.106999999999999</v>
      </c>
      <c r="AV30" s="73"/>
      <c r="AW30" s="73">
        <f t="shared" si="6"/>
        <v>38.176779218360799</v>
      </c>
      <c r="AX30" s="73">
        <f t="shared" si="7"/>
        <v>41.246558436721607</v>
      </c>
      <c r="AY30" s="74">
        <f t="shared" si="3"/>
        <v>3.0697792183608001</v>
      </c>
      <c r="AZ30" s="74">
        <f t="shared" si="4"/>
        <v>6.1395584367216074</v>
      </c>
      <c r="BA30" s="75"/>
      <c r="BB30" s="77">
        <v>2033</v>
      </c>
      <c r="BC30" s="78">
        <v>120.058785315891</v>
      </c>
      <c r="BD30" s="68">
        <v>38.141658962833702</v>
      </c>
      <c r="BE30" s="67">
        <f t="shared" si="5"/>
        <v>6.1395584367216056</v>
      </c>
      <c r="BG30" s="68"/>
      <c r="BJ30" s="68"/>
    </row>
    <row r="31" spans="2:62" ht="13.5" thickBot="1" x14ac:dyDescent="0.25"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T31" s="72">
        <v>2034</v>
      </c>
      <c r="AU31" s="65">
        <v>27.207999999999998</v>
      </c>
      <c r="AV31" s="73"/>
      <c r="AW31" s="73">
        <f t="shared" si="6"/>
        <v>30.277779218360802</v>
      </c>
      <c r="AX31" s="73">
        <f t="shared" si="7"/>
        <v>33.347558436721606</v>
      </c>
      <c r="AY31" s="74">
        <f t="shared" si="3"/>
        <v>3.0697792183608037</v>
      </c>
      <c r="AZ31" s="74">
        <f t="shared" si="4"/>
        <v>6.1395584367216074</v>
      </c>
      <c r="BA31" s="75"/>
      <c r="BB31" s="79">
        <v>2034</v>
      </c>
      <c r="BC31" s="80">
        <v>14.407313283129501</v>
      </c>
      <c r="BD31" s="68">
        <v>30.396316049598401</v>
      </c>
      <c r="BE31" s="67">
        <f t="shared" si="5"/>
        <v>6.1395584367216056</v>
      </c>
      <c r="BG31" s="68"/>
      <c r="BJ31" s="68"/>
    </row>
    <row r="32" spans="2:62" ht="13.5" thickBot="1" x14ac:dyDescent="0.25"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T32" s="72">
        <v>2035</v>
      </c>
      <c r="AU32" s="65">
        <v>20.678000000000001</v>
      </c>
      <c r="AV32" s="73"/>
      <c r="AW32" s="73">
        <f t="shared" si="6"/>
        <v>23.747779218360805</v>
      </c>
      <c r="AX32" s="73">
        <f t="shared" si="7"/>
        <v>26.817558436721605</v>
      </c>
      <c r="AY32" s="74">
        <f t="shared" si="3"/>
        <v>3.0697792183608037</v>
      </c>
      <c r="AZ32" s="74">
        <f t="shared" si="4"/>
        <v>6.1395584367216038</v>
      </c>
      <c r="BA32" s="75"/>
      <c r="BB32" s="77">
        <v>2035</v>
      </c>
      <c r="BC32" s="78">
        <v>14.17020163648</v>
      </c>
      <c r="BD32" s="68">
        <v>30.087362110816901</v>
      </c>
      <c r="BE32" s="67">
        <f t="shared" si="5"/>
        <v>6.1395584367216056</v>
      </c>
      <c r="BG32" s="68"/>
      <c r="BJ32" s="68"/>
    </row>
    <row r="33" spans="2:62" ht="13.5" thickBot="1" x14ac:dyDescent="0.25"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T33" s="72">
        <v>2036</v>
      </c>
      <c r="AU33" s="65">
        <v>15.404999999999999</v>
      </c>
      <c r="AV33" s="73"/>
      <c r="AW33" s="73">
        <f t="shared" si="6"/>
        <v>18.474779218360801</v>
      </c>
      <c r="AX33" s="73">
        <f t="shared" si="7"/>
        <v>21.544558436721605</v>
      </c>
      <c r="AY33" s="74">
        <f t="shared" si="3"/>
        <v>3.0697792183608019</v>
      </c>
      <c r="AZ33" s="74">
        <f t="shared" si="4"/>
        <v>6.1395584367216056</v>
      </c>
      <c r="BA33" s="75"/>
      <c r="BB33" s="79">
        <v>2036</v>
      </c>
      <c r="BC33" s="76">
        <v>13.931662510698199</v>
      </c>
      <c r="BD33" s="68">
        <v>29.777251638147899</v>
      </c>
      <c r="BE33" s="67">
        <f t="shared" si="5"/>
        <v>6.1395584367216056</v>
      </c>
      <c r="BG33" s="68"/>
      <c r="BJ33" s="68"/>
    </row>
    <row r="34" spans="2:62" x14ac:dyDescent="0.2"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T34" s="72">
        <v>2037</v>
      </c>
      <c r="AU34" s="65">
        <v>11.246</v>
      </c>
      <c r="AV34" s="73"/>
      <c r="AW34" s="73">
        <f t="shared" si="6"/>
        <v>14.315779218360802</v>
      </c>
      <c r="AX34" s="73">
        <f t="shared" si="7"/>
        <v>17.385558436721606</v>
      </c>
      <c r="AY34" s="74">
        <f t="shared" si="3"/>
        <v>3.0697792183608019</v>
      </c>
      <c r="AZ34" s="74">
        <f t="shared" si="4"/>
        <v>6.1395584367216056</v>
      </c>
      <c r="BA34" s="75"/>
      <c r="BB34" s="72">
        <v>2037</v>
      </c>
      <c r="BC34" s="76">
        <v>59.275159486286199</v>
      </c>
      <c r="BD34" s="68">
        <v>53.2815026365245</v>
      </c>
      <c r="BE34" s="67">
        <f t="shared" si="5"/>
        <v>6.1395584367216056</v>
      </c>
      <c r="BG34" s="68"/>
      <c r="BJ34" s="68"/>
    </row>
    <row r="35" spans="2:62" x14ac:dyDescent="0.2"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T35" s="72">
        <v>2038</v>
      </c>
      <c r="AU35" s="65">
        <v>8.0410000000000004</v>
      </c>
      <c r="AV35" s="73"/>
      <c r="AW35" s="73">
        <f t="shared" si="6"/>
        <v>11.110779218360804</v>
      </c>
      <c r="AX35" s="73">
        <f t="shared" si="7"/>
        <v>14.180558436721606</v>
      </c>
      <c r="AY35" s="74">
        <f t="shared" si="3"/>
        <v>3.0697792183608037</v>
      </c>
      <c r="AZ35" s="74">
        <f t="shared" si="4"/>
        <v>6.1395584367216056</v>
      </c>
      <c r="BA35" s="75"/>
      <c r="BB35" s="72">
        <v>2038</v>
      </c>
      <c r="BC35" s="76">
        <v>58.464706246902097</v>
      </c>
      <c r="BD35" s="68">
        <v>52.652408015450703</v>
      </c>
      <c r="BE35" s="67">
        <f t="shared" si="5"/>
        <v>6.1395584367216056</v>
      </c>
      <c r="BG35" s="68"/>
      <c r="BJ35" s="68"/>
    </row>
    <row r="36" spans="2:62" x14ac:dyDescent="0.2"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T36" s="72">
        <v>2039</v>
      </c>
      <c r="AU36" s="65">
        <v>5.6289999999999996</v>
      </c>
      <c r="AV36" s="73"/>
      <c r="AW36" s="73">
        <f t="shared" si="6"/>
        <v>8.6987792183608015</v>
      </c>
      <c r="AX36" s="73">
        <f t="shared" si="7"/>
        <v>11.768558436721605</v>
      </c>
      <c r="AY36" s="74">
        <f t="shared" si="3"/>
        <v>3.0697792183608019</v>
      </c>
      <c r="AZ36" s="74">
        <f t="shared" si="4"/>
        <v>6.1395584367216056</v>
      </c>
      <c r="BA36" s="75"/>
      <c r="BB36" s="72">
        <v>2039</v>
      </c>
      <c r="BC36" s="76">
        <v>57.653245416057302</v>
      </c>
      <c r="BD36" s="68">
        <v>52.023838624604998</v>
      </c>
      <c r="BE36" s="67">
        <f t="shared" si="5"/>
        <v>6.1395584367216056</v>
      </c>
      <c r="BG36" s="68"/>
      <c r="BJ36" s="68"/>
    </row>
    <row r="37" spans="2:62" x14ac:dyDescent="0.2"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T37" s="72">
        <v>2040</v>
      </c>
      <c r="AU37" s="65">
        <v>3.8559999999999999</v>
      </c>
      <c r="AV37" s="73"/>
      <c r="AW37" s="73">
        <f t="shared" si="6"/>
        <v>6.9257792183608027</v>
      </c>
      <c r="AX37" s="73">
        <f t="shared" si="7"/>
        <v>9.9955584367216055</v>
      </c>
      <c r="AY37" s="74">
        <f t="shared" si="3"/>
        <v>3.0697792183608028</v>
      </c>
      <c r="AZ37" s="74">
        <f t="shared" si="4"/>
        <v>6.1395584367216056</v>
      </c>
      <c r="BA37" s="75"/>
      <c r="BB37" s="72">
        <v>2040</v>
      </c>
      <c r="BC37" s="76">
        <v>57.318388284511201</v>
      </c>
      <c r="BD37" s="68">
        <v>51.716675055470901</v>
      </c>
      <c r="BE37" s="67">
        <f t="shared" si="5"/>
        <v>6.1395584367216056</v>
      </c>
      <c r="BG37" s="68"/>
      <c r="BJ37" s="68"/>
    </row>
    <row r="38" spans="2:62" x14ac:dyDescent="0.2"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T38" s="72">
        <v>2041</v>
      </c>
      <c r="AU38" s="65">
        <v>2.5830000000000002</v>
      </c>
      <c r="AV38" s="73"/>
      <c r="AW38" s="73">
        <f t="shared" si="6"/>
        <v>5.652779218360803</v>
      </c>
      <c r="AX38" s="73">
        <f t="shared" si="7"/>
        <v>8.7225584367216058</v>
      </c>
      <c r="AY38" s="74">
        <f t="shared" si="3"/>
        <v>3.0697792183608028</v>
      </c>
      <c r="AZ38" s="74">
        <f t="shared" si="4"/>
        <v>6.1395584367216056</v>
      </c>
      <c r="BA38" s="75"/>
      <c r="BB38" s="72">
        <v>2041</v>
      </c>
      <c r="BC38" s="76">
        <v>57.323757888470297</v>
      </c>
      <c r="BD38" s="68">
        <v>51.748922958438797</v>
      </c>
      <c r="BE38" s="67">
        <f t="shared" si="5"/>
        <v>6.1395584367216056</v>
      </c>
      <c r="BG38" s="68"/>
      <c r="BH38" s="68"/>
      <c r="BJ38" s="68"/>
    </row>
    <row r="39" spans="2:62" x14ac:dyDescent="0.2"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T39" s="72">
        <v>2042</v>
      </c>
      <c r="AU39" s="65">
        <v>1.6919999999999999</v>
      </c>
      <c r="AV39" s="73"/>
      <c r="AW39" s="73">
        <f t="shared" si="6"/>
        <v>4.761779218360803</v>
      </c>
      <c r="AX39" s="73">
        <f t="shared" si="7"/>
        <v>7.8315584367216058</v>
      </c>
      <c r="AY39" s="74">
        <f t="shared" si="3"/>
        <v>3.0697792183608028</v>
      </c>
      <c r="AZ39" s="74">
        <f t="shared" si="4"/>
        <v>6.1395584367216056</v>
      </c>
      <c r="BA39" s="75"/>
      <c r="BB39" s="72">
        <v>2042</v>
      </c>
      <c r="BC39" s="76">
        <v>49.411136295568397</v>
      </c>
      <c r="BD39" s="68">
        <v>69.353111187670805</v>
      </c>
      <c r="BE39" s="67">
        <f t="shared" si="5"/>
        <v>6.1395584367216056</v>
      </c>
      <c r="BG39" s="68"/>
      <c r="BJ39" s="68"/>
    </row>
    <row r="40" spans="2:62" x14ac:dyDescent="0.2"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T40" s="72">
        <v>2043</v>
      </c>
      <c r="AU40" s="65">
        <v>1.083</v>
      </c>
      <c r="AV40" s="73"/>
      <c r="AW40" s="73">
        <f t="shared" si="6"/>
        <v>4.152779218360803</v>
      </c>
      <c r="AX40" s="73">
        <f t="shared" si="7"/>
        <v>7.2225584367216058</v>
      </c>
      <c r="AY40" s="74">
        <f t="shared" si="3"/>
        <v>3.0697792183608028</v>
      </c>
      <c r="AZ40" s="74">
        <f t="shared" si="4"/>
        <v>6.1395584367216056</v>
      </c>
      <c r="BA40" s="75"/>
      <c r="BB40" s="72">
        <v>2043</v>
      </c>
      <c r="BC40" s="76">
        <v>49.112211814807601</v>
      </c>
      <c r="BD40" s="68">
        <v>68.929494137767705</v>
      </c>
      <c r="BE40" s="67">
        <f t="shared" si="5"/>
        <v>6.1395584367216056</v>
      </c>
      <c r="BG40" s="68"/>
      <c r="BJ40" s="68"/>
    </row>
    <row r="41" spans="2:62" x14ac:dyDescent="0.2"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T41" s="72">
        <v>2044</v>
      </c>
      <c r="AU41" s="65">
        <v>0.67700000000000005</v>
      </c>
      <c r="AV41" s="73"/>
      <c r="AW41" s="73">
        <f t="shared" si="6"/>
        <v>3.7467792183608029</v>
      </c>
      <c r="AX41" s="73">
        <f t="shared" si="7"/>
        <v>6.8165584367216052</v>
      </c>
      <c r="AY41" s="74">
        <f t="shared" si="3"/>
        <v>3.0697792183608028</v>
      </c>
      <c r="AZ41" s="74">
        <f t="shared" si="4"/>
        <v>6.1395584367216056</v>
      </c>
      <c r="BA41" s="75"/>
      <c r="BB41" s="58">
        <v>2044</v>
      </c>
      <c r="BC41" s="68">
        <v>48.813287334046898</v>
      </c>
      <c r="BD41" s="68">
        <v>68.505877087864604</v>
      </c>
      <c r="BE41" s="67">
        <f t="shared" si="5"/>
        <v>6.1395584367216056</v>
      </c>
      <c r="BG41" s="68"/>
      <c r="BJ41" s="68"/>
    </row>
    <row r="42" spans="2:62" x14ac:dyDescent="0.2"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T42" s="72">
        <v>2045</v>
      </c>
      <c r="AU42" s="65">
        <v>0.41299999999999998</v>
      </c>
      <c r="AV42" s="73"/>
      <c r="AW42" s="73">
        <f t="shared" si="6"/>
        <v>3.4827792183608026</v>
      </c>
      <c r="AX42" s="73">
        <f t="shared" si="7"/>
        <v>6.5525584367216059</v>
      </c>
      <c r="AY42" s="74">
        <f t="shared" si="3"/>
        <v>3.0697792183608028</v>
      </c>
      <c r="AZ42" s="74">
        <f t="shared" si="4"/>
        <v>6.1395584367216056</v>
      </c>
      <c r="BA42" s="75"/>
      <c r="BB42" s="58">
        <v>2045</v>
      </c>
      <c r="BC42" s="68">
        <v>48.522294701477797</v>
      </c>
      <c r="BD42" s="68">
        <v>68.094005687756194</v>
      </c>
      <c r="BE42" s="67">
        <f t="shared" si="5"/>
        <v>6.1395584367216056</v>
      </c>
      <c r="BG42" s="68"/>
      <c r="BJ42" s="68"/>
    </row>
    <row r="43" spans="2:62" x14ac:dyDescent="0.2"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T43" s="72">
        <v>2046</v>
      </c>
      <c r="AU43" s="65">
        <v>0.246</v>
      </c>
      <c r="AV43" s="73"/>
      <c r="AW43" s="73">
        <f t="shared" si="6"/>
        <v>3.3157792183608028</v>
      </c>
      <c r="AX43" s="73">
        <f t="shared" si="7"/>
        <v>6.3855584367216061</v>
      </c>
      <c r="AY43" s="74">
        <f t="shared" si="3"/>
        <v>3.0697792183608028</v>
      </c>
      <c r="AZ43" s="74">
        <f t="shared" si="4"/>
        <v>6.1395584367216056</v>
      </c>
      <c r="BA43" s="75"/>
      <c r="BB43" s="58">
        <v>2046</v>
      </c>
      <c r="BC43" s="68">
        <v>48.485164295316899</v>
      </c>
      <c r="BD43" s="68">
        <v>67.940512227358894</v>
      </c>
      <c r="BE43" s="67">
        <f t="shared" si="5"/>
        <v>6.1395584367216056</v>
      </c>
      <c r="BG43" s="68"/>
      <c r="BJ43" s="68"/>
    </row>
    <row r="44" spans="2:62" x14ac:dyDescent="0.2"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T44" s="72">
        <v>2047</v>
      </c>
      <c r="AU44" s="65">
        <v>0.14199999999999999</v>
      </c>
      <c r="AV44" s="73"/>
      <c r="AW44" s="73">
        <f t="shared" si="6"/>
        <v>3.2117792183608027</v>
      </c>
      <c r="AX44" s="73">
        <f t="shared" si="7"/>
        <v>6.281558436721606</v>
      </c>
      <c r="AY44" s="74">
        <f t="shared" si="3"/>
        <v>3.0697792183608028</v>
      </c>
      <c r="AZ44" s="74">
        <f t="shared" si="4"/>
        <v>6.1395584367216056</v>
      </c>
      <c r="BA44" s="75"/>
      <c r="BB44" s="58">
        <v>2047</v>
      </c>
      <c r="BC44" s="68">
        <v>35.375486988655503</v>
      </c>
      <c r="BD44" s="68">
        <v>38.039585445839599</v>
      </c>
      <c r="BE44" s="67">
        <f t="shared" si="5"/>
        <v>6.1395584367216056</v>
      </c>
      <c r="BG44" s="68"/>
      <c r="BJ44" s="68"/>
    </row>
    <row r="45" spans="2:62" x14ac:dyDescent="0.2"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T45" s="72">
        <v>2048</v>
      </c>
      <c r="AU45" s="65">
        <v>0.08</v>
      </c>
      <c r="AV45" s="73"/>
      <c r="AW45" s="73">
        <f t="shared" si="6"/>
        <v>3.1497792183608029</v>
      </c>
      <c r="AX45" s="73">
        <f t="shared" si="7"/>
        <v>6.2195584367216057</v>
      </c>
      <c r="AY45" s="74">
        <f t="shared" si="3"/>
        <v>3.0697792183608028</v>
      </c>
      <c r="AZ45" s="74">
        <f t="shared" si="4"/>
        <v>6.1395584367216056</v>
      </c>
      <c r="BA45" s="75"/>
      <c r="BB45" s="58">
        <v>2048</v>
      </c>
      <c r="BC45" s="68">
        <v>35.1718581953685</v>
      </c>
      <c r="BD45" s="68">
        <v>37.819993874262899</v>
      </c>
      <c r="BE45" s="67">
        <f t="shared" si="5"/>
        <v>6.1395584367216056</v>
      </c>
      <c r="BG45" s="68"/>
      <c r="BJ45" s="68"/>
    </row>
    <row r="46" spans="2:62" x14ac:dyDescent="0.2"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T46" s="58">
        <v>2049</v>
      </c>
      <c r="AU46" s="65">
        <v>4.3999999999999997E-2</v>
      </c>
      <c r="AW46" s="73">
        <f t="shared" si="6"/>
        <v>3.1137792183608028</v>
      </c>
      <c r="AX46" s="73">
        <f t="shared" si="7"/>
        <v>6.1835584367216052</v>
      </c>
      <c r="AY46" s="74">
        <f t="shared" si="3"/>
        <v>3.0697792183608028</v>
      </c>
      <c r="AZ46" s="74">
        <f t="shared" si="4"/>
        <v>6.1395584367216056</v>
      </c>
      <c r="BA46" s="75"/>
      <c r="BB46" s="58">
        <v>2049</v>
      </c>
      <c r="BC46" s="68">
        <v>34.374140440168098</v>
      </c>
      <c r="BD46" s="68">
        <v>37.002612890873003</v>
      </c>
      <c r="BE46" s="67">
        <f t="shared" si="5"/>
        <v>6.1395584367216056</v>
      </c>
      <c r="BG46" s="68"/>
    </row>
    <row r="47" spans="2:62" x14ac:dyDescent="0.2"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U47" s="65"/>
      <c r="AW47" s="73"/>
      <c r="AX47" s="73"/>
      <c r="AY47" s="74">
        <f>AY46</f>
        <v>3.0697792183608028</v>
      </c>
      <c r="AZ47" s="74">
        <f>AZ46</f>
        <v>6.1395584367216056</v>
      </c>
      <c r="BC47" s="68">
        <f>SUM(BC17:BC46)</f>
        <v>1508.3681144102593</v>
      </c>
      <c r="BD47" s="68">
        <f>SUM(BD17:BD46)</f>
        <v>1686.4153090751859</v>
      </c>
      <c r="BE47" s="69">
        <f>BD47-BC47</f>
        <v>178.04719466492656</v>
      </c>
      <c r="BG47" s="68"/>
    </row>
    <row r="48" spans="2:62" x14ac:dyDescent="0.2"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64"/>
      <c r="AI48" s="64"/>
      <c r="AJ48" s="64"/>
      <c r="AK48" s="64"/>
      <c r="AL48" s="64"/>
    </row>
    <row r="49" spans="2:38" x14ac:dyDescent="0.2"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64"/>
      <c r="AI49" s="64"/>
      <c r="AJ49" s="64"/>
      <c r="AK49" s="64"/>
      <c r="AL49" s="64"/>
    </row>
    <row r="50" spans="2:38" x14ac:dyDescent="0.2"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64"/>
      <c r="AI50" s="64"/>
      <c r="AJ50" s="64"/>
      <c r="AK50" s="64"/>
      <c r="AL50" s="64"/>
    </row>
    <row r="51" spans="2:38" x14ac:dyDescent="0.2"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70"/>
      <c r="AF51" s="70"/>
      <c r="AG51" s="70"/>
      <c r="AH51" s="64"/>
      <c r="AI51" s="64"/>
      <c r="AJ51" s="64"/>
      <c r="AK51" s="64"/>
      <c r="AL51" s="64"/>
    </row>
    <row r="52" spans="2:38" x14ac:dyDescent="0.2"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64"/>
      <c r="AI52" s="64"/>
      <c r="AJ52" s="64"/>
      <c r="AK52" s="64"/>
      <c r="AL52" s="64"/>
    </row>
    <row r="53" spans="2:38" x14ac:dyDescent="0.2"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  <c r="AE53" s="70"/>
      <c r="AF53" s="70"/>
      <c r="AG53" s="70"/>
      <c r="AH53" s="64"/>
      <c r="AI53" s="64"/>
      <c r="AJ53" s="64"/>
      <c r="AK53" s="64"/>
      <c r="AL53" s="64"/>
    </row>
    <row r="54" spans="2:38" x14ac:dyDescent="0.2"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70"/>
      <c r="AF54" s="70"/>
      <c r="AG54" s="70"/>
      <c r="AH54" s="64"/>
      <c r="AI54" s="64"/>
      <c r="AJ54" s="64"/>
      <c r="AK54" s="64"/>
      <c r="AL54" s="64"/>
    </row>
    <row r="55" spans="2:38" x14ac:dyDescent="0.2"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  <c r="AE55" s="70"/>
      <c r="AF55" s="70"/>
      <c r="AG55" s="70"/>
      <c r="AH55" s="64"/>
      <c r="AI55" s="64"/>
      <c r="AJ55" s="64"/>
      <c r="AK55" s="64"/>
      <c r="AL55" s="64"/>
    </row>
    <row r="56" spans="2:38" x14ac:dyDescent="0.2"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70"/>
      <c r="AD56" s="70"/>
      <c r="AE56" s="70"/>
      <c r="AF56" s="70"/>
      <c r="AG56" s="70"/>
      <c r="AH56" s="64"/>
      <c r="AI56" s="64"/>
      <c r="AJ56" s="64"/>
      <c r="AK56" s="64"/>
      <c r="AL56" s="64"/>
    </row>
    <row r="57" spans="2:38" x14ac:dyDescent="0.2"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  <c r="AE57" s="70"/>
      <c r="AF57" s="70"/>
      <c r="AG57" s="70"/>
      <c r="AH57" s="64"/>
      <c r="AI57" s="64"/>
      <c r="AJ57" s="64"/>
      <c r="AK57" s="64"/>
      <c r="AL57" s="64"/>
    </row>
    <row r="58" spans="2:38" x14ac:dyDescent="0.2"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0"/>
      <c r="AE58" s="70"/>
      <c r="AF58" s="70"/>
      <c r="AG58" s="70"/>
      <c r="AH58" s="64"/>
      <c r="AI58" s="64"/>
      <c r="AJ58" s="64"/>
      <c r="AK58" s="64"/>
      <c r="AL58" s="64"/>
    </row>
    <row r="59" spans="2:38" x14ac:dyDescent="0.2"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  <c r="AE59" s="70"/>
      <c r="AF59" s="70"/>
      <c r="AG59" s="70"/>
      <c r="AH59" s="64"/>
      <c r="AI59" s="64"/>
      <c r="AJ59" s="64"/>
      <c r="AK59" s="64"/>
      <c r="AL59" s="64"/>
    </row>
    <row r="60" spans="2:38" x14ac:dyDescent="0.2"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  <c r="AE60" s="70"/>
      <c r="AF60" s="70"/>
      <c r="AG60" s="70"/>
      <c r="AH60" s="64"/>
      <c r="AI60" s="64"/>
      <c r="AJ60" s="64"/>
      <c r="AK60" s="64"/>
      <c r="AL60" s="64"/>
    </row>
    <row r="61" spans="2:38" x14ac:dyDescent="0.2"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  <c r="AE61" s="70"/>
      <c r="AF61" s="70"/>
      <c r="AG61" s="70"/>
      <c r="AH61" s="64"/>
      <c r="AI61" s="64"/>
      <c r="AJ61" s="64"/>
      <c r="AK61" s="64"/>
      <c r="AL61" s="64"/>
    </row>
    <row r="62" spans="2:38" x14ac:dyDescent="0.2"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70"/>
      <c r="AE62" s="70"/>
      <c r="AF62" s="70"/>
      <c r="AG62" s="70"/>
      <c r="AH62" s="64"/>
      <c r="AI62" s="64"/>
      <c r="AJ62" s="64"/>
      <c r="AK62" s="64"/>
      <c r="AL62" s="64"/>
    </row>
    <row r="63" spans="2:38" x14ac:dyDescent="0.2">
      <c r="B63" s="70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B63" s="70"/>
      <c r="AC63" s="70"/>
      <c r="AD63" s="70"/>
      <c r="AE63" s="70"/>
      <c r="AF63" s="70"/>
      <c r="AG63" s="70"/>
      <c r="AH63" s="64"/>
      <c r="AI63" s="64"/>
      <c r="AJ63" s="64"/>
      <c r="AK63" s="64"/>
      <c r="AL63" s="64"/>
    </row>
    <row r="64" spans="2:38" x14ac:dyDescent="0.2"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B64" s="70"/>
      <c r="AC64" s="70"/>
      <c r="AD64" s="70"/>
      <c r="AE64" s="70"/>
      <c r="AF64" s="70"/>
      <c r="AG64" s="70"/>
      <c r="AH64" s="64"/>
      <c r="AI64" s="64"/>
      <c r="AJ64" s="64"/>
      <c r="AK64" s="64"/>
      <c r="AL64" s="64"/>
    </row>
    <row r="65" spans="2:38" x14ac:dyDescent="0.2"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64"/>
      <c r="AI65" s="64"/>
      <c r="AJ65" s="64"/>
      <c r="AK65" s="64"/>
      <c r="AL65" s="64"/>
    </row>
    <row r="66" spans="2:38" x14ac:dyDescent="0.2"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0"/>
      <c r="AD66" s="70"/>
      <c r="AE66" s="70"/>
      <c r="AF66" s="70"/>
      <c r="AG66" s="70"/>
      <c r="AH66" s="64"/>
      <c r="AI66" s="64"/>
      <c r="AJ66" s="64"/>
      <c r="AK66" s="64"/>
      <c r="AL66" s="64"/>
    </row>
    <row r="67" spans="2:38" x14ac:dyDescent="0.2"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0"/>
      <c r="AD67" s="70"/>
      <c r="AE67" s="70"/>
      <c r="AF67" s="70"/>
      <c r="AG67" s="70"/>
      <c r="AH67" s="64"/>
      <c r="AI67" s="64"/>
      <c r="AJ67" s="64"/>
      <c r="AK67" s="64"/>
      <c r="AL67" s="64"/>
    </row>
    <row r="68" spans="2:38" x14ac:dyDescent="0.2"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64"/>
      <c r="AI68" s="64"/>
      <c r="AJ68" s="64"/>
      <c r="AK68" s="64"/>
      <c r="AL68" s="64"/>
    </row>
    <row r="69" spans="2:38" x14ac:dyDescent="0.2"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64"/>
      <c r="AI69" s="64"/>
      <c r="AJ69" s="64"/>
      <c r="AK69" s="64"/>
      <c r="AL69" s="64"/>
    </row>
    <row r="70" spans="2:38" x14ac:dyDescent="0.2"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0"/>
      <c r="AD70" s="70"/>
      <c r="AE70" s="70"/>
      <c r="AF70" s="70"/>
      <c r="AG70" s="70"/>
      <c r="AH70" s="64"/>
      <c r="AI70" s="64"/>
      <c r="AJ70" s="64"/>
      <c r="AK70" s="64"/>
      <c r="AL70" s="64"/>
    </row>
    <row r="71" spans="2:38" x14ac:dyDescent="0.2"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0"/>
      <c r="AE71" s="70"/>
      <c r="AF71" s="70"/>
      <c r="AG71" s="70"/>
      <c r="AH71" s="64"/>
      <c r="AI71" s="64"/>
      <c r="AJ71" s="64"/>
      <c r="AK71" s="64"/>
      <c r="AL71" s="64"/>
    </row>
    <row r="72" spans="2:38" x14ac:dyDescent="0.2"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0"/>
      <c r="AE72" s="70"/>
      <c r="AF72" s="70"/>
      <c r="AG72" s="70"/>
      <c r="AH72" s="64"/>
      <c r="AI72" s="64"/>
      <c r="AJ72" s="64"/>
      <c r="AK72" s="64"/>
      <c r="AL72" s="64"/>
    </row>
    <row r="73" spans="2:38" x14ac:dyDescent="0.2"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64"/>
      <c r="AI73" s="64"/>
      <c r="AJ73" s="64"/>
      <c r="AK73" s="64"/>
      <c r="AL73" s="64"/>
    </row>
    <row r="74" spans="2:38" x14ac:dyDescent="0.2"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64"/>
      <c r="AI74" s="64"/>
      <c r="AJ74" s="64"/>
      <c r="AK74" s="64"/>
      <c r="AL74" s="64"/>
    </row>
    <row r="75" spans="2:38" x14ac:dyDescent="0.2"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0"/>
      <c r="AE75" s="70"/>
      <c r="AF75" s="70"/>
      <c r="AG75" s="70"/>
      <c r="AH75" s="64"/>
      <c r="AI75" s="64"/>
      <c r="AJ75" s="64"/>
      <c r="AK75" s="64"/>
      <c r="AL75" s="64"/>
    </row>
    <row r="76" spans="2:38" x14ac:dyDescent="0.2"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  <c r="AE76" s="70"/>
      <c r="AF76" s="70"/>
      <c r="AG76" s="70"/>
      <c r="AH76" s="64"/>
      <c r="AI76" s="64"/>
      <c r="AJ76" s="64"/>
      <c r="AK76" s="64"/>
      <c r="AL76" s="64"/>
    </row>
    <row r="77" spans="2:38" x14ac:dyDescent="0.2"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0"/>
      <c r="AE77" s="70"/>
      <c r="AF77" s="70"/>
      <c r="AG77" s="70"/>
      <c r="AH77" s="64"/>
      <c r="AI77" s="64"/>
      <c r="AJ77" s="64"/>
      <c r="AK77" s="64"/>
      <c r="AL77" s="64"/>
    </row>
    <row r="78" spans="2:38" x14ac:dyDescent="0.2"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</row>
    <row r="79" spans="2:38" x14ac:dyDescent="0.2"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</row>
    <row r="80" spans="2:38" x14ac:dyDescent="0.2"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</row>
    <row r="81" spans="2:28" x14ac:dyDescent="0.2"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</row>
    <row r="82" spans="2:28" x14ac:dyDescent="0.2"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</row>
    <row r="83" spans="2:28" x14ac:dyDescent="0.2"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</row>
    <row r="84" spans="2:28" x14ac:dyDescent="0.2"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</row>
    <row r="85" spans="2:28" x14ac:dyDescent="0.2"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</row>
    <row r="86" spans="2:28" x14ac:dyDescent="0.2"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</row>
    <row r="87" spans="2:28" x14ac:dyDescent="0.2"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</row>
    <row r="88" spans="2:28" x14ac:dyDescent="0.2"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</row>
    <row r="89" spans="2:28" x14ac:dyDescent="0.2"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</row>
    <row r="90" spans="2:28" x14ac:dyDescent="0.2"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</row>
    <row r="91" spans="2:28" x14ac:dyDescent="0.2"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</row>
    <row r="92" spans="2:28" x14ac:dyDescent="0.2"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</row>
    <row r="93" spans="2:28" x14ac:dyDescent="0.2"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</row>
    <row r="94" spans="2:28" x14ac:dyDescent="0.2"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</row>
    <row r="95" spans="2:28" x14ac:dyDescent="0.2"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</row>
    <row r="96" spans="2:28" x14ac:dyDescent="0.2"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</row>
    <row r="97" spans="2:28" x14ac:dyDescent="0.2"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</row>
    <row r="98" spans="2:28" x14ac:dyDescent="0.2"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</row>
    <row r="99" spans="2:28" x14ac:dyDescent="0.2"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</row>
    <row r="100" spans="2:28" x14ac:dyDescent="0.2"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</row>
    <row r="101" spans="2:28" x14ac:dyDescent="0.2"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</row>
    <row r="102" spans="2:28" x14ac:dyDescent="0.2"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</row>
    <row r="103" spans="2:28" x14ac:dyDescent="0.2"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</row>
    <row r="104" spans="2:28" x14ac:dyDescent="0.2"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</row>
    <row r="105" spans="2:28" x14ac:dyDescent="0.2"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</row>
    <row r="106" spans="2:28" x14ac:dyDescent="0.2"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</row>
    <row r="107" spans="2:28" x14ac:dyDescent="0.2"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</row>
    <row r="108" spans="2:28" x14ac:dyDescent="0.2"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</row>
    <row r="109" spans="2:28" x14ac:dyDescent="0.2"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</row>
    <row r="110" spans="2:28" x14ac:dyDescent="0.2"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</row>
    <row r="111" spans="2:28" x14ac:dyDescent="0.2"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</row>
    <row r="112" spans="2:28" x14ac:dyDescent="0.2"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</row>
    <row r="113" spans="2:28" x14ac:dyDescent="0.2"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</row>
    <row r="114" spans="2:28" x14ac:dyDescent="0.2"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</row>
    <row r="115" spans="2:28" x14ac:dyDescent="0.2"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</row>
    <row r="116" spans="2:28" x14ac:dyDescent="0.2"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</row>
    <row r="117" spans="2:28" x14ac:dyDescent="0.2"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</row>
    <row r="118" spans="2:28" x14ac:dyDescent="0.2"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</row>
    <row r="119" spans="2:28" x14ac:dyDescent="0.2"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71"/>
    </row>
    <row r="120" spans="2:28" x14ac:dyDescent="0.2"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</row>
    <row r="121" spans="2:28" x14ac:dyDescent="0.2"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</row>
    <row r="122" spans="2:28" x14ac:dyDescent="0.2"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71"/>
    </row>
    <row r="123" spans="2:28" x14ac:dyDescent="0.2"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  <c r="AB123" s="71"/>
    </row>
    <row r="124" spans="2:28" x14ac:dyDescent="0.2"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</row>
    <row r="125" spans="2:28" x14ac:dyDescent="0.2"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  <c r="AA125" s="71"/>
      <c r="AB125" s="71"/>
    </row>
    <row r="126" spans="2:28" x14ac:dyDescent="0.2"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  <c r="AA126" s="71"/>
      <c r="AB126" s="71"/>
    </row>
    <row r="127" spans="2:28" x14ac:dyDescent="0.2"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</row>
    <row r="128" spans="2:28" x14ac:dyDescent="0.2"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  <c r="AA128" s="71"/>
      <c r="AB128" s="71"/>
    </row>
    <row r="129" spans="2:28" x14ac:dyDescent="0.2"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</row>
    <row r="130" spans="2:28" x14ac:dyDescent="0.2"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  <c r="AA130" s="71"/>
      <c r="AB130" s="71"/>
    </row>
    <row r="131" spans="2:28" x14ac:dyDescent="0.2"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  <c r="AA131" s="71"/>
      <c r="AB131" s="71"/>
    </row>
    <row r="132" spans="2:28" x14ac:dyDescent="0.2"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</row>
    <row r="133" spans="2:28" x14ac:dyDescent="0.2"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  <c r="AA133" s="71"/>
      <c r="AB133" s="71"/>
    </row>
    <row r="134" spans="2:28" x14ac:dyDescent="0.2"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  <c r="AA134" s="71"/>
      <c r="AB134" s="71"/>
    </row>
    <row r="135" spans="2:28" x14ac:dyDescent="0.2"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</row>
    <row r="136" spans="2:28" x14ac:dyDescent="0.2"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  <c r="AA136" s="71"/>
      <c r="AB136" s="71"/>
    </row>
    <row r="137" spans="2:28" x14ac:dyDescent="0.2"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  <c r="AA137" s="71"/>
      <c r="AB137" s="71"/>
    </row>
    <row r="138" spans="2:28" x14ac:dyDescent="0.2"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</row>
    <row r="139" spans="2:28" x14ac:dyDescent="0.2"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  <c r="AA139" s="71"/>
      <c r="AB139" s="71"/>
    </row>
    <row r="140" spans="2:28" x14ac:dyDescent="0.2"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  <c r="AA140" s="71"/>
      <c r="AB140" s="71"/>
    </row>
    <row r="141" spans="2:28" x14ac:dyDescent="0.2"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</row>
    <row r="142" spans="2:28" x14ac:dyDescent="0.2"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  <c r="AA142" s="71"/>
      <c r="AB142" s="71"/>
    </row>
    <row r="143" spans="2:28" x14ac:dyDescent="0.2"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  <c r="AA143" s="71"/>
      <c r="AB143" s="71"/>
    </row>
    <row r="144" spans="2:28" x14ac:dyDescent="0.2"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</row>
    <row r="145" spans="2:28" x14ac:dyDescent="0.2"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  <c r="AA145" s="71"/>
      <c r="AB145" s="71"/>
    </row>
    <row r="146" spans="2:28" x14ac:dyDescent="0.2"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  <c r="AA146" s="71"/>
      <c r="AB146" s="71"/>
    </row>
    <row r="147" spans="2:28" x14ac:dyDescent="0.2"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  <c r="AA147" s="71"/>
      <c r="AB147" s="71"/>
    </row>
    <row r="148" spans="2:28" x14ac:dyDescent="0.2"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</row>
    <row r="149" spans="2:28" x14ac:dyDescent="0.2"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  <c r="AA149" s="71"/>
      <c r="AB149" s="71"/>
    </row>
    <row r="150" spans="2:28" x14ac:dyDescent="0.2"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  <c r="AA150" s="71"/>
      <c r="AB150" s="71"/>
    </row>
    <row r="151" spans="2:28" x14ac:dyDescent="0.2"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</row>
    <row r="152" spans="2:28" x14ac:dyDescent="0.2"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  <c r="AA152" s="71"/>
      <c r="AB152" s="71"/>
    </row>
    <row r="153" spans="2:28" x14ac:dyDescent="0.2"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</row>
    <row r="154" spans="2:28" x14ac:dyDescent="0.2"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</row>
    <row r="155" spans="2:28" x14ac:dyDescent="0.2"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  <c r="AA155" s="71"/>
      <c r="AB155" s="71"/>
    </row>
    <row r="156" spans="2:28" x14ac:dyDescent="0.2"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  <c r="AA156" s="71"/>
      <c r="AB156" s="71"/>
    </row>
  </sheetData>
  <conditionalFormatting sqref="B78:AB156 B8:AL77">
    <cfRule type="cellIs" dxfId="13" priority="2" operator="equal">
      <formula>"eps"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Notes</vt:lpstr>
      <vt:lpstr>Index</vt:lpstr>
      <vt:lpstr>XSets</vt:lpstr>
      <vt:lpstr>Sets</vt:lpstr>
      <vt:lpstr>Closures</vt:lpstr>
      <vt:lpstr>TFPgr</vt:lpstr>
      <vt:lpstr>TFPgr_o</vt:lpstr>
      <vt:lpstr>TFPgr_SATIM</vt:lpstr>
      <vt:lpstr>TFP</vt:lpstr>
      <vt:lpstr>FacProd</vt:lpstr>
      <vt:lpstr>FacSup</vt:lpstr>
      <vt:lpstr>Wage</vt:lpstr>
      <vt:lpstr>FixCap</vt:lpstr>
      <vt:lpstr>Misc</vt:lpstr>
      <vt:lpstr>Population</vt:lpstr>
      <vt:lpstr>PWGR</vt:lpstr>
      <vt:lpstr>evpen</vt:lpstr>
      <vt:lpstr>evexp</vt:lpstr>
      <vt:lpstr>CARBONTAX</vt:lpstr>
      <vt:lpstr>WPDATA</vt:lpstr>
      <vt:lpstr>FSHOCK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Bruno</cp:lastModifiedBy>
  <dcterms:created xsi:type="dcterms:W3CDTF">2010-09-27T15:36:29Z</dcterms:created>
  <dcterms:modified xsi:type="dcterms:W3CDTF">2022-05-19T08:19:47Z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336788415908813</vt:r8>
  </property>
</Properties>
</file>