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04\CGE\"/>
    </mc:Choice>
  </mc:AlternateContent>
  <xr:revisionPtr revIDLastSave="0" documentId="13_ncr:1_{7AE7B177-720D-4597-A96C-5FB0758E4474}" xr6:coauthVersionLast="44" xr6:coauthVersionMax="45" xr10:uidLastSave="{00000000-0000-0000-0000-000000000000}"/>
  <bookViews>
    <workbookView xWindow="4995" yWindow="-17235" windowWidth="28770" windowHeight="15600" tabRatio="847" activeTab="14" xr2:uid="{00000000-000D-0000-FFFF-FFFF00000000}"/>
  </bookViews>
  <sheets>
    <sheet name="Notes" sheetId="9" r:id="rId1"/>
    <sheet name="Index" sheetId="1" r:id="rId2"/>
    <sheet name="Sets" sheetId="2" r:id="rId3"/>
    <sheet name="Closures" sheetId="3" r:id="rId4"/>
    <sheet name="TFPgr" sheetId="33" r:id="rId5"/>
    <sheet name="TFPgr_bySIC" sheetId="32" r:id="rId6"/>
    <sheet name="TFPgr_bySATIM" sheetId="27" r:id="rId7"/>
    <sheet name="TFP" sheetId="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CARBONTAX" sheetId="19" r:id="rId15"/>
    <sheet name="FSHOCK" sheetId="21" r:id="rId16"/>
  </sheets>
  <externalReferences>
    <externalReference r:id="rId17"/>
    <externalReference r:id="rId18"/>
    <externalReference r:id="rId1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8" i="33" l="1"/>
  <c r="A58" i="33"/>
  <c r="B57" i="33"/>
  <c r="A57" i="33"/>
  <c r="B56" i="33"/>
  <c r="A56" i="33"/>
  <c r="B55" i="33"/>
  <c r="A55" i="33"/>
  <c r="F54" i="33"/>
  <c r="F55" i="33" s="1"/>
  <c r="F56" i="33" s="1"/>
  <c r="F57" i="33" s="1"/>
  <c r="F58" i="33" s="1"/>
  <c r="B54" i="33"/>
  <c r="A54" i="33"/>
  <c r="J53" i="33"/>
  <c r="B53" i="33"/>
  <c r="A53" i="33"/>
  <c r="J52" i="33"/>
  <c r="I52" i="33"/>
  <c r="I53" i="33" s="1"/>
  <c r="E52" i="33"/>
  <c r="F52" i="33" s="1"/>
  <c r="G52" i="33" s="1"/>
  <c r="H52" i="33" s="1"/>
  <c r="B52" i="33"/>
  <c r="A52" i="33"/>
  <c r="L51" i="33"/>
  <c r="L52" i="33" s="1"/>
  <c r="L53" i="33" s="1"/>
  <c r="L54" i="33" s="1"/>
  <c r="K51" i="33"/>
  <c r="K52" i="33" s="1"/>
  <c r="K53" i="33" s="1"/>
  <c r="K54" i="33" s="1"/>
  <c r="J51" i="33"/>
  <c r="I51" i="33"/>
  <c r="H51" i="33"/>
  <c r="G51" i="33"/>
  <c r="F51" i="33"/>
  <c r="E51" i="33"/>
  <c r="D51" i="33"/>
  <c r="B51" i="33"/>
  <c r="A51" i="33"/>
  <c r="L50" i="33"/>
  <c r="M50" i="33" s="1"/>
  <c r="K50" i="33"/>
  <c r="B50" i="33"/>
  <c r="A50" i="33"/>
  <c r="K49" i="33"/>
  <c r="I49" i="33"/>
  <c r="I54" i="33" s="1"/>
  <c r="I55" i="33" s="1"/>
  <c r="I56" i="33" s="1"/>
  <c r="I57" i="33" s="1"/>
  <c r="I58" i="33" s="1"/>
  <c r="F49" i="33"/>
  <c r="E49" i="33"/>
  <c r="E54" i="33" s="1"/>
  <c r="E55" i="33" s="1"/>
  <c r="E56" i="33" s="1"/>
  <c r="E57" i="33" s="1"/>
  <c r="E58" i="33" s="1"/>
  <c r="B49" i="33"/>
  <c r="A49" i="33"/>
  <c r="K48" i="33"/>
  <c r="I48" i="33"/>
  <c r="G48" i="33"/>
  <c r="F48" i="33"/>
  <c r="E48" i="33"/>
  <c r="D48" i="33"/>
  <c r="B48" i="33"/>
  <c r="A48" i="33"/>
  <c r="M47" i="33"/>
  <c r="M48" i="33" s="1"/>
  <c r="L47" i="33"/>
  <c r="L48" i="33" s="1"/>
  <c r="I47" i="33"/>
  <c r="H47" i="33"/>
  <c r="H49" i="33" s="1"/>
  <c r="H54" i="33" s="1"/>
  <c r="H55" i="33" s="1"/>
  <c r="H56" i="33" s="1"/>
  <c r="H57" i="33" s="1"/>
  <c r="H58" i="33" s="1"/>
  <c r="G47" i="33"/>
  <c r="G49" i="33" s="1"/>
  <c r="G54" i="33" s="1"/>
  <c r="G55" i="33" s="1"/>
  <c r="G56" i="33" s="1"/>
  <c r="G57" i="33" s="1"/>
  <c r="G58" i="33" s="1"/>
  <c r="F47" i="33"/>
  <c r="E47" i="33"/>
  <c r="D47" i="33"/>
  <c r="D49" i="33" s="1"/>
  <c r="D54" i="33" s="1"/>
  <c r="D55" i="33" s="1"/>
  <c r="D56" i="33" s="1"/>
  <c r="D57" i="33" s="1"/>
  <c r="D58" i="33" s="1"/>
  <c r="B47" i="33"/>
  <c r="A47" i="33"/>
  <c r="L46" i="33"/>
  <c r="M46" i="33" s="1"/>
  <c r="N46" i="33" s="1"/>
  <c r="O46" i="33" s="1"/>
  <c r="P46" i="33" s="1"/>
  <c r="Q46" i="33" s="1"/>
  <c r="R46" i="33" s="1"/>
  <c r="S46" i="33" s="1"/>
  <c r="T46" i="33" s="1"/>
  <c r="B46" i="33"/>
  <c r="A46" i="33"/>
  <c r="L45" i="33"/>
  <c r="M45" i="33" s="1"/>
  <c r="N45" i="33" s="1"/>
  <c r="O45" i="33" s="1"/>
  <c r="P45" i="33" s="1"/>
  <c r="Q45" i="33" s="1"/>
  <c r="R45" i="33" s="1"/>
  <c r="S45" i="33" s="1"/>
  <c r="T45" i="33" s="1"/>
  <c r="J45" i="33"/>
  <c r="J47" i="33" s="1"/>
  <c r="B45" i="33"/>
  <c r="A45" i="33"/>
  <c r="F44" i="33"/>
  <c r="G44" i="33" s="1"/>
  <c r="H44" i="33" s="1"/>
  <c r="I44" i="33" s="1"/>
  <c r="J44" i="33" s="1"/>
  <c r="K44" i="33" s="1"/>
  <c r="L44" i="33" s="1"/>
  <c r="M44" i="33" s="1"/>
  <c r="N44" i="33" s="1"/>
  <c r="O44" i="33" s="1"/>
  <c r="P44" i="33" s="1"/>
  <c r="Q44" i="33" s="1"/>
  <c r="R44" i="33" s="1"/>
  <c r="S44" i="33" s="1"/>
  <c r="T44" i="33" s="1"/>
  <c r="E44" i="33"/>
  <c r="B44" i="33"/>
  <c r="A44" i="33"/>
  <c r="B43" i="33"/>
  <c r="A43" i="33"/>
  <c r="D42" i="33"/>
  <c r="B42" i="33"/>
  <c r="A42" i="33"/>
  <c r="B41" i="33"/>
  <c r="A41" i="33"/>
  <c r="B40" i="33"/>
  <c r="A40" i="33"/>
  <c r="B39" i="33"/>
  <c r="A39" i="33"/>
  <c r="E38" i="33"/>
  <c r="D38" i="33"/>
  <c r="B38" i="33"/>
  <c r="A38" i="33"/>
  <c r="D37" i="33"/>
  <c r="B37" i="33"/>
  <c r="A37" i="33"/>
  <c r="B36" i="33"/>
  <c r="A36" i="33"/>
  <c r="E35" i="33"/>
  <c r="F35" i="33" s="1"/>
  <c r="G35" i="33" s="1"/>
  <c r="H35" i="33" s="1"/>
  <c r="I35" i="33" s="1"/>
  <c r="J35" i="33" s="1"/>
  <c r="B35" i="33"/>
  <c r="A35" i="33"/>
  <c r="J34" i="33"/>
  <c r="F34" i="33"/>
  <c r="G34" i="33" s="1"/>
  <c r="H34" i="33" s="1"/>
  <c r="I34" i="33" s="1"/>
  <c r="E34" i="33"/>
  <c r="B34" i="33"/>
  <c r="A34" i="33"/>
  <c r="E33" i="33"/>
  <c r="E43" i="33" s="1"/>
  <c r="E46" i="33" s="1"/>
  <c r="D33" i="33"/>
  <c r="D43" i="33" s="1"/>
  <c r="D46" i="33" s="1"/>
  <c r="B33" i="33"/>
  <c r="A33" i="33"/>
  <c r="E32" i="33"/>
  <c r="E42" i="33" s="1"/>
  <c r="B32" i="33"/>
  <c r="A32" i="33"/>
  <c r="B31" i="33"/>
  <c r="A31" i="33"/>
  <c r="D30" i="33"/>
  <c r="B30" i="33"/>
  <c r="A30" i="33"/>
  <c r="E29" i="33"/>
  <c r="E39" i="33" s="1"/>
  <c r="D29" i="33"/>
  <c r="D39" i="33" s="1"/>
  <c r="B29" i="33"/>
  <c r="A29" i="33"/>
  <c r="E28" i="33"/>
  <c r="F28" i="33" s="1"/>
  <c r="B28" i="33"/>
  <c r="A28" i="33"/>
  <c r="E27" i="33"/>
  <c r="B27" i="33"/>
  <c r="A27" i="33"/>
  <c r="B26" i="33"/>
  <c r="A26" i="33"/>
  <c r="B25" i="33"/>
  <c r="A25" i="33"/>
  <c r="B24" i="33"/>
  <c r="A24" i="33"/>
  <c r="B23" i="33"/>
  <c r="A23" i="33"/>
  <c r="B22" i="33"/>
  <c r="A22" i="33"/>
  <c r="D21" i="33"/>
  <c r="D22" i="33" s="1"/>
  <c r="D23" i="33" s="1"/>
  <c r="D24" i="33" s="1"/>
  <c r="D26" i="33" s="1"/>
  <c r="D36" i="33" s="1"/>
  <c r="B21" i="33"/>
  <c r="A21" i="33"/>
  <c r="E20" i="33"/>
  <c r="B20" i="33"/>
  <c r="A20" i="33"/>
  <c r="L19" i="33"/>
  <c r="L20" i="33" s="1"/>
  <c r="L21" i="33" s="1"/>
  <c r="L22" i="33" s="1"/>
  <c r="L23" i="33" s="1"/>
  <c r="L24" i="33" s="1"/>
  <c r="L25" i="33" s="1"/>
  <c r="L26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K19" i="33"/>
  <c r="K20" i="33" s="1"/>
  <c r="K21" i="33" s="1"/>
  <c r="K22" i="33" s="1"/>
  <c r="K23" i="33" s="1"/>
  <c r="K24" i="33" s="1"/>
  <c r="K25" i="33" s="1"/>
  <c r="K26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J19" i="33"/>
  <c r="I19" i="33"/>
  <c r="H19" i="33"/>
  <c r="G19" i="33"/>
  <c r="F19" i="33"/>
  <c r="D19" i="33"/>
  <c r="B19" i="33"/>
  <c r="A19" i="33"/>
  <c r="L18" i="33"/>
  <c r="M18" i="33" s="1"/>
  <c r="H18" i="33"/>
  <c r="E18" i="33"/>
  <c r="E19" i="33" s="1"/>
  <c r="B18" i="33"/>
  <c r="A18" i="33"/>
  <c r="L17" i="33"/>
  <c r="K17" i="33"/>
  <c r="E17" i="33"/>
  <c r="D17" i="33"/>
  <c r="B17" i="33"/>
  <c r="A17" i="33"/>
  <c r="F16" i="33"/>
  <c r="E16" i="33"/>
  <c r="B16" i="33"/>
  <c r="A16" i="33"/>
  <c r="G15" i="33"/>
  <c r="G16" i="33" s="1"/>
  <c r="D15" i="33"/>
  <c r="D16" i="33" s="1"/>
  <c r="B15" i="33"/>
  <c r="A15" i="33"/>
  <c r="L14" i="33"/>
  <c r="L15" i="33" s="1"/>
  <c r="L16" i="33" s="1"/>
  <c r="K14" i="33"/>
  <c r="K15" i="33" s="1"/>
  <c r="K16" i="33" s="1"/>
  <c r="J14" i="33"/>
  <c r="J15" i="33" s="1"/>
  <c r="J16" i="33" s="1"/>
  <c r="I14" i="33"/>
  <c r="I15" i="33" s="1"/>
  <c r="I16" i="33" s="1"/>
  <c r="H14" i="33"/>
  <c r="H15" i="33" s="1"/>
  <c r="H16" i="33" s="1"/>
  <c r="G14" i="33"/>
  <c r="F14" i="33"/>
  <c r="F15" i="33" s="1"/>
  <c r="E14" i="33"/>
  <c r="E15" i="33" s="1"/>
  <c r="D14" i="33"/>
  <c r="B14" i="33"/>
  <c r="A14" i="33"/>
  <c r="N13" i="33"/>
  <c r="O13" i="33" s="1"/>
  <c r="M13" i="33"/>
  <c r="M14" i="33" s="1"/>
  <c r="M15" i="33" s="1"/>
  <c r="M16" i="33" s="1"/>
  <c r="L13" i="33"/>
  <c r="J13" i="33"/>
  <c r="B13" i="33"/>
  <c r="A13" i="33"/>
  <c r="G12" i="33"/>
  <c r="H12" i="33" s="1"/>
  <c r="I12" i="33" s="1"/>
  <c r="J12" i="33" s="1"/>
  <c r="K12" i="33" s="1"/>
  <c r="L12" i="33" s="1"/>
  <c r="M12" i="33" s="1"/>
  <c r="N12" i="33" s="1"/>
  <c r="O12" i="33" s="1"/>
  <c r="P12" i="33" s="1"/>
  <c r="Q12" i="33" s="1"/>
  <c r="R12" i="33" s="1"/>
  <c r="S12" i="33" s="1"/>
  <c r="T12" i="33" s="1"/>
  <c r="F12" i="33"/>
  <c r="E12" i="33"/>
  <c r="B12" i="33"/>
  <c r="A12" i="33"/>
  <c r="F11" i="33"/>
  <c r="G11" i="33" s="1"/>
  <c r="H11" i="33" s="1"/>
  <c r="I11" i="33" s="1"/>
  <c r="J11" i="33" s="1"/>
  <c r="K11" i="33" s="1"/>
  <c r="L11" i="33" s="1"/>
  <c r="M11" i="33" s="1"/>
  <c r="N11" i="33" s="1"/>
  <c r="O11" i="33" s="1"/>
  <c r="P11" i="33" s="1"/>
  <c r="Q11" i="33" s="1"/>
  <c r="R11" i="33" s="1"/>
  <c r="S11" i="33" s="1"/>
  <c r="T11" i="33" s="1"/>
  <c r="E11" i="33"/>
  <c r="B11" i="33"/>
  <c r="A11" i="33"/>
  <c r="K10" i="33"/>
  <c r="I10" i="33"/>
  <c r="H10" i="33"/>
  <c r="B10" i="33"/>
  <c r="A10" i="33"/>
  <c r="K9" i="33"/>
  <c r="J9" i="33"/>
  <c r="J10" i="33" s="1"/>
  <c r="I9" i="33"/>
  <c r="H9" i="33"/>
  <c r="G9" i="33"/>
  <c r="G10" i="33" s="1"/>
  <c r="F9" i="33"/>
  <c r="F10" i="33" s="1"/>
  <c r="E9" i="33"/>
  <c r="E10" i="33" s="1"/>
  <c r="D9" i="33"/>
  <c r="D10" i="33" s="1"/>
  <c r="B9" i="33"/>
  <c r="A9" i="33"/>
  <c r="L8" i="33"/>
  <c r="L9" i="33" s="1"/>
  <c r="L10" i="33" s="1"/>
  <c r="B8" i="33"/>
  <c r="A8" i="33"/>
  <c r="J48" i="33" l="1"/>
  <c r="J49" i="33"/>
  <c r="J54" i="33" s="1"/>
  <c r="J55" i="33" s="1"/>
  <c r="E21" i="33"/>
  <c r="E22" i="33" s="1"/>
  <c r="E23" i="33" s="1"/>
  <c r="E24" i="33" s="1"/>
  <c r="E26" i="33" s="1"/>
  <c r="E36" i="33" s="1"/>
  <c r="F20" i="33"/>
  <c r="D31" i="33"/>
  <c r="D41" i="33" s="1"/>
  <c r="D40" i="33"/>
  <c r="E37" i="33"/>
  <c r="F27" i="33"/>
  <c r="P13" i="33"/>
  <c r="O14" i="33"/>
  <c r="O15" i="33" s="1"/>
  <c r="O16" i="33" s="1"/>
  <c r="G28" i="33"/>
  <c r="F17" i="33"/>
  <c r="F29" i="33"/>
  <c r="F38" i="33"/>
  <c r="N18" i="33"/>
  <c r="M17" i="33"/>
  <c r="M19" i="33"/>
  <c r="M20" i="33" s="1"/>
  <c r="M21" i="33" s="1"/>
  <c r="M22" i="33" s="1"/>
  <c r="M23" i="33" s="1"/>
  <c r="M24" i="33" s="1"/>
  <c r="M25" i="33" s="1"/>
  <c r="M26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N50" i="33"/>
  <c r="M49" i="33"/>
  <c r="M51" i="33"/>
  <c r="M52" i="33" s="1"/>
  <c r="M53" i="33" s="1"/>
  <c r="M54" i="33" s="1"/>
  <c r="M8" i="33"/>
  <c r="E30" i="33"/>
  <c r="N47" i="33"/>
  <c r="H48" i="33"/>
  <c r="L49" i="33"/>
  <c r="N14" i="33"/>
  <c r="N15" i="33" s="1"/>
  <c r="N16" i="33" s="1"/>
  <c r="F32" i="33"/>
  <c r="C8" i="2"/>
  <c r="C9" i="2" s="1"/>
  <c r="C10" i="2" s="1"/>
  <c r="C11" i="2" s="1"/>
  <c r="F21" i="33" l="1"/>
  <c r="F22" i="33" s="1"/>
  <c r="F23" i="33" s="1"/>
  <c r="F24" i="33" s="1"/>
  <c r="F26" i="33" s="1"/>
  <c r="F36" i="33" s="1"/>
  <c r="G20" i="33"/>
  <c r="J56" i="33"/>
  <c r="J57" i="33" s="1"/>
  <c r="K55" i="33"/>
  <c r="F39" i="33"/>
  <c r="F30" i="33"/>
  <c r="N48" i="33"/>
  <c r="O47" i="33"/>
  <c r="G17" i="33"/>
  <c r="G29" i="33"/>
  <c r="G38" i="33"/>
  <c r="H28" i="33"/>
  <c r="O18" i="33"/>
  <c r="N17" i="33"/>
  <c r="N19" i="33"/>
  <c r="N20" i="33" s="1"/>
  <c r="N21" i="33" s="1"/>
  <c r="N22" i="33" s="1"/>
  <c r="N23" i="33" s="1"/>
  <c r="N24" i="33" s="1"/>
  <c r="N25" i="33" s="1"/>
  <c r="N26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E31" i="33"/>
  <c r="E41" i="33" s="1"/>
  <c r="E40" i="33"/>
  <c r="P14" i="33"/>
  <c r="P15" i="33" s="1"/>
  <c r="P16" i="33" s="1"/>
  <c r="Q13" i="33"/>
  <c r="F42" i="33"/>
  <c r="G32" i="33"/>
  <c r="F33" i="33"/>
  <c r="F43" i="33" s="1"/>
  <c r="F46" i="33" s="1"/>
  <c r="N8" i="33"/>
  <c r="M9" i="33"/>
  <c r="M10" i="33" s="1"/>
  <c r="F37" i="33"/>
  <c r="G27" i="33"/>
  <c r="O50" i="33"/>
  <c r="N49" i="33"/>
  <c r="N51" i="33"/>
  <c r="N52" i="33" s="1"/>
  <c r="N53" i="33" s="1"/>
  <c r="N54" i="33" s="1"/>
  <c r="E56" i="32"/>
  <c r="F45" i="32"/>
  <c r="H45" i="32" s="1"/>
  <c r="I45" i="32" s="1"/>
  <c r="J45" i="32" s="1"/>
  <c r="E9" i="32"/>
  <c r="E10" i="32" s="1"/>
  <c r="D56" i="32"/>
  <c r="D51" i="32"/>
  <c r="D52" i="32" s="1"/>
  <c r="D53" i="32" s="1"/>
  <c r="D54" i="32" s="1"/>
  <c r="D48" i="32"/>
  <c r="D49" i="32" s="1"/>
  <c r="D18" i="32"/>
  <c r="D19" i="32" s="1"/>
  <c r="D20" i="32" s="1"/>
  <c r="D21" i="32" s="1"/>
  <c r="D22" i="32" s="1"/>
  <c r="D23" i="32" s="1"/>
  <c r="D24" i="32" s="1"/>
  <c r="D25" i="32" s="1"/>
  <c r="D26" i="32" s="1"/>
  <c r="D27" i="32" s="1"/>
  <c r="D28" i="32" s="1"/>
  <c r="D29" i="32" s="1"/>
  <c r="D30" i="32" s="1"/>
  <c r="D31" i="32" s="1"/>
  <c r="D32" i="32" s="1"/>
  <c r="D33" i="32" s="1"/>
  <c r="D34" i="32" s="1"/>
  <c r="D35" i="32" s="1"/>
  <c r="D36" i="32" s="1"/>
  <c r="D37" i="32" s="1"/>
  <c r="D38" i="32" s="1"/>
  <c r="D39" i="32" s="1"/>
  <c r="D40" i="32" s="1"/>
  <c r="D41" i="32" s="1"/>
  <c r="D42" i="32" s="1"/>
  <c r="D43" i="32" s="1"/>
  <c r="D14" i="32"/>
  <c r="D15" i="32" s="1"/>
  <c r="D16" i="32" s="1"/>
  <c r="D9" i="32"/>
  <c r="D10" i="32" s="1"/>
  <c r="B58" i="32"/>
  <c r="A58" i="32"/>
  <c r="B57" i="32"/>
  <c r="A57" i="32"/>
  <c r="B56" i="32"/>
  <c r="A56" i="32"/>
  <c r="B55" i="32"/>
  <c r="A55" i="32"/>
  <c r="B54" i="32"/>
  <c r="A54" i="32"/>
  <c r="B53" i="32"/>
  <c r="A53" i="32"/>
  <c r="B52" i="32"/>
  <c r="A52" i="32"/>
  <c r="B51" i="32"/>
  <c r="A51" i="32"/>
  <c r="B50" i="32"/>
  <c r="A50" i="32"/>
  <c r="B49" i="32"/>
  <c r="A49" i="32"/>
  <c r="L48" i="32"/>
  <c r="K48" i="32"/>
  <c r="B48" i="32"/>
  <c r="A48" i="32"/>
  <c r="M47" i="32"/>
  <c r="M48" i="32" s="1"/>
  <c r="L47" i="32"/>
  <c r="B47" i="32"/>
  <c r="A47" i="32"/>
  <c r="L46" i="32"/>
  <c r="M46" i="32" s="1"/>
  <c r="N46" i="32" s="1"/>
  <c r="O46" i="32" s="1"/>
  <c r="P46" i="32" s="1"/>
  <c r="Q46" i="32" s="1"/>
  <c r="R46" i="32" s="1"/>
  <c r="S46" i="32" s="1"/>
  <c r="T46" i="32" s="1"/>
  <c r="B46" i="32"/>
  <c r="A46" i="32"/>
  <c r="L45" i="32"/>
  <c r="M45" i="32" s="1"/>
  <c r="N45" i="32" s="1"/>
  <c r="O45" i="32" s="1"/>
  <c r="P45" i="32" s="1"/>
  <c r="Q45" i="32" s="1"/>
  <c r="R45" i="32" s="1"/>
  <c r="S45" i="32" s="1"/>
  <c r="T45" i="32" s="1"/>
  <c r="B45" i="32"/>
  <c r="A45" i="32"/>
  <c r="K44" i="32"/>
  <c r="L44" i="32" s="1"/>
  <c r="M44" i="32" s="1"/>
  <c r="N44" i="32" s="1"/>
  <c r="O44" i="32" s="1"/>
  <c r="P44" i="32" s="1"/>
  <c r="Q44" i="32" s="1"/>
  <c r="R44" i="32" s="1"/>
  <c r="S44" i="32" s="1"/>
  <c r="T44" i="32" s="1"/>
  <c r="B44" i="32"/>
  <c r="A44" i="32"/>
  <c r="B43" i="32"/>
  <c r="A43" i="32"/>
  <c r="B42" i="32"/>
  <c r="A42" i="32"/>
  <c r="B41" i="32"/>
  <c r="A41" i="32"/>
  <c r="B40" i="32"/>
  <c r="A40" i="32"/>
  <c r="B39" i="32"/>
  <c r="A39" i="32"/>
  <c r="B38" i="32"/>
  <c r="A38" i="32"/>
  <c r="B37" i="32"/>
  <c r="A37" i="32"/>
  <c r="B36" i="32"/>
  <c r="A36" i="32"/>
  <c r="B35" i="32"/>
  <c r="A35" i="32"/>
  <c r="B34" i="32"/>
  <c r="A34" i="32"/>
  <c r="B33" i="32"/>
  <c r="A33" i="32"/>
  <c r="B32" i="32"/>
  <c r="A32" i="32"/>
  <c r="B31" i="32"/>
  <c r="A31" i="32"/>
  <c r="B30" i="32"/>
  <c r="A30" i="32"/>
  <c r="B29" i="32"/>
  <c r="A29" i="32"/>
  <c r="B28" i="32"/>
  <c r="A28" i="32"/>
  <c r="B27" i="32"/>
  <c r="A27" i="32"/>
  <c r="B26" i="32"/>
  <c r="A26" i="32"/>
  <c r="B25" i="32"/>
  <c r="A25" i="32"/>
  <c r="K24" i="32"/>
  <c r="K25" i="32" s="1"/>
  <c r="K26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B24" i="32"/>
  <c r="A24" i="32"/>
  <c r="B23" i="32"/>
  <c r="A23" i="32"/>
  <c r="K22" i="32"/>
  <c r="K23" i="32" s="1"/>
  <c r="B22" i="32"/>
  <c r="A22" i="32"/>
  <c r="B21" i="32"/>
  <c r="A21" i="32"/>
  <c r="K20" i="32"/>
  <c r="K21" i="32" s="1"/>
  <c r="B20" i="32"/>
  <c r="A20" i="32"/>
  <c r="K19" i="32"/>
  <c r="B19" i="32"/>
  <c r="A19" i="32"/>
  <c r="L18" i="32"/>
  <c r="L17" i="32" s="1"/>
  <c r="B18" i="32"/>
  <c r="A18" i="32"/>
  <c r="K17" i="32"/>
  <c r="B17" i="32"/>
  <c r="A17" i="32"/>
  <c r="B16" i="32"/>
  <c r="A16" i="32"/>
  <c r="B15" i="32"/>
  <c r="A15" i="32"/>
  <c r="L14" i="32"/>
  <c r="L15" i="32" s="1"/>
  <c r="L16" i="32" s="1"/>
  <c r="K14" i="32"/>
  <c r="K15" i="32" s="1"/>
  <c r="K16" i="32" s="1"/>
  <c r="B14" i="32"/>
  <c r="A14" i="32"/>
  <c r="L13" i="32"/>
  <c r="M13" i="32" s="1"/>
  <c r="B13" i="32"/>
  <c r="A13" i="32"/>
  <c r="K12" i="32"/>
  <c r="L12" i="32" s="1"/>
  <c r="M12" i="32" s="1"/>
  <c r="N12" i="32" s="1"/>
  <c r="O12" i="32" s="1"/>
  <c r="P12" i="32" s="1"/>
  <c r="Q12" i="32" s="1"/>
  <c r="R12" i="32" s="1"/>
  <c r="S12" i="32" s="1"/>
  <c r="T12" i="32" s="1"/>
  <c r="B12" i="32"/>
  <c r="A12" i="32"/>
  <c r="K11" i="32"/>
  <c r="L11" i="32" s="1"/>
  <c r="M11" i="32" s="1"/>
  <c r="N11" i="32" s="1"/>
  <c r="O11" i="32" s="1"/>
  <c r="P11" i="32" s="1"/>
  <c r="Q11" i="32" s="1"/>
  <c r="R11" i="32" s="1"/>
  <c r="S11" i="32" s="1"/>
  <c r="T11" i="32" s="1"/>
  <c r="B11" i="32"/>
  <c r="A11" i="32"/>
  <c r="K10" i="32"/>
  <c r="B10" i="32"/>
  <c r="A10" i="32"/>
  <c r="K9" i="32"/>
  <c r="B9" i="32"/>
  <c r="A9" i="32"/>
  <c r="L8" i="32"/>
  <c r="L9" i="32" s="1"/>
  <c r="L10" i="32" s="1"/>
  <c r="B8" i="32"/>
  <c r="A8" i="32"/>
  <c r="J20" i="27"/>
  <c r="H20" i="27"/>
  <c r="J45" i="27"/>
  <c r="J47" i="27" s="1"/>
  <c r="J49" i="27" s="1"/>
  <c r="J54" i="27" s="1"/>
  <c r="J55" i="27" s="1"/>
  <c r="J56" i="27" s="1"/>
  <c r="J57" i="27" s="1"/>
  <c r="J58" i="27" s="1"/>
  <c r="J51" i="27"/>
  <c r="J52" i="27" s="1"/>
  <c r="J53" i="27" s="1"/>
  <c r="J13" i="27"/>
  <c r="J14" i="27" s="1"/>
  <c r="J15" i="27" s="1"/>
  <c r="J16" i="27" s="1"/>
  <c r="J9" i="27"/>
  <c r="J10" i="27" s="1"/>
  <c r="I51" i="27"/>
  <c r="I52" i="27" s="1"/>
  <c r="I53" i="27" s="1"/>
  <c r="I47" i="27"/>
  <c r="I49" i="27" s="1"/>
  <c r="I54" i="27" s="1"/>
  <c r="I55" i="27" s="1"/>
  <c r="I56" i="27" s="1"/>
  <c r="I57" i="27" s="1"/>
  <c r="I58" i="27" s="1"/>
  <c r="I44" i="27"/>
  <c r="J44" i="27" s="1"/>
  <c r="I35" i="27"/>
  <c r="J35" i="27" s="1"/>
  <c r="I34" i="27"/>
  <c r="J34" i="27" s="1"/>
  <c r="I32" i="27"/>
  <c r="I42" i="27" s="1"/>
  <c r="I28" i="27"/>
  <c r="I38" i="27" s="1"/>
  <c r="I27" i="27"/>
  <c r="J27" i="27" s="1"/>
  <c r="J37" i="27" s="1"/>
  <c r="I20" i="27"/>
  <c r="I21" i="27" s="1"/>
  <c r="I22" i="27" s="1"/>
  <c r="I23" i="27" s="1"/>
  <c r="I24" i="27" s="1"/>
  <c r="I26" i="27" s="1"/>
  <c r="I36" i="27" s="1"/>
  <c r="I19" i="27"/>
  <c r="J19" i="27"/>
  <c r="I14" i="27"/>
  <c r="I15" i="27" s="1"/>
  <c r="I16" i="27" s="1"/>
  <c r="I12" i="27"/>
  <c r="J12" i="27" s="1"/>
  <c r="I11" i="27"/>
  <c r="J11" i="27" s="1"/>
  <c r="I9" i="27"/>
  <c r="I10" i="27" s="1"/>
  <c r="H17" i="33" l="1"/>
  <c r="H29" i="33"/>
  <c r="H38" i="33"/>
  <c r="I28" i="33"/>
  <c r="N9" i="33"/>
  <c r="N10" i="33" s="1"/>
  <c r="O8" i="33"/>
  <c r="P50" i="33"/>
  <c r="O49" i="33"/>
  <c r="O51" i="33"/>
  <c r="O52" i="33" s="1"/>
  <c r="O53" i="33" s="1"/>
  <c r="O54" i="33" s="1"/>
  <c r="G30" i="33"/>
  <c r="G39" i="33"/>
  <c r="H32" i="33"/>
  <c r="G33" i="33"/>
  <c r="G43" i="33" s="1"/>
  <c r="G46" i="33" s="1"/>
  <c r="G42" i="33"/>
  <c r="P18" i="33"/>
  <c r="O17" i="33"/>
  <c r="O19" i="33"/>
  <c r="O20" i="33" s="1"/>
  <c r="O21" i="33" s="1"/>
  <c r="O22" i="33" s="1"/>
  <c r="O23" i="33" s="1"/>
  <c r="O24" i="33" s="1"/>
  <c r="O25" i="33" s="1"/>
  <c r="O26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Q14" i="33"/>
  <c r="Q15" i="33" s="1"/>
  <c r="Q16" i="33" s="1"/>
  <c r="R13" i="33"/>
  <c r="O48" i="33"/>
  <c r="P47" i="33"/>
  <c r="F31" i="33"/>
  <c r="F41" i="33" s="1"/>
  <c r="F40" i="33"/>
  <c r="K56" i="33"/>
  <c r="L55" i="33"/>
  <c r="K57" i="33"/>
  <c r="L57" i="33" s="1"/>
  <c r="M57" i="33" s="1"/>
  <c r="N57" i="33" s="1"/>
  <c r="O57" i="33" s="1"/>
  <c r="P57" i="33" s="1"/>
  <c r="Q57" i="33" s="1"/>
  <c r="R57" i="33" s="1"/>
  <c r="S57" i="33" s="1"/>
  <c r="T57" i="33" s="1"/>
  <c r="J58" i="33"/>
  <c r="K58" i="33" s="1"/>
  <c r="L58" i="33" s="1"/>
  <c r="M58" i="33" s="1"/>
  <c r="N58" i="33" s="1"/>
  <c r="O58" i="33" s="1"/>
  <c r="P58" i="33" s="1"/>
  <c r="Q58" i="33" s="1"/>
  <c r="R58" i="33" s="1"/>
  <c r="S58" i="33" s="1"/>
  <c r="T58" i="33" s="1"/>
  <c r="G37" i="33"/>
  <c r="H27" i="33"/>
  <c r="G21" i="33"/>
  <c r="G22" i="33" s="1"/>
  <c r="G23" i="33" s="1"/>
  <c r="G24" i="33" s="1"/>
  <c r="G26" i="33" s="1"/>
  <c r="G36" i="33" s="1"/>
  <c r="H20" i="33"/>
  <c r="E51" i="32"/>
  <c r="E52" i="32" s="1"/>
  <c r="E53" i="32" s="1"/>
  <c r="E54" i="32" s="1"/>
  <c r="G9" i="32"/>
  <c r="G10" i="32" s="1"/>
  <c r="E48" i="32"/>
  <c r="E49" i="32" s="1"/>
  <c r="F51" i="32"/>
  <c r="F52" i="32" s="1"/>
  <c r="F53" i="32" s="1"/>
  <c r="F54" i="32" s="1"/>
  <c r="F48" i="32"/>
  <c r="F49" i="32" s="1"/>
  <c r="F18" i="32"/>
  <c r="F19" i="32" s="1"/>
  <c r="F20" i="32" s="1"/>
  <c r="F21" i="32" s="1"/>
  <c r="F22" i="32" s="1"/>
  <c r="F23" i="32" s="1"/>
  <c r="F24" i="32" s="1"/>
  <c r="F25" i="32" s="1"/>
  <c r="F26" i="32" s="1"/>
  <c r="F27" i="32" s="1"/>
  <c r="F28" i="32" s="1"/>
  <c r="F29" i="32" s="1"/>
  <c r="F30" i="32" s="1"/>
  <c r="F31" i="32" s="1"/>
  <c r="F32" i="32" s="1"/>
  <c r="F33" i="32" s="1"/>
  <c r="F34" i="32" s="1"/>
  <c r="F35" i="32" s="1"/>
  <c r="F36" i="32" s="1"/>
  <c r="F37" i="32" s="1"/>
  <c r="F38" i="32" s="1"/>
  <c r="F39" i="32" s="1"/>
  <c r="F40" i="32" s="1"/>
  <c r="F41" i="32" s="1"/>
  <c r="F42" i="32" s="1"/>
  <c r="F43" i="32" s="1"/>
  <c r="E18" i="32"/>
  <c r="E19" i="32" s="1"/>
  <c r="E20" i="32" s="1"/>
  <c r="E21" i="32" s="1"/>
  <c r="E22" i="32" s="1"/>
  <c r="E23" i="32" s="1"/>
  <c r="E24" i="32" s="1"/>
  <c r="E25" i="32" s="1"/>
  <c r="E26" i="32" s="1"/>
  <c r="E27" i="32" s="1"/>
  <c r="E28" i="32" s="1"/>
  <c r="E29" i="32" s="1"/>
  <c r="E30" i="32" s="1"/>
  <c r="E31" i="32" s="1"/>
  <c r="E32" i="32" s="1"/>
  <c r="E33" i="32" s="1"/>
  <c r="E34" i="32" s="1"/>
  <c r="E35" i="32" s="1"/>
  <c r="E36" i="32" s="1"/>
  <c r="E37" i="32" s="1"/>
  <c r="E38" i="32" s="1"/>
  <c r="E39" i="32" s="1"/>
  <c r="E40" i="32" s="1"/>
  <c r="E41" i="32" s="1"/>
  <c r="E42" i="32" s="1"/>
  <c r="E43" i="32" s="1"/>
  <c r="F14" i="32"/>
  <c r="F15" i="32" s="1"/>
  <c r="F16" i="32" s="1"/>
  <c r="E14" i="32"/>
  <c r="E15" i="32" s="1"/>
  <c r="E16" i="32" s="1"/>
  <c r="M14" i="32"/>
  <c r="M15" i="32" s="1"/>
  <c r="M16" i="32" s="1"/>
  <c r="N13" i="32"/>
  <c r="M18" i="32"/>
  <c r="L19" i="32"/>
  <c r="L20" i="32" s="1"/>
  <c r="L21" i="32" s="1"/>
  <c r="L22" i="32" s="1"/>
  <c r="L23" i="32" s="1"/>
  <c r="L24" i="32" s="1"/>
  <c r="L25" i="32" s="1"/>
  <c r="L26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M8" i="32"/>
  <c r="N47" i="32"/>
  <c r="J48" i="27"/>
  <c r="I48" i="27"/>
  <c r="J28" i="27"/>
  <c r="J32" i="27"/>
  <c r="I37" i="27"/>
  <c r="I33" i="27"/>
  <c r="I43" i="27" s="1"/>
  <c r="I46" i="27" s="1"/>
  <c r="J21" i="27"/>
  <c r="J22" i="27" s="1"/>
  <c r="J23" i="27" s="1"/>
  <c r="J24" i="27" s="1"/>
  <c r="J26" i="27" s="1"/>
  <c r="J36" i="27" s="1"/>
  <c r="I29" i="27"/>
  <c r="I17" i="27"/>
  <c r="I32" i="33" l="1"/>
  <c r="H33" i="33"/>
  <c r="H43" i="33" s="1"/>
  <c r="H46" i="33" s="1"/>
  <c r="H42" i="33"/>
  <c r="Q18" i="33"/>
  <c r="P17" i="33"/>
  <c r="P19" i="33"/>
  <c r="P20" i="33" s="1"/>
  <c r="P21" i="33" s="1"/>
  <c r="P22" i="33" s="1"/>
  <c r="P23" i="33" s="1"/>
  <c r="P24" i="33" s="1"/>
  <c r="P25" i="33" s="1"/>
  <c r="P26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H30" i="33"/>
  <c r="H39" i="33"/>
  <c r="P48" i="33"/>
  <c r="Q47" i="33"/>
  <c r="G31" i="33"/>
  <c r="G41" i="33" s="1"/>
  <c r="G40" i="33"/>
  <c r="H21" i="33"/>
  <c r="H22" i="33" s="1"/>
  <c r="H23" i="33" s="1"/>
  <c r="H24" i="33" s="1"/>
  <c r="H26" i="33" s="1"/>
  <c r="H36" i="33" s="1"/>
  <c r="I20" i="33"/>
  <c r="R14" i="33"/>
  <c r="R15" i="33" s="1"/>
  <c r="R16" i="33" s="1"/>
  <c r="S13" i="33"/>
  <c r="Q50" i="33"/>
  <c r="P49" i="33"/>
  <c r="P51" i="33"/>
  <c r="P52" i="33" s="1"/>
  <c r="P53" i="33" s="1"/>
  <c r="P54" i="33" s="1"/>
  <c r="O9" i="33"/>
  <c r="O10" i="33" s="1"/>
  <c r="P8" i="33"/>
  <c r="L56" i="33"/>
  <c r="M55" i="33"/>
  <c r="H37" i="33"/>
  <c r="I27" i="33"/>
  <c r="I29" i="33"/>
  <c r="I38" i="33"/>
  <c r="J28" i="33"/>
  <c r="I17" i="33"/>
  <c r="H9" i="32"/>
  <c r="H10" i="32" s="1"/>
  <c r="F9" i="32"/>
  <c r="F10" i="32" s="1"/>
  <c r="F56" i="32"/>
  <c r="G51" i="32"/>
  <c r="G52" i="32" s="1"/>
  <c r="G53" i="32" s="1"/>
  <c r="G54" i="32" s="1"/>
  <c r="G48" i="32"/>
  <c r="G49" i="32" s="1"/>
  <c r="G18" i="32"/>
  <c r="G19" i="32" s="1"/>
  <c r="G20" i="32" s="1"/>
  <c r="G21" i="32" s="1"/>
  <c r="G22" i="32" s="1"/>
  <c r="G23" i="32" s="1"/>
  <c r="G24" i="32" s="1"/>
  <c r="G25" i="32" s="1"/>
  <c r="G26" i="32" s="1"/>
  <c r="G27" i="32" s="1"/>
  <c r="G28" i="32" s="1"/>
  <c r="G29" i="32" s="1"/>
  <c r="G30" i="32" s="1"/>
  <c r="G31" i="32" s="1"/>
  <c r="G32" i="32" s="1"/>
  <c r="G33" i="32" s="1"/>
  <c r="G34" i="32" s="1"/>
  <c r="G35" i="32" s="1"/>
  <c r="G36" i="32" s="1"/>
  <c r="G37" i="32" s="1"/>
  <c r="G38" i="32" s="1"/>
  <c r="G39" i="32" s="1"/>
  <c r="G40" i="32" s="1"/>
  <c r="G41" i="32" s="1"/>
  <c r="G42" i="32" s="1"/>
  <c r="G43" i="32" s="1"/>
  <c r="G14" i="32"/>
  <c r="G15" i="32" s="1"/>
  <c r="G16" i="32" s="1"/>
  <c r="M17" i="32"/>
  <c r="N18" i="32"/>
  <c r="M19" i="32"/>
  <c r="M20" i="32" s="1"/>
  <c r="M21" i="32" s="1"/>
  <c r="M22" i="32" s="1"/>
  <c r="M23" i="32" s="1"/>
  <c r="M24" i="32" s="1"/>
  <c r="M25" i="32" s="1"/>
  <c r="M26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O13" i="32"/>
  <c r="N14" i="32"/>
  <c r="N15" i="32" s="1"/>
  <c r="N16" i="32" s="1"/>
  <c r="N48" i="32"/>
  <c r="O47" i="32"/>
  <c r="M9" i="32"/>
  <c r="M10" i="32" s="1"/>
  <c r="N8" i="32"/>
  <c r="I39" i="27"/>
  <c r="I30" i="27"/>
  <c r="J42" i="27"/>
  <c r="J33" i="27"/>
  <c r="J43" i="27" s="1"/>
  <c r="J46" i="27" s="1"/>
  <c r="J38" i="27"/>
  <c r="J17" i="27"/>
  <c r="J29" i="27"/>
  <c r="M56" i="33" l="1"/>
  <c r="N55" i="33"/>
  <c r="I37" i="33"/>
  <c r="J27" i="33"/>
  <c r="J37" i="33" s="1"/>
  <c r="J32" i="33"/>
  <c r="I42" i="33"/>
  <c r="I33" i="33"/>
  <c r="I43" i="33" s="1"/>
  <c r="I46" i="33" s="1"/>
  <c r="R47" i="33"/>
  <c r="Q48" i="33"/>
  <c r="Q8" i="33"/>
  <c r="P9" i="33"/>
  <c r="P10" i="33" s="1"/>
  <c r="H40" i="33"/>
  <c r="H31" i="33"/>
  <c r="H41" i="33" s="1"/>
  <c r="R50" i="33"/>
  <c r="Q49" i="33"/>
  <c r="Q51" i="33"/>
  <c r="Q52" i="33" s="1"/>
  <c r="Q53" i="33" s="1"/>
  <c r="Q54" i="33" s="1"/>
  <c r="J29" i="33"/>
  <c r="J38" i="33"/>
  <c r="J17" i="33"/>
  <c r="S14" i="33"/>
  <c r="S15" i="33" s="1"/>
  <c r="S16" i="33" s="1"/>
  <c r="T13" i="33"/>
  <c r="T14" i="33" s="1"/>
  <c r="T15" i="33" s="1"/>
  <c r="T16" i="33" s="1"/>
  <c r="R18" i="33"/>
  <c r="Q17" i="33"/>
  <c r="Q19" i="33"/>
  <c r="Q20" i="33" s="1"/>
  <c r="Q21" i="33" s="1"/>
  <c r="Q22" i="33" s="1"/>
  <c r="Q23" i="33" s="1"/>
  <c r="Q24" i="33" s="1"/>
  <c r="Q25" i="33" s="1"/>
  <c r="Q26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I39" i="33"/>
  <c r="I30" i="33"/>
  <c r="J20" i="33"/>
  <c r="J21" i="33" s="1"/>
  <c r="J22" i="33" s="1"/>
  <c r="J23" i="33" s="1"/>
  <c r="J24" i="33" s="1"/>
  <c r="J26" i="33" s="1"/>
  <c r="J36" i="33" s="1"/>
  <c r="I21" i="33"/>
  <c r="I22" i="33" s="1"/>
  <c r="I23" i="33" s="1"/>
  <c r="I24" i="33" s="1"/>
  <c r="I26" i="33" s="1"/>
  <c r="I36" i="33" s="1"/>
  <c r="G56" i="32"/>
  <c r="H51" i="32"/>
  <c r="H52" i="32" s="1"/>
  <c r="H53" i="32" s="1"/>
  <c r="H54" i="32" s="1"/>
  <c r="H48" i="32"/>
  <c r="H49" i="32" s="1"/>
  <c r="H18" i="32"/>
  <c r="H19" i="32" s="1"/>
  <c r="H20" i="32" s="1"/>
  <c r="H21" i="32" s="1"/>
  <c r="H22" i="32" s="1"/>
  <c r="H23" i="32" s="1"/>
  <c r="H24" i="32" s="1"/>
  <c r="H25" i="32" s="1"/>
  <c r="H26" i="32" s="1"/>
  <c r="H27" i="32" s="1"/>
  <c r="H28" i="32" s="1"/>
  <c r="H29" i="32" s="1"/>
  <c r="H30" i="32" s="1"/>
  <c r="H31" i="32" s="1"/>
  <c r="H32" i="32" s="1"/>
  <c r="H33" i="32" s="1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H14" i="32"/>
  <c r="H15" i="32" s="1"/>
  <c r="H16" i="32" s="1"/>
  <c r="I9" i="32"/>
  <c r="I10" i="32" s="1"/>
  <c r="J9" i="32"/>
  <c r="J10" i="32" s="1"/>
  <c r="O14" i="32"/>
  <c r="O15" i="32" s="1"/>
  <c r="O16" i="32" s="1"/>
  <c r="P13" i="32"/>
  <c r="O18" i="32"/>
  <c r="N17" i="32"/>
  <c r="N19" i="32"/>
  <c r="N20" i="32" s="1"/>
  <c r="N21" i="32" s="1"/>
  <c r="N22" i="32" s="1"/>
  <c r="N23" i="32" s="1"/>
  <c r="N24" i="32" s="1"/>
  <c r="N25" i="32" s="1"/>
  <c r="N26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O8" i="32"/>
  <c r="N9" i="32"/>
  <c r="N10" i="32" s="1"/>
  <c r="O48" i="32"/>
  <c r="P47" i="32"/>
  <c r="I31" i="27"/>
  <c r="I41" i="27" s="1"/>
  <c r="I40" i="27"/>
  <c r="J39" i="27"/>
  <c r="J30" i="27"/>
  <c r="O55" i="33" l="1"/>
  <c r="N56" i="33"/>
  <c r="R17" i="33"/>
  <c r="R19" i="33"/>
  <c r="R20" i="33" s="1"/>
  <c r="R21" i="33" s="1"/>
  <c r="R22" i="33" s="1"/>
  <c r="R23" i="33" s="1"/>
  <c r="R24" i="33" s="1"/>
  <c r="R25" i="33" s="1"/>
  <c r="R26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S18" i="33"/>
  <c r="I40" i="33"/>
  <c r="I31" i="33"/>
  <c r="I41" i="33" s="1"/>
  <c r="R8" i="33"/>
  <c r="Q9" i="33"/>
  <c r="Q10" i="33" s="1"/>
  <c r="S47" i="33"/>
  <c r="R48" i="33"/>
  <c r="S50" i="33"/>
  <c r="R49" i="33"/>
  <c r="R51" i="33"/>
  <c r="R52" i="33" s="1"/>
  <c r="R53" i="33" s="1"/>
  <c r="R54" i="33" s="1"/>
  <c r="J30" i="33"/>
  <c r="J39" i="33"/>
  <c r="J33" i="33"/>
  <c r="J43" i="33" s="1"/>
  <c r="J46" i="33" s="1"/>
  <c r="J42" i="33"/>
  <c r="H56" i="32"/>
  <c r="I51" i="32"/>
  <c r="I52" i="32" s="1"/>
  <c r="I53" i="32" s="1"/>
  <c r="I54" i="32" s="1"/>
  <c r="J48" i="32"/>
  <c r="J49" i="32" s="1"/>
  <c r="I48" i="32"/>
  <c r="I49" i="32" s="1"/>
  <c r="J18" i="32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I18" i="32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J14" i="32"/>
  <c r="J15" i="32" s="1"/>
  <c r="J16" i="32" s="1"/>
  <c r="I14" i="32"/>
  <c r="I15" i="32" s="1"/>
  <c r="I16" i="32" s="1"/>
  <c r="P14" i="32"/>
  <c r="P15" i="32" s="1"/>
  <c r="P16" i="32" s="1"/>
  <c r="Q13" i="32"/>
  <c r="P8" i="32"/>
  <c r="O9" i="32"/>
  <c r="O10" i="32" s="1"/>
  <c r="P48" i="32"/>
  <c r="Q47" i="32"/>
  <c r="O17" i="32"/>
  <c r="O19" i="32"/>
  <c r="O20" i="32" s="1"/>
  <c r="O21" i="32" s="1"/>
  <c r="O22" i="32" s="1"/>
  <c r="O23" i="32" s="1"/>
  <c r="O24" i="32" s="1"/>
  <c r="O25" i="32" s="1"/>
  <c r="O26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P18" i="32"/>
  <c r="J31" i="27"/>
  <c r="J41" i="27" s="1"/>
  <c r="J40" i="27"/>
  <c r="P55" i="33" l="1"/>
  <c r="O56" i="33"/>
  <c r="S17" i="33"/>
  <c r="S19" i="33"/>
  <c r="S20" i="33" s="1"/>
  <c r="S21" i="33" s="1"/>
  <c r="S22" i="33" s="1"/>
  <c r="S23" i="33" s="1"/>
  <c r="S24" i="33" s="1"/>
  <c r="S25" i="33" s="1"/>
  <c r="S26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T18" i="33"/>
  <c r="S49" i="33"/>
  <c r="S51" i="33"/>
  <c r="S52" i="33" s="1"/>
  <c r="S53" i="33" s="1"/>
  <c r="S54" i="33" s="1"/>
  <c r="T50" i="33"/>
  <c r="T47" i="33"/>
  <c r="T48" i="33" s="1"/>
  <c r="S48" i="33"/>
  <c r="S8" i="33"/>
  <c r="R9" i="33"/>
  <c r="R10" i="33" s="1"/>
  <c r="J40" i="33"/>
  <c r="J31" i="33"/>
  <c r="J41" i="33" s="1"/>
  <c r="I56" i="32"/>
  <c r="J51" i="32"/>
  <c r="J52" i="32" s="1"/>
  <c r="J53" i="32" s="1"/>
  <c r="J54" i="32" s="1"/>
  <c r="K50" i="32"/>
  <c r="P19" i="32"/>
  <c r="P20" i="32" s="1"/>
  <c r="P21" i="32" s="1"/>
  <c r="P22" i="32" s="1"/>
  <c r="P23" i="32" s="1"/>
  <c r="P24" i="32" s="1"/>
  <c r="P25" i="32" s="1"/>
  <c r="P26" i="32" s="1"/>
  <c r="P28" i="32" s="1"/>
  <c r="P29" i="32" s="1"/>
  <c r="P30" i="32" s="1"/>
  <c r="P31" i="32" s="1"/>
  <c r="P32" i="32" s="1"/>
  <c r="P33" i="32" s="1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Q18" i="32"/>
  <c r="P17" i="32"/>
  <c r="R47" i="32"/>
  <c r="Q48" i="32"/>
  <c r="Q14" i="32"/>
  <c r="Q15" i="32" s="1"/>
  <c r="Q16" i="32" s="1"/>
  <c r="R13" i="32"/>
  <c r="Q8" i="32"/>
  <c r="P9" i="32"/>
  <c r="P10" i="32" s="1"/>
  <c r="Q55" i="33" l="1"/>
  <c r="P56" i="33"/>
  <c r="T8" i="33"/>
  <c r="T9" i="33" s="1"/>
  <c r="T10" i="33" s="1"/>
  <c r="S9" i="33"/>
  <c r="S10" i="33" s="1"/>
  <c r="T49" i="33"/>
  <c r="T51" i="33"/>
  <c r="T52" i="33" s="1"/>
  <c r="T53" i="33" s="1"/>
  <c r="T54" i="33" s="1"/>
  <c r="T17" i="33"/>
  <c r="T19" i="33"/>
  <c r="T20" i="33" s="1"/>
  <c r="T21" i="33" s="1"/>
  <c r="T22" i="33" s="1"/>
  <c r="T23" i="33" s="1"/>
  <c r="T24" i="33" s="1"/>
  <c r="T25" i="33" s="1"/>
  <c r="T26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J56" i="32"/>
  <c r="K51" i="32"/>
  <c r="K52" i="32" s="1"/>
  <c r="K53" i="32" s="1"/>
  <c r="K54" i="32" s="1"/>
  <c r="L50" i="32"/>
  <c r="K49" i="32"/>
  <c r="S47" i="32"/>
  <c r="R48" i="32"/>
  <c r="Q19" i="32"/>
  <c r="Q20" i="32" s="1"/>
  <c r="Q21" i="32" s="1"/>
  <c r="Q22" i="32" s="1"/>
  <c r="Q23" i="32" s="1"/>
  <c r="Q24" i="32" s="1"/>
  <c r="Q25" i="32" s="1"/>
  <c r="Q26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R18" i="32"/>
  <c r="Q17" i="32"/>
  <c r="R8" i="32"/>
  <c r="Q9" i="32"/>
  <c r="Q10" i="32" s="1"/>
  <c r="S13" i="32"/>
  <c r="R14" i="32"/>
  <c r="R15" i="32" s="1"/>
  <c r="R16" i="32" s="1"/>
  <c r="R55" i="33" l="1"/>
  <c r="Q56" i="33"/>
  <c r="L58" i="32"/>
  <c r="M58" i="32" s="1"/>
  <c r="N58" i="32" s="1"/>
  <c r="O58" i="32" s="1"/>
  <c r="P58" i="32" s="1"/>
  <c r="Q58" i="32" s="1"/>
  <c r="R58" i="32" s="1"/>
  <c r="S58" i="32" s="1"/>
  <c r="T58" i="32" s="1"/>
  <c r="K57" i="32"/>
  <c r="L57" i="32" s="1"/>
  <c r="M57" i="32" s="1"/>
  <c r="N57" i="32" s="1"/>
  <c r="O57" i="32" s="1"/>
  <c r="P57" i="32" s="1"/>
  <c r="Q57" i="32" s="1"/>
  <c r="R57" i="32" s="1"/>
  <c r="S57" i="32" s="1"/>
  <c r="T57" i="32" s="1"/>
  <c r="K56" i="32"/>
  <c r="L55" i="32"/>
  <c r="L49" i="32"/>
  <c r="M50" i="32"/>
  <c r="L51" i="32"/>
  <c r="L52" i="32" s="1"/>
  <c r="L53" i="32" s="1"/>
  <c r="L54" i="32" s="1"/>
  <c r="R19" i="32"/>
  <c r="R20" i="32" s="1"/>
  <c r="R21" i="32" s="1"/>
  <c r="R22" i="32" s="1"/>
  <c r="R23" i="32" s="1"/>
  <c r="R24" i="32" s="1"/>
  <c r="R25" i="32" s="1"/>
  <c r="R26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S18" i="32"/>
  <c r="R17" i="32"/>
  <c r="R9" i="32"/>
  <c r="R10" i="32" s="1"/>
  <c r="S8" i="32"/>
  <c r="T13" i="32"/>
  <c r="T14" i="32" s="1"/>
  <c r="T15" i="32" s="1"/>
  <c r="T16" i="32" s="1"/>
  <c r="S14" i="32"/>
  <c r="S15" i="32" s="1"/>
  <c r="S16" i="32" s="1"/>
  <c r="T47" i="32"/>
  <c r="T48" i="32" s="1"/>
  <c r="S48" i="32"/>
  <c r="S55" i="33" l="1"/>
  <c r="R56" i="33"/>
  <c r="L56" i="32"/>
  <c r="M55" i="32"/>
  <c r="M49" i="32"/>
  <c r="M51" i="32"/>
  <c r="M52" i="32" s="1"/>
  <c r="M53" i="32" s="1"/>
  <c r="M54" i="32" s="1"/>
  <c r="N50" i="32"/>
  <c r="S9" i="32"/>
  <c r="S10" i="32" s="1"/>
  <c r="T8" i="32"/>
  <c r="T9" i="32" s="1"/>
  <c r="T10" i="32" s="1"/>
  <c r="S19" i="32"/>
  <c r="S20" i="32" s="1"/>
  <c r="S21" i="32" s="1"/>
  <c r="S22" i="32" s="1"/>
  <c r="S23" i="32" s="1"/>
  <c r="S24" i="32" s="1"/>
  <c r="S25" i="32" s="1"/>
  <c r="S26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T18" i="32"/>
  <c r="S17" i="32"/>
  <c r="T55" i="33" l="1"/>
  <c r="T56" i="33" s="1"/>
  <c r="S56" i="33"/>
  <c r="N55" i="32"/>
  <c r="M56" i="32"/>
  <c r="O50" i="32"/>
  <c r="N51" i="32"/>
  <c r="N52" i="32" s="1"/>
  <c r="N53" i="32" s="1"/>
  <c r="N54" i="32" s="1"/>
  <c r="N49" i="32"/>
  <c r="T17" i="32"/>
  <c r="T19" i="32"/>
  <c r="T20" i="32" s="1"/>
  <c r="T21" i="32" s="1"/>
  <c r="T22" i="32" s="1"/>
  <c r="T23" i="32" s="1"/>
  <c r="T24" i="32" s="1"/>
  <c r="T25" i="32" s="1"/>
  <c r="T26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O55" i="32" l="1"/>
  <c r="N56" i="32"/>
  <c r="O51" i="32"/>
  <c r="O52" i="32" s="1"/>
  <c r="O53" i="32" s="1"/>
  <c r="O54" i="32" s="1"/>
  <c r="P50" i="32"/>
  <c r="O49" i="32"/>
  <c r="P55" i="32" l="1"/>
  <c r="O56" i="32"/>
  <c r="Q50" i="32"/>
  <c r="P51" i="32"/>
  <c r="P52" i="32" s="1"/>
  <c r="P53" i="32" s="1"/>
  <c r="P54" i="32" s="1"/>
  <c r="P49" i="32"/>
  <c r="Q55" i="32" l="1"/>
  <c r="P56" i="32"/>
  <c r="Q51" i="32"/>
  <c r="Q52" i="32" s="1"/>
  <c r="Q53" i="32" s="1"/>
  <c r="Q54" i="32" s="1"/>
  <c r="Q49" i="32"/>
  <c r="R50" i="32"/>
  <c r="R55" i="32" l="1"/>
  <c r="Q56" i="32"/>
  <c r="R49" i="32"/>
  <c r="S50" i="32"/>
  <c r="R51" i="32"/>
  <c r="R52" i="32" s="1"/>
  <c r="R53" i="32" s="1"/>
  <c r="R54" i="32" s="1"/>
  <c r="S55" i="32" l="1"/>
  <c r="R56" i="32"/>
  <c r="S51" i="32"/>
  <c r="S52" i="32" s="1"/>
  <c r="S53" i="32" s="1"/>
  <c r="S54" i="32" s="1"/>
  <c r="S49" i="32"/>
  <c r="T50" i="32"/>
  <c r="S56" i="32" l="1"/>
  <c r="T55" i="32"/>
  <c r="T56" i="32" s="1"/>
  <c r="T49" i="32"/>
  <c r="T51" i="32"/>
  <c r="T52" i="32" s="1"/>
  <c r="T53" i="32" s="1"/>
  <c r="T54" i="32" s="1"/>
  <c r="L47" i="27" l="1"/>
  <c r="M47" i="27" s="1"/>
  <c r="N47" i="27" s="1"/>
  <c r="O47" i="27" s="1"/>
  <c r="P47" i="27" s="1"/>
  <c r="Q47" i="27" s="1"/>
  <c r="R47" i="27" s="1"/>
  <c r="S47" i="27" s="1"/>
  <c r="T47" i="27" s="1"/>
  <c r="L46" i="27"/>
  <c r="M46" i="27" s="1"/>
  <c r="N46" i="27" s="1"/>
  <c r="O46" i="27" s="1"/>
  <c r="P46" i="27" s="1"/>
  <c r="Q46" i="27" s="1"/>
  <c r="R46" i="27" s="1"/>
  <c r="S46" i="27" s="1"/>
  <c r="T46" i="27" s="1"/>
  <c r="L45" i="27"/>
  <c r="M45" i="27" s="1"/>
  <c r="N45" i="27" s="1"/>
  <c r="O45" i="27" s="1"/>
  <c r="P45" i="27" s="1"/>
  <c r="Q45" i="27" s="1"/>
  <c r="R45" i="27" s="1"/>
  <c r="S45" i="27" s="1"/>
  <c r="T45" i="27" s="1"/>
  <c r="K58" i="27"/>
  <c r="L58" i="27" s="1"/>
  <c r="M58" i="27" s="1"/>
  <c r="N58" i="27" s="1"/>
  <c r="O58" i="27" s="1"/>
  <c r="P58" i="27" s="1"/>
  <c r="Q58" i="27" s="1"/>
  <c r="R58" i="27" s="1"/>
  <c r="S58" i="27" s="1"/>
  <c r="T58" i="27" s="1"/>
  <c r="K57" i="27"/>
  <c r="L57" i="27" s="1"/>
  <c r="M57" i="27" s="1"/>
  <c r="N57" i="27" s="1"/>
  <c r="O57" i="27" s="1"/>
  <c r="P57" i="27" s="1"/>
  <c r="Q57" i="27" s="1"/>
  <c r="R57" i="27" s="1"/>
  <c r="S57" i="27" s="1"/>
  <c r="T57" i="27" s="1"/>
  <c r="K55" i="27" l="1"/>
  <c r="K17" i="27"/>
  <c r="K19" i="27"/>
  <c r="K20" i="27" s="1"/>
  <c r="K21" i="27" s="1"/>
  <c r="K22" i="27" s="1"/>
  <c r="K23" i="27" s="1"/>
  <c r="K24" i="27" s="1"/>
  <c r="K25" i="27" s="1"/>
  <c r="K26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L18" i="27"/>
  <c r="F20" i="27"/>
  <c r="G20" i="27" s="1"/>
  <c r="E20" i="27"/>
  <c r="L13" i="27"/>
  <c r="M13" i="27" s="1"/>
  <c r="N13" i="27" s="1"/>
  <c r="O13" i="27" s="1"/>
  <c r="P13" i="27" s="1"/>
  <c r="Q13" i="27" s="1"/>
  <c r="R13" i="27" s="1"/>
  <c r="S13" i="27" s="1"/>
  <c r="T13" i="27" s="1"/>
  <c r="F12" i="27"/>
  <c r="G12" i="27" s="1"/>
  <c r="H12" i="27" s="1"/>
  <c r="K12" i="27" s="1"/>
  <c r="L12" i="27" s="1"/>
  <c r="M12" i="27" s="1"/>
  <c r="N12" i="27" s="1"/>
  <c r="O12" i="27" s="1"/>
  <c r="P12" i="27" s="1"/>
  <c r="Q12" i="27" s="1"/>
  <c r="R12" i="27" s="1"/>
  <c r="S12" i="27" s="1"/>
  <c r="T12" i="27" s="1"/>
  <c r="E18" i="27"/>
  <c r="E12" i="27"/>
  <c r="K50" i="27" l="1"/>
  <c r="K51" i="27" s="1"/>
  <c r="K52" i="27" s="1"/>
  <c r="K53" i="27" s="1"/>
  <c r="K54" i="27" s="1"/>
  <c r="L55" i="27"/>
  <c r="K56" i="27"/>
  <c r="L17" i="27"/>
  <c r="L19" i="27"/>
  <c r="L20" i="27" s="1"/>
  <c r="L21" i="27" s="1"/>
  <c r="L22" i="27" s="1"/>
  <c r="L23" i="27" s="1"/>
  <c r="L24" i="27" s="1"/>
  <c r="L25" i="27" s="1"/>
  <c r="L26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M18" i="27"/>
  <c r="E27" i="27"/>
  <c r="F27" i="27" s="1"/>
  <c r="G27" i="27" s="1"/>
  <c r="H27" i="27" s="1"/>
  <c r="E11" i="27"/>
  <c r="F11" i="27" s="1"/>
  <c r="G11" i="27" s="1"/>
  <c r="H11" i="27" s="1"/>
  <c r="K11" i="27" s="1"/>
  <c r="L11" i="27" s="1"/>
  <c r="M11" i="27" s="1"/>
  <c r="N11" i="27" s="1"/>
  <c r="O11" i="27" s="1"/>
  <c r="P11" i="27" s="1"/>
  <c r="Q11" i="27" s="1"/>
  <c r="R11" i="27" s="1"/>
  <c r="S11" i="27" s="1"/>
  <c r="T11" i="27" s="1"/>
  <c r="K49" i="27" l="1"/>
  <c r="M55" i="27"/>
  <c r="L56" i="27"/>
  <c r="M17" i="27"/>
  <c r="N18" i="27"/>
  <c r="M19" i="27"/>
  <c r="M20" i="27" s="1"/>
  <c r="M21" i="27" s="1"/>
  <c r="M22" i="27" s="1"/>
  <c r="M23" i="27" s="1"/>
  <c r="M24" i="27" s="1"/>
  <c r="M25" i="27" s="1"/>
  <c r="M26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D9" i="27"/>
  <c r="N55" i="27" l="1"/>
  <c r="M56" i="27"/>
  <c r="N17" i="27"/>
  <c r="N19" i="27"/>
  <c r="N20" i="27" s="1"/>
  <c r="N21" i="27" s="1"/>
  <c r="N22" i="27" s="1"/>
  <c r="N23" i="27" s="1"/>
  <c r="N24" i="27" s="1"/>
  <c r="N25" i="27" s="1"/>
  <c r="N26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O18" i="27"/>
  <c r="O55" i="27" l="1"/>
  <c r="N56" i="27"/>
  <c r="O19" i="27"/>
  <c r="O20" i="27" s="1"/>
  <c r="O21" i="27" s="1"/>
  <c r="O22" i="27" s="1"/>
  <c r="O23" i="27" s="1"/>
  <c r="O24" i="27" s="1"/>
  <c r="O25" i="27" s="1"/>
  <c r="O26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P18" i="27"/>
  <c r="O17" i="27"/>
  <c r="E52" i="27"/>
  <c r="F52" i="27" s="1"/>
  <c r="G52" i="27" s="1"/>
  <c r="H52" i="27" s="1"/>
  <c r="L50" i="27"/>
  <c r="E44" i="27"/>
  <c r="F44" i="27" s="1"/>
  <c r="G44" i="27" s="1"/>
  <c r="H44" i="27" s="1"/>
  <c r="K44" i="27" s="1"/>
  <c r="L44" i="27" s="1"/>
  <c r="M44" i="27" s="1"/>
  <c r="N44" i="27" s="1"/>
  <c r="O44" i="27" s="1"/>
  <c r="P44" i="27" s="1"/>
  <c r="Q44" i="27" s="1"/>
  <c r="R44" i="27" s="1"/>
  <c r="S44" i="27" s="1"/>
  <c r="T44" i="27" s="1"/>
  <c r="E35" i="27"/>
  <c r="F35" i="27" s="1"/>
  <c r="G35" i="27" s="1"/>
  <c r="H35" i="27" s="1"/>
  <c r="E34" i="27"/>
  <c r="F34" i="27" s="1"/>
  <c r="G34" i="27" s="1"/>
  <c r="H34" i="27" s="1"/>
  <c r="E32" i="27"/>
  <c r="F32" i="27" s="1"/>
  <c r="G32" i="27" s="1"/>
  <c r="H32" i="27" s="1"/>
  <c r="E28" i="27"/>
  <c r="F28" i="27" s="1"/>
  <c r="G28" i="27" s="1"/>
  <c r="H28" i="27" s="1"/>
  <c r="H18" i="27"/>
  <c r="L8" i="27"/>
  <c r="M8" i="27" s="1"/>
  <c r="N8" i="27" s="1"/>
  <c r="O8" i="27" s="1"/>
  <c r="P8" i="27" s="1"/>
  <c r="Q8" i="27" s="1"/>
  <c r="R8" i="27" s="1"/>
  <c r="S8" i="27" s="1"/>
  <c r="T8" i="27" s="1"/>
  <c r="C12" i="8"/>
  <c r="C8" i="8" s="1"/>
  <c r="AH9" i="12"/>
  <c r="P55" i="27" l="1"/>
  <c r="O56" i="27"/>
  <c r="M50" i="27"/>
  <c r="L51" i="27"/>
  <c r="L52" i="27" s="1"/>
  <c r="L53" i="27" s="1"/>
  <c r="L54" i="27" s="1"/>
  <c r="L49" i="27"/>
  <c r="P19" i="27"/>
  <c r="P20" i="27" s="1"/>
  <c r="P21" i="27" s="1"/>
  <c r="P22" i="27" s="1"/>
  <c r="P23" i="27" s="1"/>
  <c r="P24" i="27" s="1"/>
  <c r="P25" i="27" s="1"/>
  <c r="P26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Q18" i="27"/>
  <c r="P17" i="27"/>
  <c r="F14" i="27"/>
  <c r="F15" i="27" s="1"/>
  <c r="F16" i="27" s="1"/>
  <c r="H51" i="27"/>
  <c r="G51" i="27"/>
  <c r="F51" i="27"/>
  <c r="E51" i="27"/>
  <c r="H47" i="27"/>
  <c r="H48" i="27" s="1"/>
  <c r="G47" i="27"/>
  <c r="G48" i="27" s="1"/>
  <c r="F47" i="27"/>
  <c r="F49" i="27" s="1"/>
  <c r="F54" i="27" s="1"/>
  <c r="F55" i="27" s="1"/>
  <c r="F56" i="27" s="1"/>
  <c r="F57" i="27" s="1"/>
  <c r="F58" i="27" s="1"/>
  <c r="E47" i="27"/>
  <c r="E49" i="27" s="1"/>
  <c r="E54" i="27" s="1"/>
  <c r="E55" i="27" s="1"/>
  <c r="E56" i="27" s="1"/>
  <c r="E57" i="27" s="1"/>
  <c r="E58" i="27" s="1"/>
  <c r="H42" i="27"/>
  <c r="G42" i="27"/>
  <c r="F42" i="27"/>
  <c r="E42" i="27"/>
  <c r="H38" i="27"/>
  <c r="G38" i="27"/>
  <c r="F38" i="27"/>
  <c r="E38" i="27"/>
  <c r="H37" i="27"/>
  <c r="G37" i="27"/>
  <c r="F37" i="27"/>
  <c r="E37" i="27"/>
  <c r="H33" i="27"/>
  <c r="H43" i="27" s="1"/>
  <c r="H46" i="27" s="1"/>
  <c r="G33" i="27"/>
  <c r="G43" i="27" s="1"/>
  <c r="G46" i="27" s="1"/>
  <c r="F33" i="27"/>
  <c r="F43" i="27" s="1"/>
  <c r="F46" i="27" s="1"/>
  <c r="E33" i="27"/>
  <c r="E43" i="27" s="1"/>
  <c r="E46" i="27" s="1"/>
  <c r="H29" i="27"/>
  <c r="H30" i="27" s="1"/>
  <c r="G29" i="27"/>
  <c r="G39" i="27" s="1"/>
  <c r="F29" i="27"/>
  <c r="F39" i="27" s="1"/>
  <c r="E29" i="27"/>
  <c r="E39" i="27" s="1"/>
  <c r="H21" i="27"/>
  <c r="H22" i="27" s="1"/>
  <c r="H23" i="27" s="1"/>
  <c r="H24" i="27" s="1"/>
  <c r="H26" i="27" s="1"/>
  <c r="H36" i="27" s="1"/>
  <c r="G21" i="27"/>
  <c r="G22" i="27" s="1"/>
  <c r="G23" i="27" s="1"/>
  <c r="G24" i="27" s="1"/>
  <c r="G26" i="27" s="1"/>
  <c r="G36" i="27" s="1"/>
  <c r="F21" i="27"/>
  <c r="F22" i="27" s="1"/>
  <c r="F23" i="27" s="1"/>
  <c r="F24" i="27" s="1"/>
  <c r="F26" i="27" s="1"/>
  <c r="F36" i="27" s="1"/>
  <c r="E21" i="27"/>
  <c r="E22" i="27" s="1"/>
  <c r="E23" i="27" s="1"/>
  <c r="E24" i="27" s="1"/>
  <c r="E26" i="27" s="1"/>
  <c r="E36" i="27" s="1"/>
  <c r="H19" i="27"/>
  <c r="G19" i="27"/>
  <c r="F19" i="27"/>
  <c r="E19" i="27"/>
  <c r="H17" i="27"/>
  <c r="G17" i="27"/>
  <c r="F17" i="27"/>
  <c r="E17" i="27"/>
  <c r="G14" i="27"/>
  <c r="G15" i="27" s="1"/>
  <c r="G16" i="27" s="1"/>
  <c r="E14" i="27"/>
  <c r="E15" i="27" s="1"/>
  <c r="E16" i="27" s="1"/>
  <c r="H9" i="27"/>
  <c r="H10" i="27" s="1"/>
  <c r="G9" i="27"/>
  <c r="G10" i="27" s="1"/>
  <c r="F9" i="27"/>
  <c r="F10" i="27" s="1"/>
  <c r="E9" i="27"/>
  <c r="E10" i="27" s="1"/>
  <c r="D51" i="27"/>
  <c r="M48" i="27"/>
  <c r="D47" i="27"/>
  <c r="D49" i="27" s="1"/>
  <c r="D54" i="27" s="1"/>
  <c r="D55" i="27" s="1"/>
  <c r="D56" i="27" s="1"/>
  <c r="D57" i="27" s="1"/>
  <c r="D58" i="27" s="1"/>
  <c r="D42" i="27"/>
  <c r="D38" i="27"/>
  <c r="D37" i="27"/>
  <c r="D14" i="27"/>
  <c r="D15" i="27" s="1"/>
  <c r="D16" i="27" s="1"/>
  <c r="D17" i="27"/>
  <c r="D33" i="27"/>
  <c r="D43" i="27" s="1"/>
  <c r="D46" i="27" s="1"/>
  <c r="D29" i="27"/>
  <c r="D39" i="27" s="1"/>
  <c r="D19" i="27"/>
  <c r="Q55" i="27" l="1"/>
  <c r="P56" i="27"/>
  <c r="N50" i="27"/>
  <c r="M49" i="27"/>
  <c r="M51" i="27"/>
  <c r="M52" i="27" s="1"/>
  <c r="M53" i="27" s="1"/>
  <c r="M54" i="27" s="1"/>
  <c r="K48" i="27"/>
  <c r="S48" i="27"/>
  <c r="L48" i="27"/>
  <c r="T48" i="27"/>
  <c r="N48" i="27"/>
  <c r="O48" i="27"/>
  <c r="P48" i="27"/>
  <c r="R48" i="27"/>
  <c r="Q48" i="27"/>
  <c r="R18" i="27"/>
  <c r="Q17" i="27"/>
  <c r="Q19" i="27"/>
  <c r="Q20" i="27" s="1"/>
  <c r="Q21" i="27" s="1"/>
  <c r="Q22" i="27" s="1"/>
  <c r="Q23" i="27" s="1"/>
  <c r="Q24" i="27" s="1"/>
  <c r="Q25" i="27" s="1"/>
  <c r="Q26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H14" i="27"/>
  <c r="H15" i="27" s="1"/>
  <c r="H16" i="27" s="1"/>
  <c r="E30" i="27"/>
  <c r="E40" i="27" s="1"/>
  <c r="F30" i="27"/>
  <c r="F31" i="27" s="1"/>
  <c r="F41" i="27" s="1"/>
  <c r="H39" i="27"/>
  <c r="H49" i="27"/>
  <c r="H54" i="27" s="1"/>
  <c r="H55" i="27" s="1"/>
  <c r="H56" i="27" s="1"/>
  <c r="H57" i="27" s="1"/>
  <c r="H58" i="27" s="1"/>
  <c r="G49" i="27"/>
  <c r="G54" i="27" s="1"/>
  <c r="G55" i="27" s="1"/>
  <c r="G56" i="27" s="1"/>
  <c r="G57" i="27" s="1"/>
  <c r="G58" i="27" s="1"/>
  <c r="E48" i="27"/>
  <c r="H31" i="27"/>
  <c r="H41" i="27" s="1"/>
  <c r="H40" i="27"/>
  <c r="G30" i="27"/>
  <c r="F48" i="27"/>
  <c r="D48" i="27"/>
  <c r="D30" i="27"/>
  <c r="R55" i="27" l="1"/>
  <c r="Q56" i="27"/>
  <c r="O50" i="27"/>
  <c r="N49" i="27"/>
  <c r="N51" i="27"/>
  <c r="N52" i="27" s="1"/>
  <c r="N53" i="27" s="1"/>
  <c r="N54" i="27" s="1"/>
  <c r="S18" i="27"/>
  <c r="R17" i="27"/>
  <c r="R19" i="27"/>
  <c r="R20" i="27" s="1"/>
  <c r="R21" i="27" s="1"/>
  <c r="R22" i="27" s="1"/>
  <c r="R23" i="27" s="1"/>
  <c r="R24" i="27" s="1"/>
  <c r="R25" i="27" s="1"/>
  <c r="R26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E31" i="27"/>
  <c r="E41" i="27" s="1"/>
  <c r="F40" i="27"/>
  <c r="G31" i="27"/>
  <c r="G41" i="27" s="1"/>
  <c r="G40" i="27"/>
  <c r="D40" i="27"/>
  <c r="D31" i="27"/>
  <c r="D41" i="27" s="1"/>
  <c r="Z59" i="7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T9" i="27"/>
  <c r="T10" i="27" s="1"/>
  <c r="S9" i="27"/>
  <c r="S10" i="27" s="1"/>
  <c r="R9" i="27"/>
  <c r="R10" i="27" s="1"/>
  <c r="Q9" i="27"/>
  <c r="Q10" i="27" s="1"/>
  <c r="P9" i="27"/>
  <c r="P10" i="27" s="1"/>
  <c r="O9" i="27"/>
  <c r="O10" i="27" s="1"/>
  <c r="N9" i="27"/>
  <c r="N10" i="27" s="1"/>
  <c r="M9" i="27"/>
  <c r="M10" i="27" s="1"/>
  <c r="L9" i="27"/>
  <c r="L10" i="27" s="1"/>
  <c r="K9" i="27"/>
  <c r="K10" i="27" s="1"/>
  <c r="D10" i="27"/>
  <c r="D21" i="27" s="1"/>
  <c r="D22" i="27" s="1"/>
  <c r="D23" i="27" s="1"/>
  <c r="D24" i="27" s="1"/>
  <c r="D26" i="27" s="1"/>
  <c r="D36" i="27" s="1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41" i="27"/>
  <c r="A41" i="27"/>
  <c r="B40" i="27"/>
  <c r="A40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9" i="27"/>
  <c r="A29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3" i="27"/>
  <c r="A13" i="27"/>
  <c r="B12" i="27"/>
  <c r="A12" i="27"/>
  <c r="B11" i="27"/>
  <c r="A11" i="27"/>
  <c r="B10" i="27"/>
  <c r="A10" i="27"/>
  <c r="B9" i="27"/>
  <c r="A9" i="2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C59" i="27" s="1"/>
  <c r="B8" i="27"/>
  <c r="A8" i="27"/>
  <c r="Q9" i="4"/>
  <c r="Q10" i="4" s="1"/>
  <c r="Q11" i="4" s="1"/>
  <c r="Q12" i="4"/>
  <c r="Q13" i="4" s="1"/>
  <c r="Q14" i="4" s="1"/>
  <c r="Q15" i="4" s="1"/>
  <c r="Q16" i="4" s="1"/>
  <c r="AP52" i="4"/>
  <c r="AQ52" i="4"/>
  <c r="AM52" i="4"/>
  <c r="C49" i="4"/>
  <c r="C50" i="4" s="1"/>
  <c r="C51" i="4" s="1"/>
  <c r="C52" i="4" s="1"/>
  <c r="C53" i="4" s="1"/>
  <c r="D53" i="4" s="1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C28" i="4" s="1"/>
  <c r="C17" i="4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AP69" i="4"/>
  <c r="AQ69" i="4" s="1"/>
  <c r="AM69" i="4" s="1"/>
  <c r="AP68" i="4"/>
  <c r="AQ68" i="4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/>
  <c r="AP62" i="4"/>
  <c r="AQ62" i="4"/>
  <c r="AM62" i="4"/>
  <c r="AP61" i="4"/>
  <c r="AQ61" i="4" s="1"/>
  <c r="AM61" i="4" s="1"/>
  <c r="AP60" i="4"/>
  <c r="AQ60" i="4"/>
  <c r="AM60" i="4" s="1"/>
  <c r="AP59" i="4"/>
  <c r="AQ59" i="4"/>
  <c r="AM59" i="4" s="1"/>
  <c r="AP58" i="4"/>
  <c r="AQ58" i="4" s="1"/>
  <c r="AM58" i="4" s="1"/>
  <c r="AP57" i="4"/>
  <c r="AQ57" i="4" s="1"/>
  <c r="AM57" i="4" s="1"/>
  <c r="C56" i="4"/>
  <c r="AP56" i="4"/>
  <c r="AQ56" i="4" s="1"/>
  <c r="AM56" i="4" s="1"/>
  <c r="AP55" i="4"/>
  <c r="AQ55" i="4"/>
  <c r="AM55" i="4" s="1"/>
  <c r="AP54" i="4"/>
  <c r="AQ54" i="4"/>
  <c r="AM54" i="4" s="1"/>
  <c r="C55" i="4" s="1"/>
  <c r="D55" i="4" s="1"/>
  <c r="AP53" i="4"/>
  <c r="AQ53" i="4"/>
  <c r="AM53" i="4" s="1"/>
  <c r="C54" i="4" s="1"/>
  <c r="AP51" i="4"/>
  <c r="AQ51" i="4" s="1"/>
  <c r="AM51" i="4" s="1"/>
  <c r="AP50" i="4"/>
  <c r="AQ50" i="4"/>
  <c r="AM50" i="4"/>
  <c r="AP49" i="4"/>
  <c r="AQ49" i="4"/>
  <c r="AM49" i="4"/>
  <c r="AP48" i="4"/>
  <c r="AQ48" i="4"/>
  <c r="AM48" i="4" s="1"/>
  <c r="C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/>
  <c r="AM46" i="4" s="1"/>
  <c r="AP45" i="4"/>
  <c r="AQ45" i="4"/>
  <c r="AM45" i="4" s="1"/>
  <c r="C47" i="4" s="1"/>
  <c r="AP44" i="4"/>
  <c r="AQ44" i="4" s="1"/>
  <c r="AM44" i="4" s="1"/>
  <c r="C46" i="4" s="1"/>
  <c r="D46" i="4" s="1"/>
  <c r="AP43" i="4"/>
  <c r="AQ43" i="4" s="1"/>
  <c r="AM43" i="4" s="1"/>
  <c r="C45" i="4"/>
  <c r="D45" i="4" s="1"/>
  <c r="E45" i="4" s="1"/>
  <c r="F45" i="4" s="1"/>
  <c r="G45" i="4" s="1"/>
  <c r="H45" i="4" s="1"/>
  <c r="I45" i="4" s="1"/>
  <c r="AP42" i="4"/>
  <c r="AQ42" i="4" s="1"/>
  <c r="AM42" i="4" s="1"/>
  <c r="AP41" i="4"/>
  <c r="AQ41" i="4" s="1"/>
  <c r="AM41" i="4" s="1"/>
  <c r="C43" i="4"/>
  <c r="AP40" i="4"/>
  <c r="AQ40" i="4"/>
  <c r="AM40" i="4" s="1"/>
  <c r="C42" i="4" s="1"/>
  <c r="D42" i="4" s="1"/>
  <c r="AP39" i="4"/>
  <c r="AQ39" i="4"/>
  <c r="AM39" i="4"/>
  <c r="C41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C40" i="4" s="1"/>
  <c r="D40" i="4" s="1"/>
  <c r="E40" i="4" s="1"/>
  <c r="F40" i="4" s="1"/>
  <c r="G40" i="4" s="1"/>
  <c r="H40" i="4" s="1"/>
  <c r="I40" i="4" s="1"/>
  <c r="J40" i="4" s="1"/>
  <c r="K40" i="4" s="1"/>
  <c r="AP37" i="4"/>
  <c r="AQ37" i="4"/>
  <c r="AM37" i="4"/>
  <c r="AP36" i="4"/>
  <c r="AQ36" i="4"/>
  <c r="AM36" i="4"/>
  <c r="AP35" i="4"/>
  <c r="AQ35" i="4"/>
  <c r="AM35" i="4" s="1"/>
  <c r="AP34" i="4"/>
  <c r="AQ34" i="4"/>
  <c r="AM34" i="4" s="1"/>
  <c r="AP33" i="4"/>
  <c r="AQ33" i="4"/>
  <c r="AM33" i="4" s="1"/>
  <c r="C36" i="4" s="1"/>
  <c r="D36" i="4" s="1"/>
  <c r="E36" i="4" s="1"/>
  <c r="F36" i="4" s="1"/>
  <c r="G36" i="4" s="1"/>
  <c r="AP32" i="4"/>
  <c r="AQ32" i="4"/>
  <c r="AM32" i="4" s="1"/>
  <c r="C35" i="4" s="1"/>
  <c r="D35" i="4" s="1"/>
  <c r="E35" i="4" s="1"/>
  <c r="F35" i="4" s="1"/>
  <c r="G35" i="4" s="1"/>
  <c r="AP31" i="4"/>
  <c r="AQ31" i="4"/>
  <c r="AM31" i="4" s="1"/>
  <c r="AP30" i="4"/>
  <c r="AQ30" i="4" s="1"/>
  <c r="AM30" i="4" s="1"/>
  <c r="AP29" i="4"/>
  <c r="AQ29" i="4" s="1"/>
  <c r="AM29" i="4" s="1"/>
  <c r="C32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C31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/>
  <c r="AM27" i="4" s="1"/>
  <c r="C30" i="4" s="1"/>
  <c r="D30" i="4" s="1"/>
  <c r="E30" i="4" s="1"/>
  <c r="F30" i="4" s="1"/>
  <c r="G30" i="4"/>
  <c r="H30" i="4" s="1"/>
  <c r="I30" i="4" s="1"/>
  <c r="J30" i="4" s="1"/>
  <c r="K30" i="4" s="1"/>
  <c r="L30" i="4" s="1"/>
  <c r="AP26" i="4"/>
  <c r="AQ26" i="4"/>
  <c r="AM26" i="4"/>
  <c r="C29" i="4" s="1"/>
  <c r="D29" i="4" s="1"/>
  <c r="E29" i="4" s="1"/>
  <c r="F29" i="4" s="1"/>
  <c r="AP24" i="4"/>
  <c r="AQ24" i="4"/>
  <c r="AM24" i="4"/>
  <c r="C27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C26" i="4" s="1"/>
  <c r="AP22" i="4"/>
  <c r="AQ22" i="4"/>
  <c r="AM22" i="4" s="1"/>
  <c r="C25" i="4" s="1"/>
  <c r="D25" i="4" s="1"/>
  <c r="E25" i="4" s="1"/>
  <c r="F25" i="4" s="1"/>
  <c r="G25" i="4" s="1"/>
  <c r="H25" i="4" s="1"/>
  <c r="I25" i="4" s="1"/>
  <c r="J25" i="4" s="1"/>
  <c r="K25" i="4" s="1"/>
  <c r="L25" i="4"/>
  <c r="AP21" i="4"/>
  <c r="AQ21" i="4"/>
  <c r="AM21" i="4" s="1"/>
  <c r="C24" i="4" s="1"/>
  <c r="D24" i="4" s="1"/>
  <c r="AP20" i="4"/>
  <c r="AQ20" i="4"/>
  <c r="AM20" i="4"/>
  <c r="C23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/>
  <c r="C22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C21" i="4" s="1"/>
  <c r="D21" i="4" s="1"/>
  <c r="E21" i="4" s="1"/>
  <c r="F21" i="4" s="1"/>
  <c r="G21" i="4" s="1"/>
  <c r="H21" i="4"/>
  <c r="I21" i="4" s="1"/>
  <c r="J21" i="4" s="1"/>
  <c r="AP17" i="4"/>
  <c r="AQ17" i="4"/>
  <c r="AM17" i="4"/>
  <c r="AP16" i="4"/>
  <c r="AQ16" i="4"/>
  <c r="AM16" i="4"/>
  <c r="C19" i="4" s="1"/>
  <c r="D19" i="4" s="1"/>
  <c r="AP15" i="4"/>
  <c r="AQ15" i="4"/>
  <c r="AM15" i="4"/>
  <c r="C18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C13" i="4" s="1"/>
  <c r="AP12" i="4"/>
  <c r="AQ12" i="4" s="1"/>
  <c r="AM12" i="4" s="1"/>
  <c r="C12" i="4" s="1"/>
  <c r="D12" i="4" s="1"/>
  <c r="E12" i="4" s="1"/>
  <c r="F12" i="4" s="1"/>
  <c r="G12" i="4" s="1"/>
  <c r="AP11" i="4"/>
  <c r="AQ11" i="4" s="1"/>
  <c r="AM11" i="4" s="1"/>
  <c r="C11" i="4" s="1"/>
  <c r="D11" i="4" s="1"/>
  <c r="E11" i="4"/>
  <c r="F11" i="4" s="1"/>
  <c r="G11" i="4" s="1"/>
  <c r="H11" i="4" s="1"/>
  <c r="I11" i="4" s="1"/>
  <c r="J11" i="4" s="1"/>
  <c r="K11" i="4" s="1"/>
  <c r="L11" i="4" s="1"/>
  <c r="AP10" i="4"/>
  <c r="AQ10" i="4"/>
  <c r="AM10" i="4" s="1"/>
  <c r="C10" i="4" s="1"/>
  <c r="D10" i="4" s="1"/>
  <c r="AP9" i="4"/>
  <c r="AQ9" i="4" s="1"/>
  <c r="AM9" i="4" s="1"/>
  <c r="C9" i="4"/>
  <c r="C8" i="4"/>
  <c r="AF64" i="4"/>
  <c r="AF77" i="4"/>
  <c r="AF78" i="4" s="1"/>
  <c r="AF79" i="4" s="1"/>
  <c r="AF66" i="4"/>
  <c r="AF67" i="4"/>
  <c r="AF68" i="4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69" i="4"/>
  <c r="AF70" i="4" s="1"/>
  <c r="AF71" i="4" s="1"/>
  <c r="AF72" i="4" s="1"/>
  <c r="AF73" i="4" s="1"/>
  <c r="AF74" i="4" s="1"/>
  <c r="AF75" i="4" s="1"/>
  <c r="AF51" i="4"/>
  <c r="AF35" i="4"/>
  <c r="AF36" i="4" s="1"/>
  <c r="AF52" i="4"/>
  <c r="AF53" i="4" s="1"/>
  <c r="AF54" i="4"/>
  <c r="AF55" i="4" s="1"/>
  <c r="AF56" i="4" s="1"/>
  <c r="AF57" i="4" s="1"/>
  <c r="AF58" i="4" s="1"/>
  <c r="AF59" i="4" s="1"/>
  <c r="AF60" i="4" s="1"/>
  <c r="AF61" i="4" s="1"/>
  <c r="AF37" i="4"/>
  <c r="AF38" i="4" s="1"/>
  <c r="R15" i="4"/>
  <c r="S15" i="4"/>
  <c r="T15" i="4"/>
  <c r="U15" i="4" s="1"/>
  <c r="V15" i="4"/>
  <c r="W15" i="4" s="1"/>
  <c r="X15" i="4" s="1"/>
  <c r="Y15" i="4" s="1"/>
  <c r="Z15" i="4" s="1"/>
  <c r="R14" i="4"/>
  <c r="S14" i="4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/>
  <c r="F17" i="4"/>
  <c r="G17" i="4" s="1"/>
  <c r="H17" i="4" s="1"/>
  <c r="I17" i="4" s="1"/>
  <c r="J17" i="4"/>
  <c r="K17" i="4" s="1"/>
  <c r="L17" i="4" s="1"/>
  <c r="H12" i="4"/>
  <c r="I12" i="4" s="1"/>
  <c r="J12" i="4" s="1"/>
  <c r="K12" i="4" s="1"/>
  <c r="L12" i="4" s="1"/>
  <c r="E19" i="4"/>
  <c r="F19" i="4" s="1"/>
  <c r="G19" i="4" s="1"/>
  <c r="H19" i="4" s="1"/>
  <c r="I19" i="4" s="1"/>
  <c r="J19" i="4" s="1"/>
  <c r="K19" i="4" s="1"/>
  <c r="L19" i="4" s="1"/>
  <c r="C20" i="4"/>
  <c r="D20" i="4" s="1"/>
  <c r="E20" i="4" s="1"/>
  <c r="F20" i="4" s="1"/>
  <c r="G20" i="4" s="1"/>
  <c r="H20" i="4" s="1"/>
  <c r="I20" i="4" s="1"/>
  <c r="J20" i="4" s="1"/>
  <c r="K20" i="4" s="1"/>
  <c r="L20" i="4" s="1"/>
  <c r="D8" i="4"/>
  <c r="E8" i="4" s="1"/>
  <c r="F8" i="4" s="1"/>
  <c r="G8" i="4" s="1"/>
  <c r="H8" i="4" s="1"/>
  <c r="I8" i="4" s="1"/>
  <c r="J8" i="4" s="1"/>
  <c r="K8" i="4" s="1"/>
  <c r="L8" i="4" s="1"/>
  <c r="E10" i="4"/>
  <c r="F10" i="4" s="1"/>
  <c r="G10" i="4" s="1"/>
  <c r="H10" i="4" s="1"/>
  <c r="I10" i="4" s="1"/>
  <c r="J10" i="4" s="1"/>
  <c r="K10" i="4" s="1"/>
  <c r="L10" i="4" s="1"/>
  <c r="K21" i="4"/>
  <c r="L21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H12" i="3"/>
  <c r="D28" i="4"/>
  <c r="E28" i="4" s="1"/>
  <c r="F28" i="4" s="1"/>
  <c r="G28" i="4" s="1"/>
  <c r="H28" i="4" s="1"/>
  <c r="I28" i="4" s="1"/>
  <c r="J28" i="4" s="1"/>
  <c r="K28" i="4" s="1"/>
  <c r="L28" i="4" s="1"/>
  <c r="G29" i="4"/>
  <c r="H29" i="4" s="1"/>
  <c r="I29" i="4" s="1"/>
  <c r="J29" i="4" s="1"/>
  <c r="K29" i="4"/>
  <c r="L29" i="4" s="1"/>
  <c r="C33" i="4"/>
  <c r="G7" i="2"/>
  <c r="C5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/>
  <c r="G7" i="19" s="1"/>
  <c r="H7" i="19" s="1"/>
  <c r="I7" i="19" s="1"/>
  <c r="J7" i="19" s="1"/>
  <c r="K7" i="19" s="1"/>
  <c r="L7" i="19" s="1"/>
  <c r="M7" i="19" s="1"/>
  <c r="N7" i="19"/>
  <c r="O7" i="19" s="1"/>
  <c r="P7" i="19" s="1"/>
  <c r="Q7" i="19" s="1"/>
  <c r="R7" i="19" s="1"/>
  <c r="S7" i="19" s="1"/>
  <c r="T7" i="19" s="1"/>
  <c r="U7" i="19" s="1"/>
  <c r="V7" i="19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D33" i="4"/>
  <c r="E33" i="4" s="1"/>
  <c r="F33" i="4" s="1"/>
  <c r="G33" i="4" s="1"/>
  <c r="H33" i="4" s="1"/>
  <c r="I33" i="4" s="1"/>
  <c r="J33" i="4" s="1"/>
  <c r="K33" i="4" s="1"/>
  <c r="L33" i="4" s="1"/>
  <c r="C34" i="4"/>
  <c r="D34" i="4"/>
  <c r="E34" i="4"/>
  <c r="F34" i="4" s="1"/>
  <c r="G34" i="4" s="1"/>
  <c r="H34" i="4" s="1"/>
  <c r="I34" i="4" s="1"/>
  <c r="J34" i="4" s="1"/>
  <c r="K34" i="4" s="1"/>
  <c r="L34" i="4" s="1"/>
  <c r="A31" i="19"/>
  <c r="D5" i="19"/>
  <c r="E5" i="19"/>
  <c r="H35" i="4"/>
  <c r="I35" i="4"/>
  <c r="J35" i="4"/>
  <c r="K35" i="4" s="1"/>
  <c r="L35" i="4" s="1"/>
  <c r="H36" i="4"/>
  <c r="I36" i="4" s="1"/>
  <c r="J36" i="4" s="1"/>
  <c r="K36" i="4" s="1"/>
  <c r="L36" i="4" s="1"/>
  <c r="C37" i="4"/>
  <c r="D37" i="4" s="1"/>
  <c r="E37" i="4" s="1"/>
  <c r="F37" i="4"/>
  <c r="G37" i="4" s="1"/>
  <c r="H37" i="4" s="1"/>
  <c r="I37" i="4" s="1"/>
  <c r="J37" i="4" s="1"/>
  <c r="K37" i="4" s="1"/>
  <c r="L37" i="4" s="1"/>
  <c r="C38" i="4"/>
  <c r="D38" i="4"/>
  <c r="E38" i="4" s="1"/>
  <c r="F38" i="4" s="1"/>
  <c r="G38" i="4" s="1"/>
  <c r="H38" i="4" s="1"/>
  <c r="I38" i="4" s="1"/>
  <c r="J38" i="4" s="1"/>
  <c r="K38" i="4" s="1"/>
  <c r="L38" i="4"/>
  <c r="C39" i="4"/>
  <c r="D39" i="4"/>
  <c r="E39" i="4" s="1"/>
  <c r="F39" i="4" s="1"/>
  <c r="G39" i="4" s="1"/>
  <c r="H39" i="4" s="1"/>
  <c r="I39" i="4" s="1"/>
  <c r="J39" i="4" s="1"/>
  <c r="K39" i="4" s="1"/>
  <c r="L39" i="4" s="1"/>
  <c r="L40" i="4"/>
  <c r="D43" i="4"/>
  <c r="E43" i="4" s="1"/>
  <c r="F43" i="4" s="1"/>
  <c r="G43" i="4" s="1"/>
  <c r="H43" i="4" s="1"/>
  <c r="I43" i="4" s="1"/>
  <c r="J43" i="4" s="1"/>
  <c r="K43" i="4" s="1"/>
  <c r="L43" i="4" s="1"/>
  <c r="C44" i="4"/>
  <c r="E42" i="4"/>
  <c r="F42" i="4" s="1"/>
  <c r="G42" i="4" s="1"/>
  <c r="H42" i="4" s="1"/>
  <c r="I42" i="4" s="1"/>
  <c r="J42" i="4" s="1"/>
  <c r="K42" i="4"/>
  <c r="L42" i="4" s="1"/>
  <c r="D44" i="4"/>
  <c r="E44" i="4" s="1"/>
  <c r="F44" i="4" s="1"/>
  <c r="G44" i="4" s="1"/>
  <c r="H44" i="4" s="1"/>
  <c r="I44" i="4" s="1"/>
  <c r="J44" i="4" s="1"/>
  <c r="K44" i="4" s="1"/>
  <c r="L44" i="4" s="1"/>
  <c r="J45" i="4"/>
  <c r="K45" i="4" s="1"/>
  <c r="L45" i="4" s="1"/>
  <c r="E46" i="4"/>
  <c r="F46" i="4"/>
  <c r="G46" i="4"/>
  <c r="H46" i="4" s="1"/>
  <c r="I46" i="4" s="1"/>
  <c r="J46" i="4"/>
  <c r="K46" i="4" s="1"/>
  <c r="L46" i="4" s="1"/>
  <c r="D47" i="4"/>
  <c r="E47" i="4"/>
  <c r="F47" i="4"/>
  <c r="G47" i="4" s="1"/>
  <c r="H47" i="4" s="1"/>
  <c r="I47" i="4"/>
  <c r="J47" i="4" s="1"/>
  <c r="K47" i="4" s="1"/>
  <c r="L47" i="4" s="1"/>
  <c r="C57" i="4"/>
  <c r="D57" i="4"/>
  <c r="E57" i="4" s="1"/>
  <c r="F57" i="4" s="1"/>
  <c r="G57" i="4"/>
  <c r="H57" i="4" s="1"/>
  <c r="I57" i="4" s="1"/>
  <c r="J57" i="4" s="1"/>
  <c r="K57" i="4" s="1"/>
  <c r="L57" i="4" s="1"/>
  <c r="D56" i="4"/>
  <c r="E56" i="4" s="1"/>
  <c r="F56" i="4"/>
  <c r="G56" i="4" s="1"/>
  <c r="H56" i="4" s="1"/>
  <c r="I56" i="4" s="1"/>
  <c r="J56" i="4" s="1"/>
  <c r="K56" i="4" s="1"/>
  <c r="L56" i="4" s="1"/>
  <c r="D54" i="4"/>
  <c r="E54" i="4"/>
  <c r="F54" i="4" s="1"/>
  <c r="G54" i="4" s="1"/>
  <c r="H54" i="4" s="1"/>
  <c r="I54" i="4" s="1"/>
  <c r="J54" i="4" s="1"/>
  <c r="K54" i="4" s="1"/>
  <c r="L54" i="4" s="1"/>
  <c r="E55" i="4"/>
  <c r="F55" i="4" s="1"/>
  <c r="G55" i="4" s="1"/>
  <c r="H55" i="4" s="1"/>
  <c r="I55" i="4" s="1"/>
  <c r="J55" i="4" s="1"/>
  <c r="K55" i="4" s="1"/>
  <c r="L55" i="4" s="1"/>
  <c r="C58" i="4"/>
  <c r="D58" i="4" s="1"/>
  <c r="E58" i="4" s="1"/>
  <c r="F58" i="4" s="1"/>
  <c r="G58" i="4" s="1"/>
  <c r="H58" i="4" s="1"/>
  <c r="I58" i="4" s="1"/>
  <c r="J58" i="4" s="1"/>
  <c r="K58" i="4" s="1"/>
  <c r="L58" i="4" s="1"/>
  <c r="D49" i="4"/>
  <c r="E49" i="4"/>
  <c r="F49" i="4" s="1"/>
  <c r="G49" i="4" s="1"/>
  <c r="H49" i="4" s="1"/>
  <c r="I49" i="4" s="1"/>
  <c r="J49" i="4" s="1"/>
  <c r="K49" i="4"/>
  <c r="L49" i="4" s="1"/>
  <c r="D50" i="4"/>
  <c r="E50" i="4"/>
  <c r="F50" i="4"/>
  <c r="G50" i="4" s="1"/>
  <c r="H50" i="4" s="1"/>
  <c r="I50" i="4"/>
  <c r="J50" i="4" s="1"/>
  <c r="K50" i="4" s="1"/>
  <c r="L50" i="4" s="1"/>
  <c r="D51" i="4"/>
  <c r="E51" i="4"/>
  <c r="F51" i="4" s="1"/>
  <c r="G51" i="4" s="1"/>
  <c r="H51" i="4"/>
  <c r="I51" i="4" s="1"/>
  <c r="J51" i="4" s="1"/>
  <c r="K51" i="4" s="1"/>
  <c r="L51" i="4" s="1"/>
  <c r="E53" i="4"/>
  <c r="F53" i="4" s="1"/>
  <c r="G53" i="4" s="1"/>
  <c r="H53" i="4" s="1"/>
  <c r="I53" i="4" s="1"/>
  <c r="J53" i="4" s="1"/>
  <c r="K53" i="4" s="1"/>
  <c r="L53" i="4" s="1"/>
  <c r="D52" i="4"/>
  <c r="E52" i="4" s="1"/>
  <c r="F52" i="4" s="1"/>
  <c r="G52" i="4"/>
  <c r="H52" i="4" s="1"/>
  <c r="I52" i="4" s="1"/>
  <c r="J52" i="4" s="1"/>
  <c r="K52" i="4" s="1"/>
  <c r="L52" i="4" s="1"/>
  <c r="M16" i="2"/>
  <c r="M15" i="2"/>
  <c r="M14" i="2"/>
  <c r="M13" i="2"/>
  <c r="M12" i="2"/>
  <c r="M11" i="2"/>
  <c r="M10" i="2"/>
  <c r="M9" i="2"/>
  <c r="M8" i="2"/>
  <c r="M7" i="2"/>
  <c r="K16" i="2"/>
  <c r="K15" i="2"/>
  <c r="K14" i="2"/>
  <c r="K13" i="2"/>
  <c r="K12" i="2"/>
  <c r="K11" i="2"/>
  <c r="K10" i="2"/>
  <c r="K9" i="2"/>
  <c r="K8" i="2"/>
  <c r="K7" i="2"/>
  <c r="H14" i="3"/>
  <c r="I14" i="3"/>
  <c r="J14" i="3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I13" i="3"/>
  <c r="I11" i="3"/>
  <c r="O9" i="6"/>
  <c r="O10" i="6"/>
  <c r="O11" i="6" s="1"/>
  <c r="C8" i="6"/>
  <c r="D8" i="6" s="1"/>
  <c r="E8" i="6" s="1"/>
  <c r="F8" i="6" s="1"/>
  <c r="G8" i="6" s="1"/>
  <c r="H8" i="6" s="1"/>
  <c r="I8" i="6" s="1"/>
  <c r="J8" i="6" s="1"/>
  <c r="K8" i="6"/>
  <c r="B9" i="6"/>
  <c r="B10" i="6" s="1"/>
  <c r="A8" i="2"/>
  <c r="A9" i="2"/>
  <c r="A10" i="2" s="1"/>
  <c r="A11" i="2" s="1"/>
  <c r="A12" i="2" s="1"/>
  <c r="A13" i="2" s="1"/>
  <c r="A14" i="2" s="1"/>
  <c r="C9" i="6"/>
  <c r="D9" i="6"/>
  <c r="E9" i="6" s="1"/>
  <c r="F9" i="6" s="1"/>
  <c r="G9" i="6" s="1"/>
  <c r="H9" i="6" s="1"/>
  <c r="I9" i="6" s="1"/>
  <c r="J9" i="6" s="1"/>
  <c r="K9" i="6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AC11" i="2"/>
  <c r="AC12" i="2" s="1"/>
  <c r="AC13" i="2" s="1"/>
  <c r="AC14" i="2" s="1"/>
  <c r="AC15" i="2" s="1"/>
  <c r="J13" i="3"/>
  <c r="K13" i="3"/>
  <c r="L13" i="3"/>
  <c r="M13" i="3"/>
  <c r="N13" i="3" s="1"/>
  <c r="O13" i="3" s="1"/>
  <c r="P13" i="3" s="1"/>
  <c r="Q13" i="3" s="1"/>
  <c r="M12" i="3"/>
  <c r="N12" i="3" s="1"/>
  <c r="O12" i="3" s="1"/>
  <c r="P12" i="3" s="1"/>
  <c r="Q12" i="3" s="1"/>
  <c r="J11" i="3"/>
  <c r="K11" i="3"/>
  <c r="L11" i="3"/>
  <c r="M11" i="3"/>
  <c r="N11" i="3" s="1"/>
  <c r="O11" i="3" s="1"/>
  <c r="P11" i="3" s="1"/>
  <c r="Q11" i="3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Q8" i="5"/>
  <c r="P8" i="5"/>
  <c r="X9" i="5"/>
  <c r="W9" i="5"/>
  <c r="V9" i="5"/>
  <c r="U9" i="5"/>
  <c r="T9" i="5"/>
  <c r="S9" i="5"/>
  <c r="R9" i="5"/>
  <c r="Q9" i="5"/>
  <c r="P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Q12" i="5"/>
  <c r="P12" i="5"/>
  <c r="X11" i="5"/>
  <c r="W11" i="5"/>
  <c r="V11" i="5"/>
  <c r="U11" i="5"/>
  <c r="T11" i="5"/>
  <c r="S11" i="5"/>
  <c r="R11" i="5"/>
  <c r="Q11" i="5"/>
  <c r="P11" i="5"/>
  <c r="X10" i="5"/>
  <c r="W10" i="5"/>
  <c r="V10" i="5"/>
  <c r="U10" i="5"/>
  <c r="T10" i="5"/>
  <c r="S10" i="5"/>
  <c r="R10" i="5"/>
  <c r="Q10" i="5"/>
  <c r="P10" i="5"/>
  <c r="V11" i="6"/>
  <c r="X10" i="6"/>
  <c r="W10" i="6"/>
  <c r="V10" i="6"/>
  <c r="U10" i="6"/>
  <c r="T10" i="6"/>
  <c r="S10" i="6"/>
  <c r="R10" i="6"/>
  <c r="Q10" i="6"/>
  <c r="P10" i="6"/>
  <c r="X9" i="6"/>
  <c r="W9" i="6"/>
  <c r="V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N6" i="3"/>
  <c r="I6" i="4" s="1"/>
  <c r="M6" i="3"/>
  <c r="L6" i="3"/>
  <c r="G6" i="4" s="1"/>
  <c r="F6" i="6" s="1"/>
  <c r="S7" i="6" s="1"/>
  <c r="K6" i="3"/>
  <c r="J6" i="3"/>
  <c r="E6" i="4" s="1"/>
  <c r="E6" i="8" s="1"/>
  <c r="R7" i="8" s="1"/>
  <c r="I6" i="3"/>
  <c r="D6" i="4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C6" i="7" s="1"/>
  <c r="Q7" i="7" s="1"/>
  <c r="F6" i="4"/>
  <c r="E6" i="16" s="1"/>
  <c r="R7" i="16" s="1"/>
  <c r="H6" i="4"/>
  <c r="J6" i="4"/>
  <c r="X7" i="4" s="1"/>
  <c r="D7" i="7"/>
  <c r="C7" i="5"/>
  <c r="C7" i="12"/>
  <c r="C7" i="7"/>
  <c r="B7" i="5"/>
  <c r="B7" i="16"/>
  <c r="C7" i="16"/>
  <c r="B7" i="6"/>
  <c r="C7" i="6"/>
  <c r="B6" i="6"/>
  <c r="O7" i="6" s="1"/>
  <c r="B6" i="5"/>
  <c r="O7" i="5" s="1"/>
  <c r="B6" i="16"/>
  <c r="O7" i="16" s="1"/>
  <c r="B6" i="12"/>
  <c r="O7" i="12" s="1"/>
  <c r="K6" i="5"/>
  <c r="X7" i="5" s="1"/>
  <c r="C6" i="8"/>
  <c r="P7" i="8" s="1"/>
  <c r="Y11" i="8"/>
  <c r="Q11" i="8"/>
  <c r="U11" i="8"/>
  <c r="R11" i="8"/>
  <c r="W11" i="8"/>
  <c r="X11" i="8"/>
  <c r="V11" i="8"/>
  <c r="T11" i="8"/>
  <c r="S11" i="8"/>
  <c r="E7" i="4"/>
  <c r="D7" i="8"/>
  <c r="F5" i="19"/>
  <c r="A27" i="19"/>
  <c r="BL27" i="21"/>
  <c r="BL45" i="21"/>
  <c r="BE45" i="21" s="1"/>
  <c r="BL38" i="21"/>
  <c r="BL36" i="21"/>
  <c r="BL19" i="21"/>
  <c r="BL29" i="21"/>
  <c r="BL44" i="21"/>
  <c r="BL30" i="21"/>
  <c r="BL34" i="21"/>
  <c r="BL24" i="21"/>
  <c r="BL20" i="21"/>
  <c r="BL18" i="21"/>
  <c r="BE18" i="21" s="1"/>
  <c r="BL26" i="21"/>
  <c r="BL23" i="21"/>
  <c r="BL41" i="21"/>
  <c r="BL22" i="21"/>
  <c r="BL31" i="21"/>
  <c r="BL25" i="21"/>
  <c r="BD25" i="21" s="1"/>
  <c r="BL17" i="21"/>
  <c r="BL21" i="21"/>
  <c r="BL32" i="21"/>
  <c r="BL35" i="21"/>
  <c r="BL42" i="21"/>
  <c r="BL37" i="21"/>
  <c r="BL33" i="21"/>
  <c r="BL40" i="21"/>
  <c r="BL39" i="21"/>
  <c r="D9" i="4"/>
  <c r="E9" i="4" s="1"/>
  <c r="F9" i="4"/>
  <c r="G9" i="4" s="1"/>
  <c r="H9" i="4" s="1"/>
  <c r="I9" i="4" s="1"/>
  <c r="J9" i="4" s="1"/>
  <c r="K9" i="4" s="1"/>
  <c r="L9" i="4" s="1"/>
  <c r="Q17" i="4"/>
  <c r="R16" i="4"/>
  <c r="S16" i="4" s="1"/>
  <c r="T16" i="4"/>
  <c r="U16" i="4" s="1"/>
  <c r="V16" i="4" s="1"/>
  <c r="W16" i="4" s="1"/>
  <c r="X16" i="4" s="1"/>
  <c r="Y16" i="4" s="1"/>
  <c r="Z16" i="4" s="1"/>
  <c r="BE29" i="21"/>
  <c r="BG29" i="21" s="1"/>
  <c r="BD29" i="21"/>
  <c r="BF29" i="21" s="1"/>
  <c r="BE32" i="21"/>
  <c r="BG32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E27" i="21"/>
  <c r="BG27" i="21" s="1"/>
  <c r="BD27" i="21"/>
  <c r="BF27" i="21" s="1"/>
  <c r="BD37" i="21"/>
  <c r="BF37" i="21" s="1"/>
  <c r="BE37" i="21"/>
  <c r="BG37" i="21" s="1"/>
  <c r="BD22" i="21"/>
  <c r="BF22" i="21" s="1"/>
  <c r="BE22" i="21"/>
  <c r="BG22" i="21" s="1"/>
  <c r="BD30" i="21"/>
  <c r="BF30" i="21" s="1"/>
  <c r="BE30" i="21"/>
  <c r="BG30" i="21" s="1"/>
  <c r="G5" i="19"/>
  <c r="BE33" i="21"/>
  <c r="BG33" i="21" s="1"/>
  <c r="BD33" i="21"/>
  <c r="BF33" i="21" s="1"/>
  <c r="Q18" i="4"/>
  <c r="R17" i="4"/>
  <c r="S17" i="4" s="1"/>
  <c r="T17" i="4" s="1"/>
  <c r="U17" i="4" s="1"/>
  <c r="V17" i="4" s="1"/>
  <c r="W17" i="4" s="1"/>
  <c r="X17" i="4"/>
  <c r="Y17" i="4" s="1"/>
  <c r="Z17" i="4"/>
  <c r="BE42" i="21"/>
  <c r="BG42" i="21" s="1"/>
  <c r="BD42" i="21"/>
  <c r="BF42" i="21" s="1"/>
  <c r="BE41" i="21"/>
  <c r="BG41" i="21" s="1"/>
  <c r="BD41" i="21"/>
  <c r="BF41" i="21" s="1"/>
  <c r="BE44" i="21"/>
  <c r="BG44" i="21" s="1"/>
  <c r="BD44" i="21"/>
  <c r="BF44" i="21" s="1"/>
  <c r="BD21" i="21"/>
  <c r="BF21" i="21"/>
  <c r="BE21" i="21"/>
  <c r="BG21" i="21"/>
  <c r="BG18" i="21"/>
  <c r="BD18" i="21"/>
  <c r="BF18" i="21"/>
  <c r="BE36" i="21"/>
  <c r="BG36" i="21" s="1"/>
  <c r="BD36" i="21"/>
  <c r="BF36" i="21"/>
  <c r="BD39" i="21"/>
  <c r="BF39" i="21"/>
  <c r="BE39" i="21"/>
  <c r="BG39" i="21"/>
  <c r="BD20" i="21"/>
  <c r="BF20" i="21"/>
  <c r="BE20" i="21"/>
  <c r="BG20" i="21" s="1"/>
  <c r="BE38" i="21"/>
  <c r="BG38" i="21"/>
  <c r="BD38" i="21"/>
  <c r="BF38" i="21"/>
  <c r="F7" i="4"/>
  <c r="E7" i="5" s="1"/>
  <c r="D7" i="5"/>
  <c r="D7" i="6"/>
  <c r="E7" i="7"/>
  <c r="D7" i="12"/>
  <c r="D7" i="16"/>
  <c r="E7" i="8"/>
  <c r="BD26" i="21"/>
  <c r="BF26" i="21" s="1"/>
  <c r="BE26" i="21"/>
  <c r="BG26" i="21" s="1"/>
  <c r="BE25" i="21"/>
  <c r="BG25" i="21"/>
  <c r="BF25" i="21"/>
  <c r="BD45" i="21"/>
  <c r="BF45" i="21"/>
  <c r="BG45" i="21"/>
  <c r="H5" i="19"/>
  <c r="F7" i="7"/>
  <c r="E7" i="16"/>
  <c r="E7" i="6"/>
  <c r="G7" i="4"/>
  <c r="E7" i="12"/>
  <c r="F7" i="8"/>
  <c r="Q19" i="4"/>
  <c r="R18" i="4"/>
  <c r="S18" i="4" s="1"/>
  <c r="T18" i="4" s="1"/>
  <c r="U18" i="4" s="1"/>
  <c r="V18" i="4" s="1"/>
  <c r="W18" i="4" s="1"/>
  <c r="X18" i="4"/>
  <c r="Y18" i="4" s="1"/>
  <c r="Z18" i="4" s="1"/>
  <c r="Q20" i="4"/>
  <c r="R20" i="4" s="1"/>
  <c r="R19" i="4"/>
  <c r="S19" i="4"/>
  <c r="T19" i="4" s="1"/>
  <c r="U19" i="4" s="1"/>
  <c r="V19" i="4" s="1"/>
  <c r="W19" i="4" s="1"/>
  <c r="X19" i="4" s="1"/>
  <c r="Y19" i="4" s="1"/>
  <c r="Z19" i="4" s="1"/>
  <c r="Q21" i="4"/>
  <c r="S20" i="4"/>
  <c r="T20" i="4" s="1"/>
  <c r="U20" i="4" s="1"/>
  <c r="V20" i="4"/>
  <c r="W20" i="4"/>
  <c r="X20" i="4" s="1"/>
  <c r="Y20" i="4" s="1"/>
  <c r="Z20" i="4" s="1"/>
  <c r="Q22" i="4"/>
  <c r="R21" i="4"/>
  <c r="S21" i="4" s="1"/>
  <c r="T21" i="4" s="1"/>
  <c r="U21" i="4" s="1"/>
  <c r="V21" i="4" s="1"/>
  <c r="W21" i="4" s="1"/>
  <c r="X21" i="4" s="1"/>
  <c r="Y21" i="4" s="1"/>
  <c r="Z21" i="4" s="1"/>
  <c r="Q23" i="4"/>
  <c r="R22" i="4"/>
  <c r="S22" i="4" s="1"/>
  <c r="T22" i="4" s="1"/>
  <c r="U22" i="4" s="1"/>
  <c r="V22" i="4" s="1"/>
  <c r="W22" i="4" s="1"/>
  <c r="X22" i="4" s="1"/>
  <c r="Y22" i="4" s="1"/>
  <c r="Z22" i="4" s="1"/>
  <c r="I6" i="12" l="1"/>
  <c r="V7" i="12" s="1"/>
  <c r="I6" i="16"/>
  <c r="V7" i="16" s="1"/>
  <c r="J6" i="8"/>
  <c r="W7" i="8" s="1"/>
  <c r="Q7" i="4"/>
  <c r="C8" i="33"/>
  <c r="C9" i="33" s="1"/>
  <c r="C10" i="33" s="1"/>
  <c r="C11" i="33" s="1"/>
  <c r="C12" i="33" s="1"/>
  <c r="C13" i="33" s="1"/>
  <c r="C14" i="33" s="1"/>
  <c r="C15" i="33" s="1"/>
  <c r="C16" i="33" s="1"/>
  <c r="C17" i="33" s="1"/>
  <c r="C18" i="33" s="1"/>
  <c r="C19" i="33" s="1"/>
  <c r="C20" i="33" s="1"/>
  <c r="C21" i="33" s="1"/>
  <c r="C22" i="33" s="1"/>
  <c r="C23" i="33" s="1"/>
  <c r="C24" i="33" s="1"/>
  <c r="C25" i="33" s="1"/>
  <c r="C26" i="33" s="1"/>
  <c r="C27" i="33" s="1"/>
  <c r="C28" i="33" s="1"/>
  <c r="C29" i="33" s="1"/>
  <c r="C30" i="33" s="1"/>
  <c r="C31" i="33" s="1"/>
  <c r="C32" i="33" s="1"/>
  <c r="C33" i="33" s="1"/>
  <c r="C34" i="33" s="1"/>
  <c r="C35" i="33" s="1"/>
  <c r="C36" i="33" s="1"/>
  <c r="C37" i="33" s="1"/>
  <c r="C38" i="33" s="1"/>
  <c r="C39" i="33" s="1"/>
  <c r="C40" i="33" s="1"/>
  <c r="C41" i="33" s="1"/>
  <c r="C42" i="33" s="1"/>
  <c r="C43" i="33" s="1"/>
  <c r="C44" i="33" s="1"/>
  <c r="C45" i="33" s="1"/>
  <c r="C46" i="33" s="1"/>
  <c r="C47" i="33" s="1"/>
  <c r="C48" i="33" s="1"/>
  <c r="C49" i="33" s="1"/>
  <c r="C50" i="33" s="1"/>
  <c r="C51" i="33" s="1"/>
  <c r="C52" i="33" s="1"/>
  <c r="C53" i="33" s="1"/>
  <c r="C54" i="33" s="1"/>
  <c r="C55" i="33" s="1"/>
  <c r="C56" i="33" s="1"/>
  <c r="C57" i="33" s="1"/>
  <c r="C58" i="33" s="1"/>
  <c r="C59" i="33" s="1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S55" i="27"/>
  <c r="R56" i="27"/>
  <c r="P50" i="27"/>
  <c r="O49" i="27"/>
  <c r="O51" i="27"/>
  <c r="O52" i="27" s="1"/>
  <c r="O53" i="27" s="1"/>
  <c r="O54" i="27" s="1"/>
  <c r="T18" i="27"/>
  <c r="S17" i="27"/>
  <c r="S19" i="27"/>
  <c r="S20" i="27" s="1"/>
  <c r="S21" i="27" s="1"/>
  <c r="S22" i="27" s="1"/>
  <c r="S23" i="27" s="1"/>
  <c r="S24" i="27" s="1"/>
  <c r="S25" i="27" s="1"/>
  <c r="S26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A26" i="19"/>
  <c r="F6" i="8"/>
  <c r="S7" i="8" s="1"/>
  <c r="G7" i="8"/>
  <c r="F7" i="16"/>
  <c r="F7" i="12"/>
  <c r="H7" i="4"/>
  <c r="F7" i="6"/>
  <c r="G7" i="7"/>
  <c r="F7" i="5"/>
  <c r="I5" i="19"/>
  <c r="U9" i="8"/>
  <c r="Q9" i="8"/>
  <c r="P10" i="8"/>
  <c r="S9" i="8"/>
  <c r="R9" i="8"/>
  <c r="V9" i="8"/>
  <c r="W9" i="8"/>
  <c r="Y9" i="8"/>
  <c r="X9" i="8"/>
  <c r="T9" i="8"/>
  <c r="R23" i="4"/>
  <c r="S23" i="4" s="1"/>
  <c r="T23" i="4" s="1"/>
  <c r="U23" i="4" s="1"/>
  <c r="V23" i="4" s="1"/>
  <c r="W23" i="4" s="1"/>
  <c r="X23" i="4" s="1"/>
  <c r="Y23" i="4" s="1"/>
  <c r="Z23" i="4" s="1"/>
  <c r="Q24" i="4"/>
  <c r="BD35" i="21"/>
  <c r="BF35" i="21" s="1"/>
  <c r="BE35" i="21"/>
  <c r="BG35" i="21" s="1"/>
  <c r="BD23" i="21"/>
  <c r="BF23" i="21" s="1"/>
  <c r="BE23" i="21"/>
  <c r="BG23" i="21" s="1"/>
  <c r="B11" i="6"/>
  <c r="C10" i="6"/>
  <c r="D10" i="6" s="1"/>
  <c r="E10" i="6" s="1"/>
  <c r="F10" i="6" s="1"/>
  <c r="G10" i="6" s="1"/>
  <c r="H10" i="6" s="1"/>
  <c r="I10" i="6" s="1"/>
  <c r="J10" i="6" s="1"/>
  <c r="K10" i="6" s="1"/>
  <c r="K6" i="6"/>
  <c r="X7" i="6" s="1"/>
  <c r="K6" i="12"/>
  <c r="X7" i="12" s="1"/>
  <c r="K6" i="16"/>
  <c r="X7" i="16" s="1"/>
  <c r="L6" i="8"/>
  <c r="Y7" i="8" s="1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T11" i="6"/>
  <c r="S11" i="6"/>
  <c r="R11" i="6"/>
  <c r="Q11" i="6"/>
  <c r="O12" i="6"/>
  <c r="X11" i="6"/>
  <c r="P11" i="6"/>
  <c r="W11" i="6"/>
  <c r="U11" i="6"/>
  <c r="V7" i="4"/>
  <c r="H6" i="7"/>
  <c r="V7" i="7" s="1"/>
  <c r="H6" i="8"/>
  <c r="U7" i="8" s="1"/>
  <c r="G6" i="5"/>
  <c r="T7" i="5" s="1"/>
  <c r="G6" i="16"/>
  <c r="T7" i="16" s="1"/>
  <c r="G6" i="6"/>
  <c r="T7" i="6" s="1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A15" i="2"/>
  <c r="B7" i="2"/>
  <c r="G6" i="12"/>
  <c r="T7" i="12" s="1"/>
  <c r="F6" i="7"/>
  <c r="T7" i="7" s="1"/>
  <c r="D6" i="8"/>
  <c r="Q7" i="8" s="1"/>
  <c r="C6" i="5"/>
  <c r="P7" i="5" s="1"/>
  <c r="H6" i="16"/>
  <c r="U7" i="16" s="1"/>
  <c r="E6" i="6"/>
  <c r="R7" i="6" s="1"/>
  <c r="I6" i="6"/>
  <c r="V7" i="6" s="1"/>
  <c r="Y7" i="4"/>
  <c r="E6" i="5"/>
  <c r="R7" i="5" s="1"/>
  <c r="K6" i="7"/>
  <c r="Y7" i="7" s="1"/>
  <c r="E6" i="12"/>
  <c r="R7" i="12" s="1"/>
  <c r="J6" i="6"/>
  <c r="W7" i="6" s="1"/>
  <c r="T7" i="4"/>
  <c r="J6" i="7"/>
  <c r="X7" i="7" s="1"/>
  <c r="I6" i="5"/>
  <c r="V7" i="5" s="1"/>
  <c r="C14" i="4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T55" i="27" l="1"/>
  <c r="T56" i="27" s="1"/>
  <c r="S56" i="27"/>
  <c r="Q50" i="27"/>
  <c r="P49" i="27"/>
  <c r="P51" i="27"/>
  <c r="P52" i="27" s="1"/>
  <c r="P53" i="27" s="1"/>
  <c r="P54" i="27" s="1"/>
  <c r="T17" i="27"/>
  <c r="T19" i="27"/>
  <c r="T20" i="27" s="1"/>
  <c r="T21" i="27" s="1"/>
  <c r="T22" i="27" s="1"/>
  <c r="T23" i="27" s="1"/>
  <c r="T24" i="27" s="1"/>
  <c r="T25" i="27" s="1"/>
  <c r="T26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K14" i="27"/>
  <c r="K15" i="27" s="1"/>
  <c r="K16" i="27" s="1"/>
  <c r="BD28" i="21"/>
  <c r="BF28" i="21" s="1"/>
  <c r="BE28" i="21"/>
  <c r="BG28" i="21" s="1"/>
  <c r="B9" i="21" s="1" a="1"/>
  <c r="Q25" i="4"/>
  <c r="R24" i="4"/>
  <c r="S24" i="4" s="1"/>
  <c r="T24" i="4" s="1"/>
  <c r="U24" i="4" s="1"/>
  <c r="V24" i="4" s="1"/>
  <c r="W24" i="4" s="1"/>
  <c r="X24" i="4" s="1"/>
  <c r="Y24" i="4" s="1"/>
  <c r="Z24" i="4" s="1"/>
  <c r="BD43" i="21"/>
  <c r="BF43" i="21" s="1"/>
  <c r="BE43" i="21"/>
  <c r="BG43" i="21" s="1"/>
  <c r="A16" i="2"/>
  <c r="B8" i="2"/>
  <c r="C15" i="4"/>
  <c r="D14" i="4"/>
  <c r="E14" i="4" s="1"/>
  <c r="F14" i="4" s="1"/>
  <c r="G14" i="4" s="1"/>
  <c r="H14" i="4" s="1"/>
  <c r="I14" i="4" s="1"/>
  <c r="J14" i="4" s="1"/>
  <c r="K14" i="4" s="1"/>
  <c r="L14" i="4" s="1"/>
  <c r="J5" i="19"/>
  <c r="S12" i="6"/>
  <c r="R12" i="6"/>
  <c r="Q12" i="6"/>
  <c r="X12" i="6"/>
  <c r="P12" i="6"/>
  <c r="W12" i="6"/>
  <c r="O13" i="6"/>
  <c r="V12" i="6"/>
  <c r="T12" i="6"/>
  <c r="U12" i="6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BE46" i="21"/>
  <c r="BG46" i="21" s="1"/>
  <c r="BG47" i="21" s="1"/>
  <c r="BD46" i="21"/>
  <c r="BF46" i="21" s="1"/>
  <c r="BF47" i="21" s="1"/>
  <c r="R50" i="27" l="1"/>
  <c r="Q49" i="27"/>
  <c r="Q51" i="27"/>
  <c r="Q52" i="27" s="1"/>
  <c r="Q53" i="27" s="1"/>
  <c r="Q54" i="27" s="1"/>
  <c r="L14" i="27"/>
  <c r="L15" i="27" s="1"/>
  <c r="L16" i="2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R13" i="6"/>
  <c r="Q13" i="6"/>
  <c r="X13" i="6"/>
  <c r="P13" i="6"/>
  <c r="W13" i="6"/>
  <c r="V13" i="6"/>
  <c r="U13" i="6"/>
  <c r="S13" i="6"/>
  <c r="T13" i="6"/>
  <c r="C16" i="4"/>
  <c r="D16" i="4" s="1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R25" i="4"/>
  <c r="S25" i="4" s="1"/>
  <c r="T25" i="4" s="1"/>
  <c r="U25" i="4" s="1"/>
  <c r="V25" i="4" s="1"/>
  <c r="W25" i="4" s="1"/>
  <c r="X25" i="4" s="1"/>
  <c r="Y25" i="4" s="1"/>
  <c r="Z25" i="4" s="1"/>
  <c r="Q26" i="4"/>
  <c r="A17" i="2"/>
  <c r="B9" i="2"/>
  <c r="J7" i="4"/>
  <c r="H7" i="6"/>
  <c r="I7" i="8"/>
  <c r="H7" i="5"/>
  <c r="I7" i="7"/>
  <c r="H7" i="12"/>
  <c r="H7" i="16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K5" i="19"/>
  <c r="C3" i="4"/>
  <c r="S50" i="27" l="1"/>
  <c r="R51" i="27"/>
  <c r="R52" i="27" s="1"/>
  <c r="R53" i="27" s="1"/>
  <c r="R54" i="27" s="1"/>
  <c r="R49" i="27"/>
  <c r="M14" i="27"/>
  <c r="M15" i="27" s="1"/>
  <c r="M16" i="27" s="1"/>
  <c r="A18" i="2"/>
  <c r="B10" i="2"/>
  <c r="R26" i="4"/>
  <c r="S26" i="4" s="1"/>
  <c r="T26" i="4" s="1"/>
  <c r="U26" i="4" s="1"/>
  <c r="V26" i="4" s="1"/>
  <c r="W26" i="4" s="1"/>
  <c r="X26" i="4" s="1"/>
  <c r="Y26" i="4" s="1"/>
  <c r="Z26" i="4" s="1"/>
  <c r="Q27" i="4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L5" i="19"/>
  <c r="K7" i="4"/>
  <c r="I7" i="12"/>
  <c r="I7" i="6"/>
  <c r="I7" i="16"/>
  <c r="J7" i="7"/>
  <c r="I7" i="5"/>
  <c r="J7" i="8"/>
  <c r="T50" i="27" l="1"/>
  <c r="S51" i="27"/>
  <c r="S52" i="27" s="1"/>
  <c r="S53" i="27" s="1"/>
  <c r="S54" i="27" s="1"/>
  <c r="S49" i="27"/>
  <c r="N14" i="27"/>
  <c r="N15" i="27" s="1"/>
  <c r="N16" i="27" s="1"/>
  <c r="M5" i="19"/>
  <c r="R27" i="4"/>
  <c r="S27" i="4" s="1"/>
  <c r="T27" i="4" s="1"/>
  <c r="U27" i="4" s="1"/>
  <c r="V27" i="4" s="1"/>
  <c r="W27" i="4" s="1"/>
  <c r="X27" i="4" s="1"/>
  <c r="Y27" i="4" s="1"/>
  <c r="Z27" i="4" s="1"/>
  <c r="Q28" i="4"/>
  <c r="J7" i="5"/>
  <c r="L7" i="4"/>
  <c r="K7" i="7"/>
  <c r="K7" i="8"/>
  <c r="J7" i="16"/>
  <c r="J7" i="12"/>
  <c r="J7" i="6"/>
  <c r="A19" i="2"/>
  <c r="B11" i="2"/>
  <c r="T51" i="27" l="1"/>
  <c r="T52" i="27" s="1"/>
  <c r="T53" i="27" s="1"/>
  <c r="T54" i="27" s="1"/>
  <c r="T49" i="27"/>
  <c r="O14" i="27"/>
  <c r="O15" i="27" s="1"/>
  <c r="O16" i="27" s="1"/>
  <c r="N5" i="19"/>
  <c r="K7" i="6"/>
  <c r="K7" i="12"/>
  <c r="K7" i="5"/>
  <c r="K7" i="16"/>
  <c r="L7" i="8"/>
  <c r="L7" i="7"/>
  <c r="B12" i="2"/>
  <c r="A20" i="2"/>
  <c r="Q29" i="4"/>
  <c r="R28" i="4"/>
  <c r="S28" i="4" s="1"/>
  <c r="T28" i="4" s="1"/>
  <c r="U28" i="4" s="1"/>
  <c r="V28" i="4" s="1"/>
  <c r="W28" i="4" s="1"/>
  <c r="X28" i="4" s="1"/>
  <c r="Y28" i="4" s="1"/>
  <c r="Z28" i="4" s="1"/>
  <c r="P14" i="27" l="1"/>
  <c r="P15" i="27" s="1"/>
  <c r="P16" i="27" s="1"/>
  <c r="O5" i="19"/>
  <c r="A21" i="2"/>
  <c r="B13" i="2"/>
  <c r="Q30" i="4"/>
  <c r="R29" i="4"/>
  <c r="S29" i="4" s="1"/>
  <c r="T29" i="4" s="1"/>
  <c r="U29" i="4" s="1"/>
  <c r="V29" i="4" s="1"/>
  <c r="W29" i="4" s="1"/>
  <c r="X29" i="4" s="1"/>
  <c r="Y29" i="4" s="1"/>
  <c r="Z29" i="4" s="1"/>
  <c r="Q14" i="27" l="1"/>
  <c r="Q15" i="27" s="1"/>
  <c r="Q16" i="27" s="1"/>
  <c r="A22" i="2"/>
  <c r="B14" i="2"/>
  <c r="P5" i="19"/>
  <c r="Q31" i="4"/>
  <c r="R30" i="4"/>
  <c r="S30" i="4" s="1"/>
  <c r="T30" i="4" s="1"/>
  <c r="U30" i="4" s="1"/>
  <c r="V30" i="4" s="1"/>
  <c r="W30" i="4" s="1"/>
  <c r="X30" i="4" s="1"/>
  <c r="Y30" i="4" s="1"/>
  <c r="Z30" i="4" s="1"/>
  <c r="R14" i="27" l="1"/>
  <c r="R15" i="27" s="1"/>
  <c r="R16" i="27" s="1"/>
  <c r="Q32" i="4"/>
  <c r="R31" i="4"/>
  <c r="S31" i="4" s="1"/>
  <c r="T31" i="4" s="1"/>
  <c r="U31" i="4" s="1"/>
  <c r="V31" i="4" s="1"/>
  <c r="W31" i="4" s="1"/>
  <c r="X31" i="4" s="1"/>
  <c r="Y31" i="4" s="1"/>
  <c r="Z31" i="4" s="1"/>
  <c r="Q5" i="19"/>
  <c r="A23" i="2"/>
  <c r="B15" i="2"/>
  <c r="T14" i="27" l="1"/>
  <c r="T15" i="27" s="1"/>
  <c r="T16" i="27" s="1"/>
  <c r="S14" i="27"/>
  <c r="S15" i="27" s="1"/>
  <c r="S16" i="27" s="1"/>
  <c r="R32" i="4"/>
  <c r="S32" i="4" s="1"/>
  <c r="T32" i="4" s="1"/>
  <c r="U32" i="4" s="1"/>
  <c r="V32" i="4" s="1"/>
  <c r="W32" i="4" s="1"/>
  <c r="X32" i="4" s="1"/>
  <c r="Y32" i="4" s="1"/>
  <c r="Z32" i="4" s="1"/>
  <c r="Q33" i="4"/>
  <c r="R5" i="19"/>
  <c r="B16" i="2"/>
  <c r="A24" i="2"/>
  <c r="S5" i="19" l="1"/>
  <c r="B17" i="2"/>
  <c r="A25" i="2"/>
  <c r="Q34" i="4"/>
  <c r="R33" i="4"/>
  <c r="S33" i="4" s="1"/>
  <c r="T33" i="4" s="1"/>
  <c r="U33" i="4" s="1"/>
  <c r="V33" i="4" s="1"/>
  <c r="W33" i="4" s="1"/>
  <c r="X33" i="4" s="1"/>
  <c r="Y33" i="4" s="1"/>
  <c r="Z33" i="4" s="1"/>
  <c r="T5" i="19" l="1"/>
  <c r="R34" i="4"/>
  <c r="S34" i="4" s="1"/>
  <c r="T34" i="4" s="1"/>
  <c r="U34" i="4" s="1"/>
  <c r="V34" i="4" s="1"/>
  <c r="W34" i="4" s="1"/>
  <c r="X34" i="4" s="1"/>
  <c r="Y34" i="4" s="1"/>
  <c r="Z34" i="4" s="1"/>
  <c r="Q35" i="4"/>
  <c r="A26" i="2"/>
  <c r="B18" i="2"/>
  <c r="Q36" i="4" l="1"/>
  <c r="R35" i="4"/>
  <c r="S35" i="4" s="1"/>
  <c r="T35" i="4" s="1"/>
  <c r="U35" i="4" s="1"/>
  <c r="V35" i="4" s="1"/>
  <c r="W35" i="4" s="1"/>
  <c r="X35" i="4" s="1"/>
  <c r="Y35" i="4" s="1"/>
  <c r="Z35" i="4" s="1"/>
  <c r="B19" i="2"/>
  <c r="A27" i="2"/>
  <c r="U5" i="19"/>
  <c r="B20" i="2" l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28" i="2"/>
  <c r="R36" i="4"/>
  <c r="S36" i="4" s="1"/>
  <c r="T36" i="4" s="1"/>
  <c r="U36" i="4" s="1"/>
  <c r="V36" i="4" s="1"/>
  <c r="W36" i="4" s="1"/>
  <c r="X36" i="4" s="1"/>
  <c r="Y36" i="4" s="1"/>
  <c r="Z36" i="4" s="1"/>
  <c r="Q37" i="4"/>
  <c r="V5" i="19"/>
  <c r="W5" i="19" l="1"/>
  <c r="B21" i="2"/>
  <c r="A29" i="2"/>
  <c r="R37" i="4"/>
  <c r="S37" i="4" s="1"/>
  <c r="T37" i="4" s="1"/>
  <c r="U37" i="4" s="1"/>
  <c r="V37" i="4" s="1"/>
  <c r="W37" i="4" s="1"/>
  <c r="X37" i="4" s="1"/>
  <c r="Y37" i="4" s="1"/>
  <c r="Z37" i="4" s="1"/>
  <c r="Q38" i="4"/>
  <c r="Q39" i="4" l="1"/>
  <c r="R38" i="4"/>
  <c r="S38" i="4" s="1"/>
  <c r="T38" i="4" s="1"/>
  <c r="U38" i="4" s="1"/>
  <c r="V38" i="4" s="1"/>
  <c r="W38" i="4" s="1"/>
  <c r="X38" i="4" s="1"/>
  <c r="Y38" i="4" s="1"/>
  <c r="Z38" i="4" s="1"/>
  <c r="A30" i="2"/>
  <c r="B22" i="2"/>
  <c r="X5" i="19"/>
  <c r="B23" i="2" l="1"/>
  <c r="A31" i="2"/>
  <c r="Q40" i="4"/>
  <c r="R39" i="4"/>
  <c r="S39" i="4" s="1"/>
  <c r="T39" i="4" s="1"/>
  <c r="U39" i="4" s="1"/>
  <c r="V39" i="4" s="1"/>
  <c r="W39" i="4" s="1"/>
  <c r="X39" i="4" s="1"/>
  <c r="Y39" i="4" s="1"/>
  <c r="Z39" i="4" s="1"/>
  <c r="Y5" i="19"/>
  <c r="Z5" i="19" l="1"/>
  <c r="R40" i="4"/>
  <c r="S40" i="4" s="1"/>
  <c r="T40" i="4" s="1"/>
  <c r="U40" i="4" s="1"/>
  <c r="V40" i="4" s="1"/>
  <c r="W40" i="4" s="1"/>
  <c r="X40" i="4" s="1"/>
  <c r="Y40" i="4" s="1"/>
  <c r="Z40" i="4" s="1"/>
  <c r="Q41" i="4"/>
  <c r="A32" i="2"/>
  <c r="B24" i="2"/>
  <c r="A33" i="2" l="1"/>
  <c r="B25" i="2"/>
  <c r="Q42" i="4"/>
  <c r="R41" i="4"/>
  <c r="S41" i="4" s="1"/>
  <c r="T41" i="4" s="1"/>
  <c r="U41" i="4" s="1"/>
  <c r="V41" i="4" s="1"/>
  <c r="W41" i="4" s="1"/>
  <c r="X41" i="4" s="1"/>
  <c r="Y41" i="4" s="1"/>
  <c r="Z41" i="4" s="1"/>
  <c r="AA5" i="19"/>
  <c r="Q43" i="4" l="1"/>
  <c r="R42" i="4"/>
  <c r="S42" i="4" s="1"/>
  <c r="T42" i="4" s="1"/>
  <c r="U42" i="4" s="1"/>
  <c r="V42" i="4" s="1"/>
  <c r="W42" i="4" s="1"/>
  <c r="X42" i="4" s="1"/>
  <c r="Y42" i="4" s="1"/>
  <c r="Z42" i="4" s="1"/>
  <c r="A34" i="2"/>
  <c r="B26" i="2"/>
  <c r="AB5" i="19"/>
  <c r="AC5" i="19" l="1"/>
  <c r="B27" i="2"/>
  <c r="A35" i="2"/>
  <c r="Q44" i="4"/>
  <c r="R43" i="4"/>
  <c r="S43" i="4" s="1"/>
  <c r="T43" i="4" s="1"/>
  <c r="U43" i="4" s="1"/>
  <c r="V43" i="4" s="1"/>
  <c r="W43" i="4" s="1"/>
  <c r="X43" i="4" s="1"/>
  <c r="Y43" i="4" s="1"/>
  <c r="Z43" i="4" s="1"/>
  <c r="Q45" i="4" l="1"/>
  <c r="R44" i="4"/>
  <c r="S44" i="4" s="1"/>
  <c r="T44" i="4" s="1"/>
  <c r="U44" i="4" s="1"/>
  <c r="V44" i="4" s="1"/>
  <c r="W44" i="4" s="1"/>
  <c r="X44" i="4" s="1"/>
  <c r="Y44" i="4" s="1"/>
  <c r="Z44" i="4" s="1"/>
  <c r="A36" i="2"/>
  <c r="B28" i="2"/>
  <c r="AD5" i="19"/>
  <c r="AE5" i="19" l="1"/>
  <c r="A37" i="2"/>
  <c r="B29" i="2"/>
  <c r="Q46" i="4"/>
  <c r="R45" i="4"/>
  <c r="S45" i="4" s="1"/>
  <c r="T45" i="4" s="1"/>
  <c r="U45" i="4" s="1"/>
  <c r="V45" i="4" s="1"/>
  <c r="W45" i="4" s="1"/>
  <c r="X45" i="4" s="1"/>
  <c r="Y45" i="4" s="1"/>
  <c r="Z45" i="4" s="1"/>
  <c r="Q47" i="4" l="1"/>
  <c r="R46" i="4"/>
  <c r="S46" i="4" s="1"/>
  <c r="T46" i="4" s="1"/>
  <c r="U46" i="4" s="1"/>
  <c r="V46" i="4" s="1"/>
  <c r="W46" i="4" s="1"/>
  <c r="X46" i="4" s="1"/>
  <c r="Y46" i="4" s="1"/>
  <c r="Z46" i="4" s="1"/>
  <c r="B30" i="2"/>
  <c r="A38" i="2"/>
  <c r="AF5" i="19"/>
  <c r="B31" i="2" l="1"/>
  <c r="A39" i="2"/>
  <c r="AG5" i="19"/>
  <c r="Q48" i="4"/>
  <c r="R47" i="4"/>
  <c r="S47" i="4" s="1"/>
  <c r="T47" i="4" s="1"/>
  <c r="U47" i="4" s="1"/>
  <c r="V47" i="4" s="1"/>
  <c r="W47" i="4" s="1"/>
  <c r="X47" i="4" s="1"/>
  <c r="Y47" i="4" s="1"/>
  <c r="Z47" i="4" s="1"/>
  <c r="Q49" i="4" l="1"/>
  <c r="R48" i="4"/>
  <c r="S48" i="4" s="1"/>
  <c r="T48" i="4" s="1"/>
  <c r="U48" i="4" s="1"/>
  <c r="V48" i="4" s="1"/>
  <c r="W48" i="4" s="1"/>
  <c r="X48" i="4" s="1"/>
  <c r="Y48" i="4" s="1"/>
  <c r="Z48" i="4" s="1"/>
  <c r="B32" i="2"/>
  <c r="A40" i="2"/>
  <c r="AH5" i="19"/>
  <c r="AI5" i="19" l="1"/>
  <c r="B33" i="2"/>
  <c r="A41" i="2"/>
  <c r="Q50" i="4"/>
  <c r="R49" i="4"/>
  <c r="S49" i="4" s="1"/>
  <c r="T49" i="4" s="1"/>
  <c r="U49" i="4" s="1"/>
  <c r="V49" i="4" s="1"/>
  <c r="W49" i="4" s="1"/>
  <c r="X49" i="4" s="1"/>
  <c r="Y49" i="4" s="1"/>
  <c r="Z49" i="4" s="1"/>
  <c r="Q51" i="4" l="1"/>
  <c r="R50" i="4"/>
  <c r="S50" i="4" s="1"/>
  <c r="T50" i="4" s="1"/>
  <c r="U50" i="4" s="1"/>
  <c r="V50" i="4" s="1"/>
  <c r="W50" i="4" s="1"/>
  <c r="X50" i="4" s="1"/>
  <c r="Y50" i="4" s="1"/>
  <c r="Z50" i="4" s="1"/>
  <c r="AJ5" i="19"/>
  <c r="A42" i="2"/>
  <c r="B34" i="2"/>
  <c r="AK5" i="19" l="1"/>
  <c r="Q52" i="4"/>
  <c r="R51" i="4"/>
  <c r="S51" i="4" s="1"/>
  <c r="T51" i="4" s="1"/>
  <c r="U51" i="4" s="1"/>
  <c r="V51" i="4" s="1"/>
  <c r="W51" i="4" s="1"/>
  <c r="X51" i="4" s="1"/>
  <c r="Y51" i="4" s="1"/>
  <c r="Z51" i="4" s="1"/>
  <c r="B35" i="2"/>
  <c r="A43" i="2"/>
  <c r="AL5" i="19" l="1"/>
  <c r="R52" i="4"/>
  <c r="S52" i="4" s="1"/>
  <c r="T52" i="4" s="1"/>
  <c r="U52" i="4" s="1"/>
  <c r="V52" i="4" s="1"/>
  <c r="W52" i="4" s="1"/>
  <c r="X52" i="4" s="1"/>
  <c r="Y52" i="4" s="1"/>
  <c r="Z52" i="4" s="1"/>
  <c r="Q53" i="4"/>
  <c r="A44" i="2"/>
  <c r="B36" i="2"/>
  <c r="A45" i="2" l="1"/>
  <c r="B37" i="2"/>
  <c r="R53" i="4"/>
  <c r="S53" i="4" s="1"/>
  <c r="T53" i="4" s="1"/>
  <c r="U53" i="4" s="1"/>
  <c r="V53" i="4" s="1"/>
  <c r="W53" i="4" s="1"/>
  <c r="X53" i="4" s="1"/>
  <c r="Y53" i="4" s="1"/>
  <c r="Z53" i="4" s="1"/>
  <c r="Q54" i="4"/>
  <c r="AM5" i="19"/>
  <c r="Q55" i="4" l="1"/>
  <c r="R54" i="4"/>
  <c r="S54" i="4" s="1"/>
  <c r="T54" i="4" s="1"/>
  <c r="U54" i="4" s="1"/>
  <c r="V54" i="4" s="1"/>
  <c r="W54" i="4" s="1"/>
  <c r="X54" i="4" s="1"/>
  <c r="Y54" i="4" s="1"/>
  <c r="Z54" i="4" s="1"/>
  <c r="B38" i="2"/>
  <c r="A46" i="2"/>
  <c r="AN5" i="19"/>
  <c r="A47" i="2" l="1"/>
  <c r="B39" i="2"/>
  <c r="AO5" i="19"/>
  <c r="R55" i="4"/>
  <c r="S55" i="4" s="1"/>
  <c r="T55" i="4" s="1"/>
  <c r="U55" i="4" s="1"/>
  <c r="V55" i="4" s="1"/>
  <c r="W55" i="4" s="1"/>
  <c r="X55" i="4" s="1"/>
  <c r="Y55" i="4" s="1"/>
  <c r="Z55" i="4" s="1"/>
  <c r="Q56" i="4"/>
  <c r="R56" i="4" l="1"/>
  <c r="S56" i="4" s="1"/>
  <c r="T56" i="4" s="1"/>
  <c r="U56" i="4" s="1"/>
  <c r="V56" i="4" s="1"/>
  <c r="W56" i="4" s="1"/>
  <c r="X56" i="4" s="1"/>
  <c r="Y56" i="4" s="1"/>
  <c r="Z56" i="4" s="1"/>
  <c r="Q57" i="4"/>
  <c r="AP5" i="19"/>
  <c r="B40" i="2"/>
  <c r="A48" i="2"/>
  <c r="A49" i="2" l="1"/>
  <c r="B41" i="2"/>
  <c r="R57" i="4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Q5" i="19"/>
  <c r="AR5" i="19" l="1"/>
  <c r="A50" i="2"/>
  <c r="B42" i="2"/>
  <c r="A51" i="2" l="1"/>
  <c r="B43" i="2"/>
  <c r="AS5" i="19"/>
  <c r="B44" i="2" l="1"/>
  <c r="A52" i="2"/>
  <c r="A53" i="2" l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B8" i="5"/>
  <c r="B9" i="5"/>
  <c r="D11" i="5" l="1"/>
  <c r="G11" i="5"/>
  <c r="I11" i="5"/>
  <c r="E11" i="5"/>
  <c r="H11" i="5"/>
  <c r="J11" i="5"/>
  <c r="C11" i="5"/>
  <c r="F11" i="5"/>
  <c r="K11" i="5"/>
  <c r="K9" i="5"/>
  <c r="D9" i="5"/>
  <c r="C9" i="5"/>
  <c r="H9" i="5"/>
  <c r="J9" i="5"/>
  <c r="F9" i="5"/>
  <c r="E9" i="5"/>
  <c r="I9" i="5"/>
  <c r="G9" i="5"/>
  <c r="J10" i="5"/>
  <c r="H10" i="5"/>
  <c r="D10" i="5"/>
  <c r="C10" i="5"/>
  <c r="G10" i="5"/>
  <c r="F10" i="5"/>
  <c r="I10" i="5"/>
  <c r="E10" i="5"/>
  <c r="K10" i="5"/>
  <c r="E8" i="5"/>
  <c r="D8" i="5"/>
  <c r="C8" i="5"/>
  <c r="G8" i="5"/>
  <c r="K8" i="5"/>
  <c r="J8" i="5"/>
  <c r="H8" i="5"/>
  <c r="I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D0362A3F-A9E7-43D7-9614-034404EDA394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<sst xmlns="http://schemas.openxmlformats.org/spreadsheetml/2006/main" count="1395" uniqueCount="316">
  <si>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</si>
  <si>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</si>
  <si>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</si>
  <si>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</si>
  <si>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</si>
  <si>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</si>
  <si>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</si>
  <si>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</si>
  <si>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</si>
  <si>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</si>
  <si>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</si>
  <si>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</si>
  <si>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</si>
  <si>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</si>
  <si>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</si>
  <si>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</si>
  <si>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</si>
  <si>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</si>
  <si>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</si>
  <si>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</si>
  <si>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</si>
  <si>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</si>
  <si>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</si>
  <si>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</si>
  <si>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</si>
  <si>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</si>
  <si>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</si>
  <si>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</si>
  <si>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</si>
  <si>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</si>
  <si>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</si>
  <si>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</si>
  <si>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</si>
  <si>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</si>
  <si>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</si>
  <si>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</si>
  <si>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</si>
  <si>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</si>
  <si>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</si>
  <si>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</si>
  <si>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</si>
  <si>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</si>
  <si>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</si>
  <si>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</si>
  <si>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</si>
  <si>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</si>
  <si>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</si>
  <si>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</si>
  <si>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</si>
  <si>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</si>
  <si>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</si>
  <si>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</si>
  <si>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</si>
  <si>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</si>
  <si>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</si>
  <si>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</si>
  <si>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</si>
  <si>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</si>
  <si>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</si>
  <si>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</si>
  <si>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</si>
  <si>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</si>
  <si>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</si>
  <si>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</si>
  <si>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</si>
  <si>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</si>
  <si>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</si>
  <si>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</si>
  <si>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</si>
  <si>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</si>
  <si>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</si>
  <si>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</si>
  <si>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</si>
  <si>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</si>
  <si>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</si>
  <si>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</si>
  <si>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</si>
  <si>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</si>
  <si>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</si>
  <si>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</si>
  <si>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</si>
  <si>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</si>
  <si>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</si>
  <si>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</si>
  <si>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</si>
  <si>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</si>
  <si>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</si>
  <si>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</si>
  <si>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</si>
  <si>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</si>
  <si>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</si>
  <si>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</si>
  <si>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</si>
  <si>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</si>
  <si>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</si>
  <si>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</si>
  <si>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</si>
  <si>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</si>
  <si>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</si>
  <si>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</si>
  <si>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</si>
  <si>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</si>
  <si>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</si>
  <si>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</si>
  <si>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</si>
  <si>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</si>
  <si>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</si>
  <si>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</si>
  <si>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</si>
  <si>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</si>
  <si>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</si>
  <si>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</si>
  <si>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</si>
  <si>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</si>
  <si>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</si>
  <si>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</si>
  <si>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</si>
  <si>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</si>
  <si>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</si>
  <si>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</si>
  <si>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</si>
  <si>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</si>
  <si>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</si>
  <si>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</si>
  <si>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</si>
  <si>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</si>
  <si>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</si>
  <si>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</si>
  <si>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</si>
  <si>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</si>
  <si>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</si>
  <si>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flnd</t>
  </si>
  <si>
    <t>afore</t>
  </si>
  <si>
    <t>afish</t>
  </si>
  <si>
    <t>angas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</si>
  <si>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</si>
  <si>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</si>
  <si>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</si>
  <si>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</si>
  <si>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</si>
  <si>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</si>
  <si>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</si>
  <si>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</si>
  <si>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</si>
  <si>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</si>
  <si>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</si>
  <si>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</si>
  <si>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</si>
  <si>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</si>
  <si>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</si>
  <si>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</si>
  <si>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</si>
  <si>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</si>
  <si>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</si>
  <si>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</si>
  <si>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</si>
  <si>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</si>
  <si>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</si>
  <si>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</si>
  <si>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</si>
  <si>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</si>
  <si>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</si>
  <si>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</si>
  <si>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</si>
  <si>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</si>
  <si>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</si>
  <si>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</si>
  <si>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</si>
  <si>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</si>
  <si>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</si>
  <si>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</si>
  <si>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</si>
  <si>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</si>
  <si>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</si>
  <si>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</si>
  <si>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</si>
  <si>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</si>
  <si>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</si>
  <si>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</si>
  <si>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</si>
  <si>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</si>
  <si>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</si>
  <si>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</si>
  <si>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</si>
  <si>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</si>
  <si>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</si>
  <si>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</si>
  <si>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</si>
  <si>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</si>
  <si>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</si>
  <si>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</si>
  <si>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</si>
  <si>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</si>
  <si>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</si>
  <si>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</si>
  <si>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</si>
  <si>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</si>
  <si>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</si>
  <si>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</si>
  <si>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 xml:space="preserve">   Sasol</t>
  </si>
  <si>
    <t xml:space="preserve">   Eskom</t>
  </si>
  <si>
    <t xml:space="preserve">   PetroSA</t>
  </si>
  <si>
    <t>Simulation set definitions (general) - see 2simulation# for specific runs</t>
  </si>
  <si>
    <t>agold</t>
  </si>
  <si>
    <t>amore</t>
  </si>
  <si>
    <t>ahydr</t>
  </si>
  <si>
    <t>amine</t>
  </si>
  <si>
    <t>atrps</t>
  </si>
  <si>
    <t>altrp_p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</si>
  <si>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</si>
  <si>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</si>
  <si>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</si>
  <si>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</si>
  <si>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</si>
  <si>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</si>
  <si>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</si>
  <si>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</si>
  <si>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</si>
  <si>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</si>
  <si>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</si>
  <si>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</si>
  <si>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</si>
  <si>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</si>
  <si>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</si>
  <si>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</si>
  <si>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</si>
  <si>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</si>
  <si>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</si>
  <si>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</si>
  <si>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</si>
  <si>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</si>
  <si>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</si>
  <si>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</si>
  <si>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</si>
  <si>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</si>
  <si>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</si>
  <si>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</si>
  <si>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</si>
  <si>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</si>
  <si>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</si>
  <si>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</si>
  <si>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</si>
  <si>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</si>
  <si>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</si>
  <si>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</si>
  <si>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</si>
  <si>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</si>
  <si>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</si>
  <si>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</si>
  <si>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</si>
  <si>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</si>
  <si>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</si>
  <si>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</si>
  <si>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</si>
  <si>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</si>
  <si>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</si>
  <si>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</si>
  <si>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</si>
  <si>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</si>
  <si>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</si>
  <si>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</si>
  <si>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</si>
  <si>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</si>
  <si>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</si>
  <si>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</si>
  <si>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</si>
  <si>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</si>
  <si>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</si>
  <si>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</si>
  <si>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</si>
  <si>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</si>
  <si>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</si>
  <si>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</si>
  <si>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</si>
  <si>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</si>
  <si>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</si>
  <si>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</si>
  <si>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</si>
  <si>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</si>
  <si>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</si>
  <si>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</si>
  <si>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No Policy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</si>
  <si>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</si>
  <si>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</si>
  <si>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</si>
  <si>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</si>
  <si>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</si>
  <si>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</si>
  <si>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</si>
  <si>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</si>
  <si>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</si>
  <si>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</si>
  <si>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</si>
  <si>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SATIM</t>
  </si>
  <si>
    <t>Manual</t>
  </si>
  <si>
    <t>scaling factor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</si>
  <si>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</si>
  <si>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</si>
  <si>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</si>
  <si>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</si>
  <si>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</si>
  <si>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</si>
  <si>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</si>
  <si>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</si>
  <si>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</si>
  <si>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</si>
  <si>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</si>
  <si>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</si>
  <si>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</si>
  <si>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</si>
  <si>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altrp-p</t>
  </si>
  <si>
    <t>altrp-f</t>
  </si>
  <si>
    <t>hhd-9</t>
  </si>
  <si>
    <t>aprtr</t>
  </si>
  <si>
    <t>sim1</t>
  </si>
  <si>
    <t>sim2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</si>
</sst>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6">
    <xf numFmtId="0" fontId="0" fillId="0" borderId="0"/>
    <xf numFmtId="9" fontId="15" fillId="0" borderId="0" applyFont="0" applyFill="0" applyBorder="0" applyAlignment="0" applyProtection="0"/>
    <xf numFmtId="0" fontId="20" fillId="4" borderId="2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0" fontId="20" fillId="4" borderId="2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/>
    <xf numFmtId="0" fontId="8" fillId="2" borderId="0" xfId="0" applyFont="1" applyFill="1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2" fontId="13" fillId="0" borderId="0" xfId="0" applyNumberFormat="1" applyFont="1"/>
    <xf numFmtId="0" fontId="13" fillId="0" borderId="0" xfId="0" applyFont="1" applyFill="1" applyBorder="1"/>
    <xf numFmtId="0" fontId="13" fillId="0" borderId="0" xfId="0" applyFont="1"/>
    <xf numFmtId="0" fontId="10" fillId="0" borderId="0" xfId="0" applyFont="1" applyAlignment="1">
      <alignment horizontal="right"/>
    </xf>
    <xf numFmtId="0" fontId="12" fillId="0" borderId="0" xfId="0" applyFont="1" applyBorder="1"/>
    <xf numFmtId="0" fontId="13" fillId="0" borderId="1" xfId="0" applyFont="1" applyBorder="1"/>
    <xf numFmtId="0" fontId="10" fillId="0" borderId="1" xfId="0" applyFont="1" applyBorder="1"/>
    <xf numFmtId="0" fontId="14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6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6" fillId="0" borderId="0" xfId="1" applyNumberFormat="1" applyFont="1" applyAlignment="1">
      <alignment horizontal="right"/>
    </xf>
    <xf numFmtId="167" fontId="7" fillId="0" borderId="0" xfId="0" applyNumberFormat="1" applyFont="1"/>
    <xf numFmtId="10" fontId="0" fillId="0" borderId="0" xfId="1" applyNumberFormat="1" applyFont="1"/>
    <xf numFmtId="0" fontId="20" fillId="4" borderId="2" xfId="2"/>
    <xf numFmtId="164" fontId="0" fillId="0" borderId="0" xfId="3" applyFont="1" applyAlignment="1">
      <alignment horizontal="right"/>
    </xf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1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2" fillId="0" borderId="0" xfId="0" applyFont="1" applyFill="1"/>
    <xf numFmtId="0" fontId="0" fillId="5" borderId="0" xfId="0" applyFill="1"/>
    <xf numFmtId="0" fontId="0" fillId="7" borderId="0" xfId="0" applyFill="1"/>
    <xf numFmtId="0" fontId="0" fillId="6" borderId="0" xfId="0" applyFill="1"/>
    <xf numFmtId="2" fontId="7" fillId="6" borderId="0" xfId="0" applyNumberFormat="1" applyFont="1" applyFill="1"/>
    <xf numFmtId="2" fontId="7" fillId="7" borderId="0" xfId="0" applyNumberFormat="1" applyFont="1" applyFill="1"/>
    <xf numFmtId="0" fontId="17" fillId="0" borderId="0" xfId="0" applyFont="1"/>
    <xf numFmtId="0" fontId="0" fillId="0" borderId="0" xfId="0"/>
    <xf numFmtId="0" fontId="10" fillId="0" borderId="0" xfId="0" applyFont="1"/>
    <xf numFmtId="2" fontId="5" fillId="8" borderId="0" xfId="0" applyNumberFormat="1" applyFont="1" applyFill="1" applyBorder="1" applyAlignment="1">
      <alignment horizontal="right"/>
    </xf>
    <xf numFmtId="2" fontId="5" fillId="9" borderId="0" xfId="0" applyNumberFormat="1" applyFont="1" applyFill="1" applyBorder="1" applyAlignment="1">
      <alignment horizontal="right"/>
    </xf>
    <xf numFmtId="2" fontId="5" fillId="10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4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5" fillId="11" borderId="3" xfId="5" applyFont="1" applyFill="1" applyBorder="1" applyAlignment="1">
      <alignment horizontal="right" vertical="top" wrapText="1"/>
    </xf>
    <xf numFmtId="1" fontId="25" fillId="11" borderId="3" xfId="5" applyNumberFormat="1" applyFont="1" applyFill="1" applyBorder="1" applyAlignment="1">
      <alignment vertical="top" wrapText="1"/>
    </xf>
    <xf numFmtId="0" fontId="25" fillId="12" borderId="3" xfId="5" applyFont="1" applyFill="1" applyBorder="1" applyAlignment="1">
      <alignment horizontal="right" vertical="top" wrapText="1"/>
    </xf>
    <xf numFmtId="1" fontId="25" fillId="12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0" fontId="0" fillId="0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7" borderId="0" xfId="0" applyFill="1" applyBorder="1"/>
    <xf numFmtId="0" fontId="0" fillId="2" borderId="0" xfId="0" applyFill="1" applyBorder="1"/>
    <xf numFmtId="0" fontId="0" fillId="25" borderId="0" xfId="0" applyFill="1" applyBorder="1"/>
    <xf numFmtId="0" fontId="0" fillId="16" borderId="0" xfId="0" applyFill="1" applyBorder="1"/>
    <xf numFmtId="0" fontId="0" fillId="18" borderId="0" xfId="0" applyFill="1" applyBorder="1"/>
    <xf numFmtId="0" fontId="0" fillId="22" borderId="0" xfId="0" applyFill="1" applyBorder="1"/>
    <xf numFmtId="0" fontId="26" fillId="0" borderId="0" xfId="0" applyFont="1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8" borderId="0" xfId="0" applyNumberFormat="1" applyFill="1" applyBorder="1" applyAlignment="1">
      <alignment horizontal="right"/>
    </xf>
    <xf numFmtId="0" fontId="0" fillId="10" borderId="0" xfId="0" applyFill="1" applyBorder="1"/>
    <xf numFmtId="2" fontId="27" fillId="8" borderId="0" xfId="0" applyNumberFormat="1" applyFont="1" applyFill="1" applyBorder="1" applyAlignment="1">
      <alignment horizontal="right"/>
    </xf>
    <xf numFmtId="2" fontId="27" fillId="10" borderId="0" xfId="0" applyNumberFormat="1" applyFont="1" applyFill="1" applyBorder="1" applyAlignment="1">
      <alignment horizontal="right"/>
    </xf>
    <xf numFmtId="1" fontId="0" fillId="10" borderId="0" xfId="0" applyNumberFormat="1" applyFill="1" applyBorder="1" applyAlignment="1">
      <alignment horizontal="right"/>
    </xf>
    <xf numFmtId="0" fontId="1" fillId="13" borderId="0" xfId="0" applyFont="1" applyFill="1" applyBorder="1"/>
    <xf numFmtId="2" fontId="28" fillId="8" borderId="0" xfId="0" applyNumberFormat="1" applyFont="1" applyFill="1" applyBorder="1" applyAlignment="1">
      <alignment horizontal="right"/>
    </xf>
    <xf numFmtId="2" fontId="28" fillId="10" borderId="0" xfId="0" applyNumberFormat="1" applyFont="1" applyFill="1" applyBorder="1" applyAlignment="1">
      <alignment horizontal="right"/>
    </xf>
    <xf numFmtId="0" fontId="1" fillId="14" borderId="0" xfId="0" applyFont="1" applyFill="1" applyBorder="1"/>
    <xf numFmtId="0" fontId="1" fillId="15" borderId="0" xfId="0" applyFont="1" applyFill="1" applyBorder="1"/>
    <xf numFmtId="0" fontId="1" fillId="16" borderId="0" xfId="0" applyFont="1" applyFill="1" applyBorder="1"/>
    <xf numFmtId="0" fontId="1" fillId="25" borderId="0" xfId="0" applyFont="1" applyFill="1" applyBorder="1"/>
    <xf numFmtId="0" fontId="1" fillId="6" borderId="0" xfId="0" applyFont="1" applyFill="1" applyBorder="1"/>
    <xf numFmtId="0" fontId="1" fillId="17" borderId="0" xfId="0" applyFont="1" applyFill="1" applyBorder="1"/>
    <xf numFmtId="0" fontId="1" fillId="7" borderId="0" xfId="0" applyFont="1" applyFill="1" applyBorder="1"/>
    <xf numFmtId="0" fontId="4" fillId="18" borderId="0" xfId="0" applyFont="1" applyFill="1" applyBorder="1"/>
    <xf numFmtId="0" fontId="1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2" borderId="0" xfId="0" applyFont="1" applyFill="1" applyBorder="1"/>
    <xf numFmtId="0" fontId="1" fillId="22" borderId="0" xfId="0" applyFont="1" applyFill="1" applyBorder="1"/>
    <xf numFmtId="0" fontId="1" fillId="23" borderId="0" xfId="0" applyFont="1" applyFill="1" applyBorder="1"/>
    <xf numFmtId="0" fontId="1" fillId="24" borderId="0" xfId="0" applyFont="1" applyFill="1" applyBorder="1"/>
    <xf numFmtId="2" fontId="17" fillId="8" borderId="0" xfId="0" applyNumberFormat="1" applyFont="1" applyFill="1" applyBorder="1" applyAlignment="1">
      <alignment horizontal="right"/>
    </xf>
    <xf numFmtId="2" fontId="30" fillId="8" borderId="0" xfId="0" applyNumberFormat="1" applyFont="1" applyFill="1" applyBorder="1" applyAlignment="1">
      <alignment horizontal="right"/>
    </xf>
    <xf numFmtId="2" fontId="30" fillId="10" borderId="0" xfId="0" applyNumberFormat="1" applyFont="1" applyFill="1" applyBorder="1" applyAlignment="1">
      <alignment horizontal="right"/>
    </xf>
    <xf numFmtId="2" fontId="29" fillId="8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45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/>
      <sheetData sheetId="1"/>
      <sheetData sheetId="2"/>
      <sheetData sheetId="3"/>
      <sheetData sheetId="4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/>
      <sheetData sheetId="6"/>
      <sheetData sheetId="7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5">
          <cell r="D5" t="str">
            <v>Oil Price (2015$/bbl)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167</v>
      </c>
    </row>
    <row r="20" spans="2:3" x14ac:dyDescent="0.25">
      <c r="B20" s="5">
        <v>5</v>
      </c>
      <c r="C20" s="5" t="s">
        <v>168</v>
      </c>
    </row>
    <row r="21" spans="2:3" x14ac:dyDescent="0.25">
      <c r="B21" s="5">
        <v>6</v>
      </c>
      <c r="C21" s="5" t="s">
        <v>170</v>
      </c>
    </row>
    <row r="22" spans="2:3" x14ac:dyDescent="0.25">
      <c r="B22" s="5">
        <v>7</v>
      </c>
      <c r="C22" s="5" t="s">
        <v>169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152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7"/>
  <sheetViews>
    <sheetView topLeftCell="A4" zoomScale="85" zoomScaleNormal="85" workbookViewId="0">
      <selection activeCell="A30" sqref="A30:XFD30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4" customFormat="1" x14ac:dyDescent="0.25">
      <c r="A9" s="14" t="s">
        <v>9</v>
      </c>
      <c r="B9" s="14" t="s">
        <v>191</v>
      </c>
      <c r="C9" s="14" t="s">
        <v>189</v>
      </c>
      <c r="D9" s="14">
        <v>1</v>
      </c>
    </row>
    <row r="10" spans="1:6" s="14" customFormat="1" x14ac:dyDescent="0.25">
      <c r="A10" s="14" t="s">
        <v>9</v>
      </c>
      <c r="B10" s="14" t="s">
        <v>192</v>
      </c>
      <c r="C10" s="14" t="s">
        <v>194</v>
      </c>
      <c r="D10" s="14">
        <v>1</v>
      </c>
    </row>
    <row r="11" spans="1:6" x14ac:dyDescent="0.25">
      <c r="A11" t="s">
        <v>9</v>
      </c>
      <c r="B11" t="s">
        <v>7</v>
      </c>
      <c r="C11" t="s">
        <v>190</v>
      </c>
      <c r="D11">
        <v>1</v>
      </c>
    </row>
    <row r="12" spans="1:6" s="14" customFormat="1" x14ac:dyDescent="0.25">
      <c r="A12" s="14" t="s">
        <v>9</v>
      </c>
      <c r="B12" s="14" t="s">
        <v>8</v>
      </c>
      <c r="C12" s="14" t="s">
        <v>292</v>
      </c>
      <c r="D12" s="14">
        <v>1</v>
      </c>
    </row>
    <row r="13" spans="1:6" x14ac:dyDescent="0.25">
      <c r="A13" t="s">
        <v>9</v>
      </c>
      <c r="B13" t="s">
        <v>22</v>
      </c>
      <c r="C13" t="s">
        <v>98</v>
      </c>
      <c r="D13">
        <v>1</v>
      </c>
    </row>
    <row r="14" spans="1:6" x14ac:dyDescent="0.25">
      <c r="A14" t="s">
        <v>130</v>
      </c>
      <c r="B14" t="s">
        <v>23</v>
      </c>
      <c r="C14" t="s">
        <v>99</v>
      </c>
      <c r="D14">
        <v>2</v>
      </c>
      <c r="F14" t="s">
        <v>129</v>
      </c>
    </row>
    <row r="15" spans="1:6" x14ac:dyDescent="0.25">
      <c r="A15" t="s">
        <v>3</v>
      </c>
      <c r="B15" t="s">
        <v>145</v>
      </c>
      <c r="C15" t="s">
        <v>128</v>
      </c>
      <c r="D15">
        <v>1</v>
      </c>
      <c r="E15">
        <v>1</v>
      </c>
    </row>
    <row r="16" spans="1:6" x14ac:dyDescent="0.25">
      <c r="A16" t="s">
        <v>3</v>
      </c>
      <c r="B16" t="s">
        <v>146</v>
      </c>
      <c r="C16" t="s">
        <v>297</v>
      </c>
      <c r="D16">
        <v>3</v>
      </c>
      <c r="E16">
        <v>1</v>
      </c>
    </row>
    <row r="17" spans="1:5" x14ac:dyDescent="0.25">
      <c r="A17" t="s">
        <v>3</v>
      </c>
      <c r="B17" t="s">
        <v>147</v>
      </c>
      <c r="C17" t="s">
        <v>95</v>
      </c>
      <c r="D17">
        <v>1</v>
      </c>
      <c r="E17">
        <v>2</v>
      </c>
    </row>
    <row r="18" spans="1:5" x14ac:dyDescent="0.25">
      <c r="A18" t="s">
        <v>3</v>
      </c>
      <c r="B18" t="s">
        <v>148</v>
      </c>
      <c r="C18" t="s">
        <v>301</v>
      </c>
      <c r="D18">
        <v>1</v>
      </c>
      <c r="E18">
        <v>2</v>
      </c>
    </row>
    <row r="19" spans="1:5" x14ac:dyDescent="0.25">
      <c r="A19" t="s">
        <v>3</v>
      </c>
      <c r="B19" t="s">
        <v>172</v>
      </c>
      <c r="C19" t="s">
        <v>173</v>
      </c>
      <c r="D19">
        <v>1</v>
      </c>
      <c r="E19">
        <v>2</v>
      </c>
    </row>
    <row r="20" spans="1:5" x14ac:dyDescent="0.25">
      <c r="A20" t="s">
        <v>3</v>
      </c>
      <c r="B20" t="s">
        <v>166</v>
      </c>
      <c r="C20" t="s">
        <v>96</v>
      </c>
      <c r="D20">
        <v>2</v>
      </c>
      <c r="E20">
        <v>2</v>
      </c>
    </row>
    <row r="21" spans="1:5" x14ac:dyDescent="0.25">
      <c r="A21" t="s">
        <v>3</v>
      </c>
      <c r="B21" t="s">
        <v>149</v>
      </c>
      <c r="C21" t="s">
        <v>97</v>
      </c>
      <c r="D21">
        <v>1</v>
      </c>
      <c r="E21">
        <v>2</v>
      </c>
    </row>
    <row r="22" spans="1:5" x14ac:dyDescent="0.25">
      <c r="A22" t="s">
        <v>3</v>
      </c>
      <c r="B22" t="s">
        <v>150</v>
      </c>
      <c r="C22" t="s">
        <v>151</v>
      </c>
      <c r="D22">
        <v>1</v>
      </c>
      <c r="E22">
        <v>2</v>
      </c>
    </row>
    <row r="23" spans="1:5" x14ac:dyDescent="0.25">
      <c r="A23" t="s">
        <v>3</v>
      </c>
      <c r="B23" t="s">
        <v>154</v>
      </c>
      <c r="C23" t="s">
        <v>184</v>
      </c>
      <c r="D23">
        <v>2</v>
      </c>
      <c r="E23">
        <v>1</v>
      </c>
    </row>
    <row r="24" spans="1:5" x14ac:dyDescent="0.25">
      <c r="A24" t="s">
        <v>3</v>
      </c>
      <c r="B24" t="s">
        <v>156</v>
      </c>
      <c r="C24" t="s">
        <v>185</v>
      </c>
      <c r="D24">
        <v>1</v>
      </c>
      <c r="E24">
        <v>1</v>
      </c>
    </row>
    <row r="25" spans="1:5" x14ac:dyDescent="0.25">
      <c r="A25" t="s">
        <v>3</v>
      </c>
      <c r="B25" t="s">
        <v>155</v>
      </c>
      <c r="C25" t="s">
        <v>186</v>
      </c>
      <c r="D25">
        <v>1</v>
      </c>
      <c r="E25">
        <v>1</v>
      </c>
    </row>
    <row r="26" spans="1:5" x14ac:dyDescent="0.25">
      <c r="A26" t="s">
        <v>3</v>
      </c>
      <c r="B26" t="s">
        <v>174</v>
      </c>
      <c r="C26" t="s">
        <v>187</v>
      </c>
      <c r="D26">
        <v>1</v>
      </c>
      <c r="E26">
        <v>1</v>
      </c>
    </row>
    <row r="27" spans="1:5" x14ac:dyDescent="0.25">
      <c r="A27" t="s">
        <v>3</v>
      </c>
      <c r="B27" t="s">
        <v>157</v>
      </c>
      <c r="C27" t="s">
        <v>182</v>
      </c>
      <c r="D27">
        <v>2</v>
      </c>
      <c r="E27">
        <v>1</v>
      </c>
    </row>
    <row r="28" spans="1:5" x14ac:dyDescent="0.25">
      <c r="A28" t="s">
        <v>3</v>
      </c>
      <c r="B28" t="s">
        <v>158</v>
      </c>
      <c r="C28" t="s">
        <v>183</v>
      </c>
      <c r="D28">
        <v>1</v>
      </c>
      <c r="E28">
        <v>1</v>
      </c>
    </row>
    <row r="29" spans="1:5" x14ac:dyDescent="0.25">
      <c r="A29" t="s">
        <v>3</v>
      </c>
      <c r="B29" t="s">
        <v>159</v>
      </c>
      <c r="C29" t="s">
        <v>188</v>
      </c>
      <c r="D29">
        <v>1</v>
      </c>
      <c r="E29">
        <v>1</v>
      </c>
    </row>
    <row r="30" spans="1:5" x14ac:dyDescent="0.25">
      <c r="A30" t="s">
        <v>3</v>
      </c>
      <c r="B30" t="s">
        <v>288</v>
      </c>
      <c r="C30" t="s">
        <v>289</v>
      </c>
      <c r="D30">
        <v>1</v>
      </c>
      <c r="E30">
        <v>1</v>
      </c>
    </row>
    <row r="31" spans="1:5" x14ac:dyDescent="0.25">
      <c r="A31" t="s">
        <v>3</v>
      </c>
      <c r="B31" t="s">
        <v>290</v>
      </c>
      <c r="C31" t="s">
        <v>291</v>
      </c>
      <c r="D31">
        <v>1</v>
      </c>
      <c r="E31">
        <v>1</v>
      </c>
    </row>
    <row r="32" spans="1:5" x14ac:dyDescent="0.25">
      <c r="A32" t="s">
        <v>3</v>
      </c>
      <c r="B32" t="s">
        <v>306</v>
      </c>
      <c r="C32" t="s">
        <v>307</v>
      </c>
      <c r="D32">
        <v>1</v>
      </c>
      <c r="E32">
        <v>1</v>
      </c>
    </row>
    <row r="33" spans="1:5" x14ac:dyDescent="0.25">
      <c r="A33" s="58"/>
      <c r="B33" s="58"/>
      <c r="C33" s="58"/>
      <c r="D33" s="58"/>
      <c r="E33" s="58"/>
    </row>
    <row r="34" spans="1:5" x14ac:dyDescent="0.25">
      <c r="A34" s="58"/>
      <c r="B34" s="58"/>
      <c r="C34" s="58"/>
      <c r="D34" s="58"/>
      <c r="E34" s="58"/>
    </row>
    <row r="51" spans="1:6" x14ac:dyDescent="0.25">
      <c r="A51" s="14"/>
      <c r="B51" s="14"/>
      <c r="C51" s="14"/>
      <c r="D51" s="14"/>
      <c r="E51" s="14"/>
    </row>
    <row r="52" spans="1:6" x14ac:dyDescent="0.25">
      <c r="A52" s="14"/>
      <c r="B52" s="14"/>
      <c r="C52" s="14"/>
      <c r="D52" s="14"/>
      <c r="E52" s="14"/>
      <c r="F52" s="14"/>
    </row>
    <row r="53" spans="1:6" x14ac:dyDescent="0.25">
      <c r="A53" s="14"/>
      <c r="B53" s="14"/>
      <c r="C53" s="14"/>
      <c r="D53" s="14"/>
      <c r="E53" s="14"/>
      <c r="F53" s="14"/>
    </row>
    <row r="54" spans="1:6" x14ac:dyDescent="0.25">
      <c r="A54" s="14"/>
      <c r="B54" s="14"/>
      <c r="C54" s="14"/>
      <c r="D54" s="14"/>
      <c r="E54" s="14"/>
      <c r="F54" s="14"/>
    </row>
    <row r="55" spans="1:6" x14ac:dyDescent="0.25">
      <c r="A55" s="14"/>
      <c r="B55" s="14"/>
      <c r="C55" s="14"/>
      <c r="D55" s="14"/>
      <c r="E55" s="14"/>
      <c r="F55" s="14"/>
    </row>
    <row r="56" spans="1:6" x14ac:dyDescent="0.25">
      <c r="A56" s="14"/>
      <c r="B56" s="14"/>
      <c r="C56" s="14"/>
      <c r="D56" s="14"/>
      <c r="E56" s="14"/>
      <c r="F56" s="14"/>
    </row>
    <row r="57" spans="1:6" x14ac:dyDescent="0.25">
      <c r="A57" s="14"/>
      <c r="B57" s="14"/>
      <c r="C57" s="14"/>
      <c r="D57" s="14"/>
      <c r="E57" s="14"/>
      <c r="F57" s="1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65"/>
  <sheetViews>
    <sheetView zoomScaleNormal="100" workbookViewId="0">
      <pane ySplit="6" topLeftCell="A7" activePane="bottomLeft" state="frozen"/>
      <selection activeCell="F8" sqref="F8"/>
      <selection pane="bottomLeft" activeCell="A35" sqref="A35"/>
    </sheetView>
  </sheetViews>
  <sheetFormatPr defaultColWidth="9.28515625" defaultRowHeight="12.75" x14ac:dyDescent="0.2"/>
  <cols>
    <col min="1" max="1" width="11.7109375" style="19" customWidth="1"/>
    <col min="2" max="2" width="10" style="19" bestFit="1" customWidth="1"/>
    <col min="3" max="3" width="11.5703125" style="19" bestFit="1" customWidth="1"/>
    <col min="4" max="4" width="7.42578125" style="19" bestFit="1" customWidth="1"/>
    <col min="5" max="5" width="3.28515625" style="19" customWidth="1"/>
    <col min="6" max="6" width="10.28515625" style="19" bestFit="1" customWidth="1"/>
    <col min="7" max="7" width="11.5703125" style="19" bestFit="1" customWidth="1"/>
    <col min="8" max="8" width="3.28515625" style="19" customWidth="1"/>
    <col min="9" max="10" width="9.28515625" style="19"/>
    <col min="11" max="11" width="11.42578125" style="19" customWidth="1"/>
    <col min="12" max="28" width="9.28515625" style="19"/>
    <col min="29" max="29" width="5" style="19" bestFit="1" customWidth="1"/>
    <col min="30" max="30" width="9.28515625" style="19"/>
    <col min="31" max="31" width="5" style="19" bestFit="1" customWidth="1"/>
    <col min="32" max="16384" width="9.28515625" style="19"/>
  </cols>
  <sheetData>
    <row r="1" spans="1:31" x14ac:dyDescent="0.2">
      <c r="A1" s="18" t="s">
        <v>202</v>
      </c>
    </row>
    <row r="4" spans="1:31" x14ac:dyDescent="0.2">
      <c r="A4" s="18" t="s">
        <v>12</v>
      </c>
      <c r="F4" s="18" t="s">
        <v>13</v>
      </c>
    </row>
    <row r="5" spans="1:31" x14ac:dyDescent="0.2">
      <c r="A5" s="20" t="s">
        <v>14</v>
      </c>
      <c r="B5" s="20" t="s">
        <v>195</v>
      </c>
      <c r="C5" s="20" t="s">
        <v>196</v>
      </c>
      <c r="D5" s="20" t="s">
        <v>193</v>
      </c>
      <c r="F5" s="20" t="s">
        <v>14</v>
      </c>
      <c r="G5" s="20" t="s">
        <v>15</v>
      </c>
    </row>
    <row r="6" spans="1:31" ht="15" x14ac:dyDescent="0.25">
      <c r="A6" s="19" t="s">
        <v>5</v>
      </c>
      <c r="B6" s="19" t="s">
        <v>6</v>
      </c>
      <c r="C6" s="19" t="s">
        <v>191</v>
      </c>
      <c r="D6" s="19" t="s">
        <v>192</v>
      </c>
      <c r="F6" s="19" t="s">
        <v>7</v>
      </c>
      <c r="G6" s="19" t="s">
        <v>8</v>
      </c>
      <c r="K6" s="3"/>
      <c r="L6" s="3" t="s">
        <v>282</v>
      </c>
    </row>
    <row r="7" spans="1:31" ht="15" x14ac:dyDescent="0.25">
      <c r="A7" s="19">
        <v>2005</v>
      </c>
      <c r="B7" s="19">
        <f>A14</f>
        <v>2012</v>
      </c>
      <c r="C7" s="59">
        <v>2046</v>
      </c>
      <c r="F7" s="19" t="s">
        <v>100</v>
      </c>
      <c r="G7" s="19" t="str">
        <f>F8</f>
        <v>base</v>
      </c>
      <c r="K7" s="14" t="str">
        <f t="shared" ref="K7:K16" si="0">F8</f>
        <v>base</v>
      </c>
      <c r="L7" s="44" t="s">
        <v>281</v>
      </c>
      <c r="M7" s="14">
        <f>MATCH(L7,[1]WPData!$B$6:$E$6,0)</f>
        <v>1</v>
      </c>
    </row>
    <row r="8" spans="1:31" ht="15" x14ac:dyDescent="0.25">
      <c r="A8" s="19">
        <f>A7+1</f>
        <v>2006</v>
      </c>
      <c r="B8" s="19">
        <f t="shared" ref="B8:B45" si="1">A15</f>
        <v>2013</v>
      </c>
      <c r="C8" s="59">
        <f>C7+1</f>
        <v>2047</v>
      </c>
      <c r="F8" s="19" t="s">
        <v>16</v>
      </c>
      <c r="K8" s="14" t="str">
        <f t="shared" si="0"/>
        <v>sim1</v>
      </c>
      <c r="L8" s="44" t="s">
        <v>281</v>
      </c>
      <c r="M8" s="14">
        <f>MATCH(L8,[1]WPData!$B$6:$E$6,0)</f>
        <v>1</v>
      </c>
      <c r="AC8" s="19">
        <v>2006</v>
      </c>
    </row>
    <row r="9" spans="1:31" ht="15" x14ac:dyDescent="0.25">
      <c r="A9" s="19">
        <f t="shared" ref="A9:A65" si="2">A8+1</f>
        <v>2007</v>
      </c>
      <c r="B9" s="19">
        <f t="shared" si="1"/>
        <v>2014</v>
      </c>
      <c r="C9" s="59">
        <f t="shared" ref="C9:C11" si="3">C8+1</f>
        <v>2048</v>
      </c>
      <c r="F9" s="19" t="s">
        <v>314</v>
      </c>
      <c r="K9" s="14" t="str">
        <f t="shared" si="0"/>
        <v>sim2</v>
      </c>
      <c r="L9" s="44" t="s">
        <v>281</v>
      </c>
      <c r="M9" s="14">
        <f>MATCH(L9,[1]WPData!$B$6:$E$6,0)</f>
        <v>1</v>
      </c>
      <c r="AC9" s="19">
        <v>2008</v>
      </c>
    </row>
    <row r="10" spans="1:31" ht="15" x14ac:dyDescent="0.25">
      <c r="A10" s="19">
        <f t="shared" si="2"/>
        <v>2008</v>
      </c>
      <c r="B10" s="19">
        <f t="shared" si="1"/>
        <v>2015</v>
      </c>
      <c r="C10" s="59">
        <f t="shared" si="3"/>
        <v>2049</v>
      </c>
      <c r="F10" s="19" t="s">
        <v>315</v>
      </c>
      <c r="K10" s="14" t="str">
        <f t="shared" si="0"/>
        <v>sim3</v>
      </c>
      <c r="L10" s="44" t="s">
        <v>281</v>
      </c>
      <c r="M10" s="14">
        <f>MATCH(L10,[1]WPData!$B$6:$E$6,0)</f>
        <v>1</v>
      </c>
      <c r="AC10" s="19">
        <v>2010</v>
      </c>
    </row>
    <row r="11" spans="1:31" ht="15" x14ac:dyDescent="0.25">
      <c r="A11" s="19">
        <f t="shared" si="2"/>
        <v>2009</v>
      </c>
      <c r="B11" s="19">
        <f t="shared" si="1"/>
        <v>2016</v>
      </c>
      <c r="C11" s="59">
        <f t="shared" si="3"/>
        <v>2050</v>
      </c>
      <c r="F11" s="19" t="s">
        <v>179</v>
      </c>
      <c r="K11" s="14" t="str">
        <f t="shared" si="0"/>
        <v>sim4</v>
      </c>
      <c r="L11" s="44" t="s">
        <v>281</v>
      </c>
      <c r="M11" s="14">
        <f>MATCH(L11,[1]WPData!$B$6:$E$6,0)</f>
        <v>1</v>
      </c>
      <c r="AC11" s="19">
        <f>AC10+5</f>
        <v>2015</v>
      </c>
    </row>
    <row r="12" spans="1:31" ht="15" x14ac:dyDescent="0.25">
      <c r="A12" s="19">
        <f t="shared" si="2"/>
        <v>2010</v>
      </c>
      <c r="B12" s="19">
        <f t="shared" si="1"/>
        <v>2017</v>
      </c>
      <c r="C12" s="59"/>
      <c r="F12" s="19" t="s">
        <v>180</v>
      </c>
      <c r="K12" s="14" t="str">
        <f t="shared" si="0"/>
        <v>sim5</v>
      </c>
      <c r="L12" s="44" t="s">
        <v>281</v>
      </c>
      <c r="M12" s="14">
        <f>MATCH(L12,[1]WPData!$B$6:$E$6,0)</f>
        <v>1</v>
      </c>
      <c r="AC12" s="19">
        <f>AC11+5</f>
        <v>2020</v>
      </c>
      <c r="AE12" s="19">
        <v>2010</v>
      </c>
    </row>
    <row r="13" spans="1:31" ht="15" x14ac:dyDescent="0.25">
      <c r="A13" s="19">
        <f t="shared" si="2"/>
        <v>2011</v>
      </c>
      <c r="B13" s="19">
        <f t="shared" si="1"/>
        <v>2018</v>
      </c>
      <c r="C13" s="59"/>
      <c r="F13" s="19" t="s">
        <v>181</v>
      </c>
      <c r="K13" s="14" t="str">
        <f t="shared" si="0"/>
        <v>sim6</v>
      </c>
      <c r="L13" s="44" t="s">
        <v>281</v>
      </c>
      <c r="M13" s="14">
        <f>MATCH(L13,[1]WPData!$B$6:$E$6,0)</f>
        <v>1</v>
      </c>
      <c r="AC13" s="19">
        <f>AC12+5</f>
        <v>2025</v>
      </c>
    </row>
    <row r="14" spans="1:31" ht="15" x14ac:dyDescent="0.25">
      <c r="A14" s="19">
        <f t="shared" si="2"/>
        <v>2012</v>
      </c>
      <c r="B14" s="19">
        <f t="shared" si="1"/>
        <v>2019</v>
      </c>
      <c r="F14" s="19" t="s">
        <v>175</v>
      </c>
      <c r="K14" s="14" t="str">
        <f t="shared" si="0"/>
        <v>sim7</v>
      </c>
      <c r="L14" s="44" t="s">
        <v>281</v>
      </c>
      <c r="M14" s="14">
        <f>MATCH(L14,[1]WPData!$B$6:$E$6,0)</f>
        <v>1</v>
      </c>
      <c r="AC14" s="19">
        <f>AC13+5</f>
        <v>2030</v>
      </c>
    </row>
    <row r="15" spans="1:31" ht="15" x14ac:dyDescent="0.25">
      <c r="A15" s="19">
        <f t="shared" si="2"/>
        <v>2013</v>
      </c>
      <c r="B15" s="19">
        <f t="shared" si="1"/>
        <v>2020</v>
      </c>
      <c r="F15" s="19" t="s">
        <v>176</v>
      </c>
      <c r="K15" s="14" t="str">
        <f t="shared" si="0"/>
        <v>sim8</v>
      </c>
      <c r="L15" s="44" t="s">
        <v>281</v>
      </c>
      <c r="M15" s="14">
        <f>MATCH(L15,[1]WPData!$B$6:$E$6,0)</f>
        <v>1</v>
      </c>
      <c r="AC15" s="19">
        <f>AC14+5</f>
        <v>2035</v>
      </c>
    </row>
    <row r="16" spans="1:31" ht="15" x14ac:dyDescent="0.25">
      <c r="A16" s="19">
        <f t="shared" si="2"/>
        <v>2014</v>
      </c>
      <c r="B16" s="19">
        <f t="shared" si="1"/>
        <v>2021</v>
      </c>
      <c r="F16" s="19" t="s">
        <v>177</v>
      </c>
      <c r="K16" s="14" t="str">
        <f t="shared" si="0"/>
        <v>sim9</v>
      </c>
      <c r="L16" s="44" t="s">
        <v>281</v>
      </c>
      <c r="M16" s="14">
        <f>MATCH(L16,[1]WPData!$B$6:$E$6,0)</f>
        <v>1</v>
      </c>
    </row>
    <row r="17" spans="1:29" x14ac:dyDescent="0.2">
      <c r="A17" s="19">
        <f t="shared" si="2"/>
        <v>2015</v>
      </c>
      <c r="B17" s="19">
        <f t="shared" si="1"/>
        <v>2022</v>
      </c>
      <c r="F17" s="19" t="s">
        <v>178</v>
      </c>
    </row>
    <row r="18" spans="1:29" x14ac:dyDescent="0.2">
      <c r="A18" s="19">
        <f t="shared" si="2"/>
        <v>2016</v>
      </c>
      <c r="B18" s="19">
        <f t="shared" si="1"/>
        <v>2023</v>
      </c>
    </row>
    <row r="19" spans="1:29" x14ac:dyDescent="0.2">
      <c r="A19" s="19">
        <f t="shared" si="2"/>
        <v>2017</v>
      </c>
      <c r="B19" s="19">
        <f t="shared" si="1"/>
        <v>2024</v>
      </c>
      <c r="AC19" s="19">
        <f>B20+1</f>
        <v>2026</v>
      </c>
    </row>
    <row r="20" spans="1:29" x14ac:dyDescent="0.2">
      <c r="A20" s="19">
        <f t="shared" si="2"/>
        <v>2018</v>
      </c>
      <c r="B20" s="19">
        <f t="shared" si="1"/>
        <v>2025</v>
      </c>
      <c r="AC20" s="19">
        <f t="shared" ref="AC20:AC37" si="4">AC19+1</f>
        <v>2027</v>
      </c>
    </row>
    <row r="21" spans="1:29" x14ac:dyDescent="0.2">
      <c r="A21" s="19">
        <f t="shared" si="2"/>
        <v>2019</v>
      </c>
      <c r="B21" s="19">
        <f t="shared" si="1"/>
        <v>2026</v>
      </c>
      <c r="AC21" s="19">
        <f t="shared" si="4"/>
        <v>2028</v>
      </c>
    </row>
    <row r="22" spans="1:29" x14ac:dyDescent="0.2">
      <c r="A22" s="19">
        <f t="shared" si="2"/>
        <v>2020</v>
      </c>
      <c r="B22" s="19">
        <f t="shared" si="1"/>
        <v>2027</v>
      </c>
      <c r="AC22" s="19">
        <f t="shared" si="4"/>
        <v>2029</v>
      </c>
    </row>
    <row r="23" spans="1:29" x14ac:dyDescent="0.2">
      <c r="A23" s="19">
        <f t="shared" si="2"/>
        <v>2021</v>
      </c>
      <c r="B23" s="19">
        <f t="shared" si="1"/>
        <v>2028</v>
      </c>
      <c r="AC23" s="19">
        <f t="shared" si="4"/>
        <v>2030</v>
      </c>
    </row>
    <row r="24" spans="1:29" x14ac:dyDescent="0.2">
      <c r="A24" s="19">
        <f t="shared" si="2"/>
        <v>2022</v>
      </c>
      <c r="B24" s="19">
        <f t="shared" si="1"/>
        <v>2029</v>
      </c>
      <c r="AC24" s="19">
        <f t="shared" si="4"/>
        <v>2031</v>
      </c>
    </row>
    <row r="25" spans="1:29" x14ac:dyDescent="0.2">
      <c r="A25" s="19">
        <f t="shared" si="2"/>
        <v>2023</v>
      </c>
      <c r="B25" s="19">
        <f t="shared" si="1"/>
        <v>2030</v>
      </c>
      <c r="AC25" s="19">
        <f t="shared" si="4"/>
        <v>2032</v>
      </c>
    </row>
    <row r="26" spans="1:29" x14ac:dyDescent="0.2">
      <c r="A26" s="19">
        <f t="shared" si="2"/>
        <v>2024</v>
      </c>
      <c r="B26" s="19">
        <f t="shared" si="1"/>
        <v>2031</v>
      </c>
      <c r="AC26" s="19">
        <f t="shared" si="4"/>
        <v>2033</v>
      </c>
    </row>
    <row r="27" spans="1:29" x14ac:dyDescent="0.2">
      <c r="A27" s="19">
        <f t="shared" si="2"/>
        <v>2025</v>
      </c>
      <c r="B27" s="19">
        <f t="shared" si="1"/>
        <v>2032</v>
      </c>
      <c r="AC27" s="19">
        <f t="shared" si="4"/>
        <v>2034</v>
      </c>
    </row>
    <row r="28" spans="1:29" x14ac:dyDescent="0.2">
      <c r="A28" s="19">
        <f t="shared" si="2"/>
        <v>2026</v>
      </c>
      <c r="B28" s="19">
        <f t="shared" si="1"/>
        <v>2033</v>
      </c>
      <c r="AC28" s="19">
        <f t="shared" si="4"/>
        <v>2035</v>
      </c>
    </row>
    <row r="29" spans="1:29" x14ac:dyDescent="0.2">
      <c r="A29" s="19">
        <f t="shared" si="2"/>
        <v>2027</v>
      </c>
      <c r="B29" s="19">
        <f t="shared" si="1"/>
        <v>2034</v>
      </c>
      <c r="AC29" s="19">
        <f t="shared" si="4"/>
        <v>2036</v>
      </c>
    </row>
    <row r="30" spans="1:29" x14ac:dyDescent="0.2">
      <c r="A30" s="19">
        <f t="shared" si="2"/>
        <v>2028</v>
      </c>
      <c r="B30" s="19">
        <f t="shared" si="1"/>
        <v>2035</v>
      </c>
      <c r="AC30" s="19">
        <f t="shared" si="4"/>
        <v>2037</v>
      </c>
    </row>
    <row r="31" spans="1:29" x14ac:dyDescent="0.2">
      <c r="A31" s="19">
        <f t="shared" si="2"/>
        <v>2029</v>
      </c>
      <c r="B31" s="19">
        <f t="shared" si="1"/>
        <v>2036</v>
      </c>
      <c r="AC31" s="19">
        <f t="shared" si="4"/>
        <v>2038</v>
      </c>
    </row>
    <row r="32" spans="1:29" x14ac:dyDescent="0.2">
      <c r="A32" s="19">
        <f t="shared" si="2"/>
        <v>2030</v>
      </c>
      <c r="B32" s="19">
        <f t="shared" si="1"/>
        <v>2037</v>
      </c>
      <c r="AC32" s="19">
        <f t="shared" si="4"/>
        <v>2039</v>
      </c>
    </row>
    <row r="33" spans="1:29" x14ac:dyDescent="0.2">
      <c r="A33" s="19">
        <f t="shared" si="2"/>
        <v>2031</v>
      </c>
      <c r="B33" s="19">
        <f t="shared" si="1"/>
        <v>2038</v>
      </c>
      <c r="AC33" s="19">
        <f t="shared" si="4"/>
        <v>2040</v>
      </c>
    </row>
    <row r="34" spans="1:29" x14ac:dyDescent="0.2">
      <c r="A34" s="19">
        <f t="shared" si="2"/>
        <v>2032</v>
      </c>
      <c r="B34" s="19">
        <f t="shared" si="1"/>
        <v>2039</v>
      </c>
      <c r="AC34" s="19">
        <f t="shared" si="4"/>
        <v>2041</v>
      </c>
    </row>
    <row r="35" spans="1:29" x14ac:dyDescent="0.2">
      <c r="A35" s="19">
        <f t="shared" si="2"/>
        <v>2033</v>
      </c>
      <c r="B35" s="19">
        <f t="shared" si="1"/>
        <v>2040</v>
      </c>
      <c r="AC35" s="19">
        <f t="shared" si="4"/>
        <v>2042</v>
      </c>
    </row>
    <row r="36" spans="1:29" x14ac:dyDescent="0.2">
      <c r="A36" s="19">
        <f t="shared" si="2"/>
        <v>2034</v>
      </c>
      <c r="B36" s="19">
        <f t="shared" si="1"/>
        <v>2041</v>
      </c>
      <c r="AC36" s="19">
        <f t="shared" si="4"/>
        <v>2043</v>
      </c>
    </row>
    <row r="37" spans="1:29" x14ac:dyDescent="0.2">
      <c r="A37" s="19">
        <f t="shared" si="2"/>
        <v>2035</v>
      </c>
      <c r="B37" s="19">
        <f t="shared" si="1"/>
        <v>2042</v>
      </c>
      <c r="AC37" s="19">
        <f t="shared" si="4"/>
        <v>2044</v>
      </c>
    </row>
    <row r="38" spans="1:29" x14ac:dyDescent="0.2">
      <c r="A38" s="19">
        <f t="shared" si="2"/>
        <v>2036</v>
      </c>
      <c r="B38" s="19">
        <f t="shared" si="1"/>
        <v>2043</v>
      </c>
      <c r="C38" s="59"/>
      <c r="AC38" s="19">
        <f t="shared" ref="AC38:AC48" si="5">AC37+1</f>
        <v>2045</v>
      </c>
    </row>
    <row r="39" spans="1:29" x14ac:dyDescent="0.2">
      <c r="A39" s="19">
        <f t="shared" si="2"/>
        <v>2037</v>
      </c>
      <c r="B39" s="19">
        <f t="shared" si="1"/>
        <v>2044</v>
      </c>
      <c r="C39" s="59"/>
      <c r="AC39" s="19">
        <f t="shared" si="5"/>
        <v>2046</v>
      </c>
    </row>
    <row r="40" spans="1:29" x14ac:dyDescent="0.2">
      <c r="A40" s="19">
        <f t="shared" si="2"/>
        <v>2038</v>
      </c>
      <c r="B40" s="59">
        <f t="shared" si="1"/>
        <v>2045</v>
      </c>
      <c r="C40" s="59"/>
      <c r="AC40" s="19">
        <f t="shared" si="5"/>
        <v>2047</v>
      </c>
    </row>
    <row r="41" spans="1:29" x14ac:dyDescent="0.2">
      <c r="A41" s="19">
        <f t="shared" si="2"/>
        <v>2039</v>
      </c>
      <c r="B41" s="59">
        <f t="shared" si="1"/>
        <v>2046</v>
      </c>
      <c r="C41" s="59"/>
      <c r="AC41" s="19">
        <f t="shared" si="5"/>
        <v>2048</v>
      </c>
    </row>
    <row r="42" spans="1:29" x14ac:dyDescent="0.2">
      <c r="A42" s="19">
        <f t="shared" si="2"/>
        <v>2040</v>
      </c>
      <c r="B42" s="59">
        <f t="shared" si="1"/>
        <v>2047</v>
      </c>
      <c r="C42" s="59"/>
      <c r="AC42" s="19">
        <f t="shared" si="5"/>
        <v>2049</v>
      </c>
    </row>
    <row r="43" spans="1:29" x14ac:dyDescent="0.2">
      <c r="A43" s="19">
        <f t="shared" si="2"/>
        <v>2041</v>
      </c>
      <c r="B43" s="59">
        <f t="shared" si="1"/>
        <v>2048</v>
      </c>
      <c r="C43" s="59"/>
      <c r="AC43" s="19">
        <f t="shared" si="5"/>
        <v>2050</v>
      </c>
    </row>
    <row r="44" spans="1:29" x14ac:dyDescent="0.2">
      <c r="A44" s="19">
        <f t="shared" si="2"/>
        <v>2042</v>
      </c>
      <c r="B44" s="59">
        <f t="shared" si="1"/>
        <v>2049</v>
      </c>
      <c r="C44" s="59"/>
      <c r="AC44" s="19">
        <f t="shared" si="5"/>
        <v>2051</v>
      </c>
    </row>
    <row r="45" spans="1:29" x14ac:dyDescent="0.2">
      <c r="A45" s="19">
        <f t="shared" si="2"/>
        <v>2043</v>
      </c>
      <c r="B45" s="59">
        <f t="shared" si="1"/>
        <v>2050</v>
      </c>
      <c r="AC45" s="19">
        <f t="shared" si="5"/>
        <v>2052</v>
      </c>
    </row>
    <row r="46" spans="1:29" x14ac:dyDescent="0.2">
      <c r="A46" s="19">
        <f t="shared" si="2"/>
        <v>2044</v>
      </c>
      <c r="AC46" s="19">
        <f t="shared" si="5"/>
        <v>2053</v>
      </c>
    </row>
    <row r="47" spans="1:29" x14ac:dyDescent="0.2">
      <c r="A47" s="19">
        <f t="shared" si="2"/>
        <v>2045</v>
      </c>
      <c r="AC47" s="19">
        <f t="shared" si="5"/>
        <v>2054</v>
      </c>
    </row>
    <row r="48" spans="1:29" x14ac:dyDescent="0.2">
      <c r="A48" s="19">
        <f t="shared" si="2"/>
        <v>2046</v>
      </c>
      <c r="AC48" s="19">
        <f t="shared" si="5"/>
        <v>2055</v>
      </c>
    </row>
    <row r="49" spans="1:1" x14ac:dyDescent="0.2">
      <c r="A49" s="19">
        <f t="shared" si="2"/>
        <v>2047</v>
      </c>
    </row>
    <row r="50" spans="1:1" x14ac:dyDescent="0.2">
      <c r="A50" s="19">
        <f t="shared" si="2"/>
        <v>2048</v>
      </c>
    </row>
    <row r="51" spans="1:1" x14ac:dyDescent="0.2">
      <c r="A51" s="19">
        <f t="shared" si="2"/>
        <v>2049</v>
      </c>
    </row>
    <row r="52" spans="1:1" x14ac:dyDescent="0.2">
      <c r="A52" s="19">
        <f t="shared" si="2"/>
        <v>2050</v>
      </c>
    </row>
    <row r="53" spans="1:1" x14ac:dyDescent="0.2">
      <c r="A53" s="19">
        <f t="shared" si="2"/>
        <v>2051</v>
      </c>
    </row>
    <row r="54" spans="1:1" x14ac:dyDescent="0.2">
      <c r="A54" s="19">
        <f t="shared" si="2"/>
        <v>2052</v>
      </c>
    </row>
    <row r="55" spans="1:1" x14ac:dyDescent="0.2">
      <c r="A55" s="19">
        <f t="shared" si="2"/>
        <v>2053</v>
      </c>
    </row>
    <row r="56" spans="1:1" x14ac:dyDescent="0.2">
      <c r="A56" s="19">
        <f t="shared" si="2"/>
        <v>2054</v>
      </c>
    </row>
    <row r="57" spans="1:1" x14ac:dyDescent="0.2">
      <c r="A57" s="19">
        <f t="shared" si="2"/>
        <v>2055</v>
      </c>
    </row>
    <row r="58" spans="1:1" x14ac:dyDescent="0.2">
      <c r="A58" s="19">
        <f t="shared" si="2"/>
        <v>2056</v>
      </c>
    </row>
    <row r="59" spans="1:1" x14ac:dyDescent="0.2">
      <c r="A59" s="19">
        <f t="shared" si="2"/>
        <v>2057</v>
      </c>
    </row>
    <row r="60" spans="1:1" x14ac:dyDescent="0.2">
      <c r="A60" s="19">
        <f t="shared" si="2"/>
        <v>2058</v>
      </c>
    </row>
    <row r="61" spans="1:1" x14ac:dyDescent="0.2">
      <c r="A61" s="19">
        <f t="shared" si="2"/>
        <v>2059</v>
      </c>
    </row>
    <row r="62" spans="1:1" x14ac:dyDescent="0.2">
      <c r="A62" s="19">
        <f t="shared" si="2"/>
        <v>2060</v>
      </c>
    </row>
    <row r="63" spans="1:1" x14ac:dyDescent="0.2">
      <c r="A63" s="19">
        <f t="shared" si="2"/>
        <v>2061</v>
      </c>
    </row>
    <row r="64" spans="1:1" x14ac:dyDescent="0.2">
      <c r="A64" s="19">
        <f t="shared" si="2"/>
        <v>2062</v>
      </c>
    </row>
    <row r="65" spans="1:1" x14ac:dyDescent="0.2">
      <c r="A65" s="19">
        <f t="shared" si="2"/>
        <v>2063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H6" sqref="H6"/>
    </sheetView>
  </sheetViews>
  <sheetFormatPr defaultColWidth="9.28515625" defaultRowHeight="12.75" x14ac:dyDescent="0.2"/>
  <cols>
    <col min="1" max="1" width="4.7109375" style="19" customWidth="1"/>
    <col min="2" max="2" width="7.28515625" style="19" bestFit="1" customWidth="1"/>
    <col min="3" max="3" width="9.28515625" style="19"/>
    <col min="4" max="4" width="3.28515625" style="19" customWidth="1"/>
    <col min="5" max="5" width="27.7109375" style="19" bestFit="1" customWidth="1"/>
    <col min="6" max="6" width="14" style="19" bestFit="1" customWidth="1"/>
    <col min="7" max="7" width="8.28515625" style="19" bestFit="1" customWidth="1"/>
    <col min="8" max="8" width="6.42578125" style="19" customWidth="1"/>
    <col min="9" max="17" width="5.28515625" style="19" bestFit="1" customWidth="1"/>
    <col min="18" max="16384" width="9.28515625" style="19"/>
  </cols>
  <sheetData>
    <row r="1" spans="1:17" x14ac:dyDescent="0.2">
      <c r="A1" s="21" t="s">
        <v>58</v>
      </c>
      <c r="B1" s="21"/>
      <c r="C1" s="21"/>
    </row>
    <row r="2" spans="1:17" x14ac:dyDescent="0.2">
      <c r="A2" s="22"/>
      <c r="H2" s="50"/>
    </row>
    <row r="3" spans="1:17" x14ac:dyDescent="0.2">
      <c r="B3" s="23"/>
      <c r="C3" s="23"/>
    </row>
    <row r="4" spans="1:17" x14ac:dyDescent="0.2">
      <c r="A4" s="18" t="s">
        <v>18</v>
      </c>
      <c r="E4" s="21" t="s">
        <v>19</v>
      </c>
    </row>
    <row r="5" spans="1:17" x14ac:dyDescent="0.2">
      <c r="A5" s="20" t="s">
        <v>20</v>
      </c>
      <c r="B5" s="20" t="s">
        <v>21</v>
      </c>
      <c r="C5" s="20"/>
      <c r="D5" s="21"/>
      <c r="F5" s="20"/>
      <c r="G5" s="20" t="s">
        <v>17</v>
      </c>
      <c r="H5" s="20"/>
    </row>
    <row r="6" spans="1:17" x14ac:dyDescent="0.2">
      <c r="A6" s="24" t="s">
        <v>22</v>
      </c>
      <c r="B6" s="19" t="s">
        <v>23</v>
      </c>
      <c r="G6" s="25"/>
      <c r="H6" s="26" t="str">
        <f>Sets!F8</f>
        <v>base</v>
      </c>
      <c r="I6" s="26" t="str">
        <f>Sets!F9</f>
        <v>sim1</v>
      </c>
      <c r="J6" s="26" t="str">
        <f>Sets!F10</f>
        <v>sim2</v>
      </c>
      <c r="K6" s="26" t="str">
        <f>Sets!F11</f>
        <v>sim3</v>
      </c>
      <c r="L6" s="26" t="str">
        <f>Sets!F12</f>
        <v>sim4</v>
      </c>
      <c r="M6" s="26" t="str">
        <f>Sets!F13</f>
        <v>sim5</v>
      </c>
      <c r="N6" s="26" t="str">
        <f>Sets!F14</f>
        <v>sim6</v>
      </c>
      <c r="O6" s="26" t="str">
        <f>Sets!F15</f>
        <v>sim7</v>
      </c>
      <c r="P6" s="26" t="str">
        <f>Sets!F16</f>
        <v>sim8</v>
      </c>
      <c r="Q6" s="26" t="str">
        <f>Sets!F17</f>
        <v>sim9</v>
      </c>
    </row>
    <row r="7" spans="1:17" x14ac:dyDescent="0.2">
      <c r="A7" s="25"/>
      <c r="D7" s="25"/>
      <c r="E7" s="21" t="s">
        <v>25</v>
      </c>
      <c r="F7" s="25" t="s">
        <v>26</v>
      </c>
      <c r="G7" s="25" t="s">
        <v>27</v>
      </c>
      <c r="H7" s="19">
        <v>1</v>
      </c>
      <c r="I7" s="19">
        <f>$H7</f>
        <v>1</v>
      </c>
      <c r="J7" s="19">
        <f>$H7</f>
        <v>1</v>
      </c>
      <c r="K7" s="19">
        <f t="shared" ref="K7:Q19" si="0">$H7</f>
        <v>1</v>
      </c>
      <c r="L7" s="19">
        <f t="shared" si="0"/>
        <v>1</v>
      </c>
      <c r="M7" s="19">
        <f t="shared" si="0"/>
        <v>1</v>
      </c>
      <c r="N7" s="19">
        <f t="shared" si="0"/>
        <v>1</v>
      </c>
      <c r="O7" s="19">
        <f t="shared" si="0"/>
        <v>1</v>
      </c>
      <c r="P7" s="19">
        <f t="shared" si="0"/>
        <v>1</v>
      </c>
      <c r="Q7" s="19">
        <f t="shared" si="0"/>
        <v>1</v>
      </c>
    </row>
    <row r="8" spans="1:17" x14ac:dyDescent="0.2">
      <c r="D8" s="25"/>
      <c r="E8" s="21"/>
      <c r="F8" s="25" t="s">
        <v>29</v>
      </c>
      <c r="G8" s="25" t="s">
        <v>30</v>
      </c>
      <c r="H8" s="19">
        <v>4</v>
      </c>
      <c r="I8" s="19">
        <f t="shared" ref="I8:J19" si="1">$H8</f>
        <v>4</v>
      </c>
      <c r="J8" s="19">
        <f t="shared" si="1"/>
        <v>4</v>
      </c>
      <c r="K8" s="19">
        <f t="shared" si="0"/>
        <v>4</v>
      </c>
      <c r="L8" s="19">
        <f t="shared" si="0"/>
        <v>4</v>
      </c>
      <c r="M8" s="19">
        <f t="shared" si="0"/>
        <v>4</v>
      </c>
      <c r="N8" s="19">
        <f t="shared" si="0"/>
        <v>4</v>
      </c>
      <c r="O8" s="19">
        <f t="shared" si="0"/>
        <v>4</v>
      </c>
      <c r="P8" s="19">
        <f t="shared" si="0"/>
        <v>4</v>
      </c>
      <c r="Q8" s="19">
        <f t="shared" si="0"/>
        <v>4</v>
      </c>
    </row>
    <row r="9" spans="1:17" x14ac:dyDescent="0.2">
      <c r="E9" s="21"/>
      <c r="F9" s="25" t="s">
        <v>32</v>
      </c>
      <c r="G9" s="25" t="s">
        <v>33</v>
      </c>
      <c r="H9" s="19">
        <v>3</v>
      </c>
      <c r="I9" s="19">
        <f t="shared" si="1"/>
        <v>3</v>
      </c>
      <c r="J9" s="19">
        <f t="shared" si="1"/>
        <v>3</v>
      </c>
      <c r="K9" s="19">
        <f t="shared" si="0"/>
        <v>3</v>
      </c>
      <c r="L9" s="19">
        <f t="shared" si="0"/>
        <v>3</v>
      </c>
      <c r="M9" s="19">
        <f t="shared" si="0"/>
        <v>3</v>
      </c>
      <c r="N9" s="19">
        <f t="shared" si="0"/>
        <v>3</v>
      </c>
      <c r="O9" s="19">
        <f t="shared" si="0"/>
        <v>3</v>
      </c>
      <c r="P9" s="19">
        <f t="shared" si="0"/>
        <v>3</v>
      </c>
      <c r="Q9" s="19">
        <f t="shared" si="0"/>
        <v>3</v>
      </c>
    </row>
    <row r="10" spans="1:17" x14ac:dyDescent="0.2">
      <c r="E10" s="27"/>
      <c r="F10" s="28" t="s">
        <v>35</v>
      </c>
      <c r="G10" s="28" t="s">
        <v>36</v>
      </c>
      <c r="H10" s="29">
        <v>1</v>
      </c>
      <c r="I10" s="29">
        <f t="shared" si="1"/>
        <v>1</v>
      </c>
      <c r="J10" s="29">
        <f t="shared" si="1"/>
        <v>1</v>
      </c>
      <c r="K10" s="29">
        <f t="shared" si="0"/>
        <v>1</v>
      </c>
      <c r="L10" s="29">
        <f t="shared" si="0"/>
        <v>1</v>
      </c>
      <c r="M10" s="29">
        <f t="shared" si="0"/>
        <v>1</v>
      </c>
      <c r="N10" s="29">
        <f t="shared" si="0"/>
        <v>1</v>
      </c>
      <c r="O10" s="29">
        <f t="shared" si="0"/>
        <v>1</v>
      </c>
      <c r="P10" s="29">
        <f t="shared" si="0"/>
        <v>1</v>
      </c>
      <c r="Q10" s="29">
        <f t="shared" si="0"/>
        <v>1</v>
      </c>
    </row>
    <row r="11" spans="1:17" x14ac:dyDescent="0.2">
      <c r="E11" s="27" t="s">
        <v>38</v>
      </c>
      <c r="F11" s="25" t="s">
        <v>39</v>
      </c>
      <c r="G11" s="19" t="s">
        <v>102</v>
      </c>
      <c r="H11" s="50">
        <v>4</v>
      </c>
      <c r="I11" s="19">
        <f>H11</f>
        <v>4</v>
      </c>
      <c r="J11" s="19">
        <f>I11</f>
        <v>4</v>
      </c>
      <c r="K11" s="19">
        <f t="shared" ref="K11:Q11" si="2">J11</f>
        <v>4</v>
      </c>
      <c r="L11" s="19">
        <f t="shared" si="2"/>
        <v>4</v>
      </c>
      <c r="M11" s="19">
        <f t="shared" si="2"/>
        <v>4</v>
      </c>
      <c r="N11" s="19">
        <f t="shared" si="2"/>
        <v>4</v>
      </c>
      <c r="O11" s="19">
        <f t="shared" si="2"/>
        <v>4</v>
      </c>
      <c r="P11" s="19">
        <f t="shared" si="2"/>
        <v>4</v>
      </c>
      <c r="Q11" s="19">
        <f t="shared" si="2"/>
        <v>4</v>
      </c>
    </row>
    <row r="12" spans="1:17" x14ac:dyDescent="0.2">
      <c r="E12" s="25"/>
      <c r="F12" s="25"/>
      <c r="G12" s="19" t="s">
        <v>103</v>
      </c>
      <c r="H12" s="50">
        <f>H11</f>
        <v>4</v>
      </c>
      <c r="I12" s="19">
        <f>H12</f>
        <v>4</v>
      </c>
      <c r="J12" s="19">
        <f t="shared" ref="J12:Q12" si="3">I12</f>
        <v>4</v>
      </c>
      <c r="K12" s="19">
        <f t="shared" si="3"/>
        <v>4</v>
      </c>
      <c r="L12" s="19">
        <f t="shared" si="3"/>
        <v>4</v>
      </c>
      <c r="M12" s="19">
        <f t="shared" si="3"/>
        <v>4</v>
      </c>
      <c r="N12" s="19">
        <f t="shared" si="3"/>
        <v>4</v>
      </c>
      <c r="O12" s="19">
        <f t="shared" si="3"/>
        <v>4</v>
      </c>
      <c r="P12" s="19">
        <f t="shared" si="3"/>
        <v>4</v>
      </c>
      <c r="Q12" s="19">
        <f t="shared" si="3"/>
        <v>4</v>
      </c>
    </row>
    <row r="13" spans="1:17" x14ac:dyDescent="0.2">
      <c r="E13" s="25"/>
      <c r="F13" s="25"/>
      <c r="G13" s="19" t="s">
        <v>104</v>
      </c>
      <c r="H13" s="50">
        <v>4</v>
      </c>
      <c r="I13" s="19">
        <f>H13</f>
        <v>4</v>
      </c>
      <c r="J13" s="19">
        <f t="shared" ref="J13:Q13" si="4">I13</f>
        <v>4</v>
      </c>
      <c r="K13" s="19">
        <f t="shared" si="4"/>
        <v>4</v>
      </c>
      <c r="L13" s="19">
        <f t="shared" si="4"/>
        <v>4</v>
      </c>
      <c r="M13" s="19">
        <f t="shared" si="4"/>
        <v>4</v>
      </c>
      <c r="N13" s="19">
        <f t="shared" si="4"/>
        <v>4</v>
      </c>
      <c r="O13" s="19">
        <f t="shared" si="4"/>
        <v>4</v>
      </c>
      <c r="P13" s="19">
        <f t="shared" si="4"/>
        <v>4</v>
      </c>
      <c r="Q13" s="19">
        <f t="shared" si="4"/>
        <v>4</v>
      </c>
    </row>
    <row r="14" spans="1:17" x14ac:dyDescent="0.2">
      <c r="E14" s="25"/>
      <c r="G14" s="19" t="s">
        <v>105</v>
      </c>
      <c r="H14" s="50">
        <f>H13</f>
        <v>4</v>
      </c>
      <c r="I14" s="19">
        <f>H14</f>
        <v>4</v>
      </c>
      <c r="J14" s="19">
        <f t="shared" ref="J14:Q14" si="5">I14</f>
        <v>4</v>
      </c>
      <c r="K14" s="19">
        <f t="shared" si="5"/>
        <v>4</v>
      </c>
      <c r="L14" s="19">
        <f t="shared" si="5"/>
        <v>4</v>
      </c>
      <c r="M14" s="19">
        <f t="shared" si="5"/>
        <v>4</v>
      </c>
      <c r="N14" s="19">
        <f t="shared" si="5"/>
        <v>4</v>
      </c>
      <c r="O14" s="19">
        <f t="shared" si="5"/>
        <v>4</v>
      </c>
      <c r="P14" s="19">
        <f t="shared" si="5"/>
        <v>4</v>
      </c>
      <c r="Q14" s="19">
        <f t="shared" si="5"/>
        <v>4</v>
      </c>
    </row>
    <row r="15" spans="1:17" x14ac:dyDescent="0.2">
      <c r="E15" s="25"/>
      <c r="F15" s="19" t="s">
        <v>21</v>
      </c>
      <c r="G15" s="23" t="s">
        <v>53</v>
      </c>
      <c r="H15" s="19">
        <v>2</v>
      </c>
      <c r="I15" s="19">
        <f t="shared" si="1"/>
        <v>2</v>
      </c>
      <c r="J15" s="19">
        <f t="shared" si="1"/>
        <v>2</v>
      </c>
      <c r="K15" s="19">
        <f t="shared" si="0"/>
        <v>2</v>
      </c>
      <c r="L15" s="19">
        <f t="shared" si="0"/>
        <v>2</v>
      </c>
      <c r="M15" s="19">
        <f t="shared" si="0"/>
        <v>2</v>
      </c>
      <c r="N15" s="19">
        <f t="shared" si="0"/>
        <v>2</v>
      </c>
      <c r="O15" s="19">
        <f t="shared" si="0"/>
        <v>2</v>
      </c>
      <c r="P15" s="19">
        <f t="shared" si="0"/>
        <v>2</v>
      </c>
      <c r="Q15" s="19">
        <f t="shared" si="0"/>
        <v>2</v>
      </c>
    </row>
    <row r="16" spans="1:17" x14ac:dyDescent="0.2">
      <c r="E16" s="25"/>
      <c r="F16" s="20" t="s">
        <v>200</v>
      </c>
      <c r="G16" s="23" t="s">
        <v>165</v>
      </c>
      <c r="H16" s="19">
        <v>2</v>
      </c>
      <c r="I16" s="19">
        <f t="shared" si="1"/>
        <v>2</v>
      </c>
      <c r="J16" s="19">
        <f t="shared" si="1"/>
        <v>2</v>
      </c>
      <c r="K16" s="19">
        <f t="shared" si="0"/>
        <v>2</v>
      </c>
      <c r="L16" s="19">
        <f t="shared" si="0"/>
        <v>2</v>
      </c>
      <c r="M16" s="19">
        <f t="shared" si="0"/>
        <v>2</v>
      </c>
      <c r="N16" s="19">
        <f t="shared" si="0"/>
        <v>2</v>
      </c>
      <c r="O16" s="19">
        <f t="shared" si="0"/>
        <v>2</v>
      </c>
      <c r="P16" s="19">
        <f t="shared" si="0"/>
        <v>2</v>
      </c>
      <c r="Q16" s="19">
        <f t="shared" si="0"/>
        <v>2</v>
      </c>
    </row>
    <row r="17" spans="4:17" x14ac:dyDescent="0.2">
      <c r="E17" s="25"/>
      <c r="F17" s="30" t="s">
        <v>199</v>
      </c>
      <c r="G17" s="23" t="s">
        <v>197</v>
      </c>
      <c r="H17" s="19">
        <v>2</v>
      </c>
      <c r="I17" s="19">
        <f t="shared" si="1"/>
        <v>2</v>
      </c>
      <c r="J17" s="19">
        <f t="shared" si="1"/>
        <v>2</v>
      </c>
      <c r="K17" s="19">
        <f t="shared" si="0"/>
        <v>2</v>
      </c>
      <c r="L17" s="19">
        <f t="shared" si="0"/>
        <v>2</v>
      </c>
      <c r="M17" s="19">
        <f t="shared" si="0"/>
        <v>2</v>
      </c>
      <c r="N17" s="19">
        <f t="shared" si="0"/>
        <v>2</v>
      </c>
      <c r="O17" s="19">
        <f t="shared" si="0"/>
        <v>2</v>
      </c>
      <c r="P17" s="19">
        <f t="shared" si="0"/>
        <v>2</v>
      </c>
      <c r="Q17" s="19">
        <f t="shared" si="0"/>
        <v>2</v>
      </c>
    </row>
    <row r="18" spans="4:17" x14ac:dyDescent="0.2">
      <c r="E18" s="25"/>
      <c r="F18" s="30" t="s">
        <v>201</v>
      </c>
      <c r="G18" s="23" t="s">
        <v>198</v>
      </c>
      <c r="H18" s="19">
        <v>2</v>
      </c>
      <c r="I18" s="19">
        <f t="shared" si="1"/>
        <v>2</v>
      </c>
      <c r="J18" s="19">
        <f t="shared" si="1"/>
        <v>2</v>
      </c>
      <c r="K18" s="19">
        <f t="shared" si="0"/>
        <v>2</v>
      </c>
      <c r="L18" s="19">
        <f t="shared" si="0"/>
        <v>2</v>
      </c>
      <c r="M18" s="19">
        <f t="shared" si="0"/>
        <v>2</v>
      </c>
      <c r="N18" s="19">
        <f t="shared" si="0"/>
        <v>2</v>
      </c>
      <c r="O18" s="19">
        <f t="shared" si="0"/>
        <v>2</v>
      </c>
      <c r="P18" s="19">
        <f t="shared" si="0"/>
        <v>2</v>
      </c>
      <c r="Q18" s="19">
        <f t="shared" si="0"/>
        <v>2</v>
      </c>
    </row>
    <row r="19" spans="4:17" x14ac:dyDescent="0.2">
      <c r="E19" s="25"/>
      <c r="F19" s="25" t="s">
        <v>20</v>
      </c>
      <c r="G19" s="23" t="s">
        <v>131</v>
      </c>
      <c r="H19" s="19">
        <v>1</v>
      </c>
      <c r="I19" s="19">
        <f t="shared" si="1"/>
        <v>1</v>
      </c>
      <c r="J19" s="19">
        <f t="shared" si="1"/>
        <v>1</v>
      </c>
      <c r="K19" s="19">
        <f t="shared" si="0"/>
        <v>1</v>
      </c>
      <c r="L19" s="19">
        <f t="shared" si="0"/>
        <v>1</v>
      </c>
      <c r="M19" s="19">
        <f t="shared" si="0"/>
        <v>1</v>
      </c>
      <c r="N19" s="19">
        <f t="shared" si="0"/>
        <v>1</v>
      </c>
      <c r="O19" s="19">
        <f t="shared" si="0"/>
        <v>1</v>
      </c>
      <c r="P19" s="19">
        <f t="shared" si="0"/>
        <v>1</v>
      </c>
      <c r="Q19" s="19">
        <f t="shared" si="0"/>
        <v>1</v>
      </c>
    </row>
    <row r="20" spans="4:17" x14ac:dyDescent="0.2">
      <c r="E20" s="25"/>
      <c r="F20" s="25"/>
      <c r="G20" s="23"/>
    </row>
    <row r="21" spans="4:17" x14ac:dyDescent="0.2">
      <c r="E21" s="25"/>
      <c r="F21" s="25"/>
      <c r="G21" s="23"/>
    </row>
    <row r="22" spans="4:17" x14ac:dyDescent="0.2">
      <c r="E22" s="25"/>
      <c r="F22" s="25"/>
      <c r="G22" s="23"/>
    </row>
    <row r="23" spans="4:17" x14ac:dyDescent="0.2">
      <c r="E23" s="25"/>
      <c r="F23" s="25"/>
      <c r="G23" s="23"/>
    </row>
    <row r="24" spans="4:17" x14ac:dyDescent="0.2">
      <c r="G24" s="23"/>
    </row>
    <row r="25" spans="4:17" x14ac:dyDescent="0.2">
      <c r="G25" s="23"/>
    </row>
    <row r="26" spans="4:17" x14ac:dyDescent="0.2">
      <c r="G26" s="23"/>
    </row>
    <row r="27" spans="4:17" x14ac:dyDescent="0.2">
      <c r="D27" s="25"/>
      <c r="G27" s="23"/>
      <c r="H27" s="25"/>
    </row>
    <row r="28" spans="4:17" x14ac:dyDescent="0.2">
      <c r="D28" s="25"/>
      <c r="G28" s="23"/>
      <c r="H28" s="25"/>
    </row>
    <row r="29" spans="4:17" x14ac:dyDescent="0.2">
      <c r="D29" s="25"/>
      <c r="G29" s="25"/>
      <c r="H29" s="25"/>
    </row>
    <row r="30" spans="4:17" x14ac:dyDescent="0.2">
      <c r="D30" s="25"/>
      <c r="G30" s="25"/>
      <c r="H30" s="2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38A1-7520-4686-AB8C-C61FB3F7EDD5}">
  <sheetPr codeName="Sheet12">
    <tabColor rgb="FFFF0000"/>
  </sheetPr>
  <dimension ref="A1:T59"/>
  <sheetViews>
    <sheetView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3" sqref="I3"/>
    </sheetView>
  </sheetViews>
  <sheetFormatPr defaultColWidth="8.85546875" defaultRowHeight="15" x14ac:dyDescent="0.25"/>
  <cols>
    <col min="1" max="3" width="8.85546875" style="33"/>
    <col min="4" max="13" width="9.28515625" style="33" customWidth="1"/>
    <col min="14" max="16384" width="8.85546875" style="33"/>
  </cols>
  <sheetData>
    <row r="1" spans="1:20" ht="18.75" x14ac:dyDescent="0.3">
      <c r="A1" s="97" t="s">
        <v>75</v>
      </c>
      <c r="H1" s="87"/>
    </row>
    <row r="3" spans="1:20" x14ac:dyDescent="0.25">
      <c r="D3" s="98"/>
      <c r="F3" s="87"/>
      <c r="G3" s="87"/>
    </row>
    <row r="5" spans="1:20" x14ac:dyDescent="0.25">
      <c r="A5" s="99" t="s">
        <v>160</v>
      </c>
      <c r="D5" s="129" t="s">
        <v>300</v>
      </c>
      <c r="E5" s="129"/>
      <c r="F5" s="129"/>
      <c r="G5" s="129"/>
      <c r="H5" s="129"/>
    </row>
    <row r="6" spans="1:20" x14ac:dyDescent="0.25">
      <c r="D6" s="130" t="s">
        <v>296</v>
      </c>
      <c r="E6" s="130"/>
      <c r="F6" s="130"/>
      <c r="G6" s="130"/>
      <c r="H6" s="130"/>
      <c r="I6" s="130"/>
      <c r="J6" s="130"/>
      <c r="K6" s="131" t="s">
        <v>298</v>
      </c>
      <c r="L6" s="131"/>
      <c r="M6" s="131"/>
      <c r="N6" s="131"/>
      <c r="O6" s="131" t="s">
        <v>299</v>
      </c>
      <c r="P6" s="131"/>
      <c r="Q6" s="131"/>
      <c r="R6" s="131"/>
      <c r="S6" s="131"/>
      <c r="T6" s="131"/>
    </row>
    <row r="7" spans="1:20" x14ac:dyDescent="0.25">
      <c r="D7" s="100">
        <v>2013</v>
      </c>
      <c r="E7" s="100">
        <v>2014</v>
      </c>
      <c r="F7" s="100">
        <v>2015</v>
      </c>
      <c r="G7" s="100">
        <v>2016</v>
      </c>
      <c r="H7" s="100">
        <v>2017</v>
      </c>
      <c r="I7" s="100">
        <v>2018</v>
      </c>
      <c r="J7" s="100">
        <v>2019</v>
      </c>
      <c r="K7" s="104">
        <v>2020</v>
      </c>
      <c r="L7" s="104">
        <v>2021</v>
      </c>
      <c r="M7" s="104">
        <v>2022</v>
      </c>
      <c r="N7" s="101">
        <v>2023</v>
      </c>
      <c r="O7" s="101">
        <v>2024</v>
      </c>
      <c r="P7" s="101">
        <v>2025</v>
      </c>
      <c r="Q7" s="101">
        <v>2029</v>
      </c>
      <c r="R7" s="101">
        <v>2031</v>
      </c>
      <c r="S7" s="101">
        <v>2035</v>
      </c>
      <c r="T7" s="101">
        <v>2040</v>
      </c>
    </row>
    <row r="8" spans="1:20" x14ac:dyDescent="0.25">
      <c r="A8" s="105" t="str">
        <f>TFP!A8</f>
        <v>aagri</v>
      </c>
      <c r="B8" s="105" t="str">
        <f>TFP!B8</f>
        <v>nat</v>
      </c>
      <c r="C8" s="105" t="str">
        <f>Closures!H6</f>
        <v>base</v>
      </c>
      <c r="D8" s="106">
        <v>1.7</v>
      </c>
      <c r="E8" s="106">
        <v>3.5</v>
      </c>
      <c r="F8" s="106">
        <v>-5</v>
      </c>
      <c r="G8" s="106">
        <v>-4.5</v>
      </c>
      <c r="H8" s="106">
        <v>4.5</v>
      </c>
      <c r="I8" s="106">
        <v>-5</v>
      </c>
      <c r="J8" s="106">
        <v>-5.5</v>
      </c>
      <c r="K8" s="107">
        <v>0.1</v>
      </c>
      <c r="L8" s="107">
        <f t="shared" ref="L8:T8" si="0">K8</f>
        <v>0.1</v>
      </c>
      <c r="M8" s="107">
        <f t="shared" si="0"/>
        <v>0.1</v>
      </c>
      <c r="N8" s="107">
        <f t="shared" si="0"/>
        <v>0.1</v>
      </c>
      <c r="O8" s="107">
        <f t="shared" si="0"/>
        <v>0.1</v>
      </c>
      <c r="P8" s="107">
        <f t="shared" si="0"/>
        <v>0.1</v>
      </c>
      <c r="Q8" s="107">
        <f t="shared" si="0"/>
        <v>0.1</v>
      </c>
      <c r="R8" s="107">
        <f t="shared" si="0"/>
        <v>0.1</v>
      </c>
      <c r="S8" s="107">
        <f t="shared" si="0"/>
        <v>0.1</v>
      </c>
      <c r="T8" s="107">
        <f t="shared" si="0"/>
        <v>0.1</v>
      </c>
    </row>
    <row r="9" spans="1:20" x14ac:dyDescent="0.25">
      <c r="A9" s="88" t="str">
        <f>TFP!A9</f>
        <v>afore</v>
      </c>
      <c r="B9" s="88" t="str">
        <f>TFP!B9</f>
        <v>nat</v>
      </c>
      <c r="C9" s="88" t="str">
        <f t="shared" ref="C9:T24" si="1">C8</f>
        <v>base</v>
      </c>
      <c r="D9" s="102">
        <f t="shared" si="1"/>
        <v>1.7</v>
      </c>
      <c r="E9" s="102">
        <f t="shared" si="1"/>
        <v>3.5</v>
      </c>
      <c r="F9" s="102">
        <f t="shared" si="1"/>
        <v>-5</v>
      </c>
      <c r="G9" s="102">
        <f t="shared" si="1"/>
        <v>-4.5</v>
      </c>
      <c r="H9" s="102">
        <f t="shared" si="1"/>
        <v>4.5</v>
      </c>
      <c r="I9" s="102">
        <f t="shared" si="1"/>
        <v>-5</v>
      </c>
      <c r="J9" s="102">
        <f t="shared" si="1"/>
        <v>-5.5</v>
      </c>
      <c r="K9" s="103">
        <f t="shared" si="1"/>
        <v>0.1</v>
      </c>
      <c r="L9" s="103">
        <f t="shared" si="1"/>
        <v>0.1</v>
      </c>
      <c r="M9" s="103">
        <f t="shared" si="1"/>
        <v>0.1</v>
      </c>
      <c r="N9" s="103">
        <f t="shared" si="1"/>
        <v>0.1</v>
      </c>
      <c r="O9" s="103">
        <f t="shared" si="1"/>
        <v>0.1</v>
      </c>
      <c r="P9" s="103">
        <f t="shared" si="1"/>
        <v>0.1</v>
      </c>
      <c r="Q9" s="103">
        <f t="shared" si="1"/>
        <v>0.1</v>
      </c>
      <c r="R9" s="103">
        <f t="shared" si="1"/>
        <v>0.1</v>
      </c>
      <c r="S9" s="103">
        <f t="shared" si="1"/>
        <v>0.1</v>
      </c>
      <c r="T9" s="103">
        <f t="shared" si="1"/>
        <v>0.1</v>
      </c>
    </row>
    <row r="10" spans="1:20" x14ac:dyDescent="0.25">
      <c r="A10" s="88" t="str">
        <f>TFP!A10</f>
        <v>afish</v>
      </c>
      <c r="B10" s="88" t="str">
        <f>TFP!B10</f>
        <v>nat</v>
      </c>
      <c r="C10" s="88" t="str">
        <f t="shared" si="1"/>
        <v>base</v>
      </c>
      <c r="D10" s="102">
        <f t="shared" si="1"/>
        <v>1.7</v>
      </c>
      <c r="E10" s="102">
        <f t="shared" si="1"/>
        <v>3.5</v>
      </c>
      <c r="F10" s="102">
        <f t="shared" si="1"/>
        <v>-5</v>
      </c>
      <c r="G10" s="102">
        <f t="shared" si="1"/>
        <v>-4.5</v>
      </c>
      <c r="H10" s="102">
        <f t="shared" si="1"/>
        <v>4.5</v>
      </c>
      <c r="I10" s="102">
        <f t="shared" si="1"/>
        <v>-5</v>
      </c>
      <c r="J10" s="102">
        <f t="shared" si="1"/>
        <v>-5.5</v>
      </c>
      <c r="K10" s="103">
        <f t="shared" si="1"/>
        <v>0.1</v>
      </c>
      <c r="L10" s="103">
        <f t="shared" si="1"/>
        <v>0.1</v>
      </c>
      <c r="M10" s="103">
        <f t="shared" si="1"/>
        <v>0.1</v>
      </c>
      <c r="N10" s="103">
        <f t="shared" si="1"/>
        <v>0.1</v>
      </c>
      <c r="O10" s="103">
        <f t="shared" si="1"/>
        <v>0.1</v>
      </c>
      <c r="P10" s="103">
        <f t="shared" si="1"/>
        <v>0.1</v>
      </c>
      <c r="Q10" s="103">
        <f t="shared" si="1"/>
        <v>0.1</v>
      </c>
      <c r="R10" s="103">
        <f t="shared" si="1"/>
        <v>0.1</v>
      </c>
      <c r="S10" s="103">
        <f t="shared" si="1"/>
        <v>0.1</v>
      </c>
      <c r="T10" s="103">
        <f t="shared" si="1"/>
        <v>0.1</v>
      </c>
    </row>
    <row r="11" spans="1:20" x14ac:dyDescent="0.25">
      <c r="A11" s="108" t="str">
        <f>TFP!A11</f>
        <v>acoal</v>
      </c>
      <c r="B11" s="108" t="str">
        <f>TFP!B11</f>
        <v>nat</v>
      </c>
      <c r="C11" s="108" t="str">
        <f t="shared" si="1"/>
        <v>base</v>
      </c>
      <c r="D11" s="106" t="s">
        <v>77</v>
      </c>
      <c r="E11" s="106" t="str">
        <f>D11</f>
        <v>eps</v>
      </c>
      <c r="F11" s="106" t="str">
        <f t="shared" ref="F11:T13" si="2">E11</f>
        <v>eps</v>
      </c>
      <c r="G11" s="106" t="str">
        <f t="shared" si="2"/>
        <v>eps</v>
      </c>
      <c r="H11" s="106" t="str">
        <f t="shared" si="2"/>
        <v>eps</v>
      </c>
      <c r="I11" s="106" t="str">
        <f t="shared" si="2"/>
        <v>eps</v>
      </c>
      <c r="J11" s="106" t="str">
        <f t="shared" si="2"/>
        <v>eps</v>
      </c>
      <c r="K11" s="106" t="str">
        <f t="shared" si="2"/>
        <v>eps</v>
      </c>
      <c r="L11" s="106" t="str">
        <f t="shared" si="2"/>
        <v>eps</v>
      </c>
      <c r="M11" s="106" t="str">
        <f t="shared" si="2"/>
        <v>eps</v>
      </c>
      <c r="N11" s="106" t="str">
        <f t="shared" si="2"/>
        <v>eps</v>
      </c>
      <c r="O11" s="106" t="str">
        <f t="shared" si="2"/>
        <v>eps</v>
      </c>
      <c r="P11" s="106" t="str">
        <f t="shared" si="2"/>
        <v>eps</v>
      </c>
      <c r="Q11" s="106" t="str">
        <f t="shared" si="2"/>
        <v>eps</v>
      </c>
      <c r="R11" s="106" t="str">
        <f t="shared" si="2"/>
        <v>eps</v>
      </c>
      <c r="S11" s="106" t="str">
        <f t="shared" si="2"/>
        <v>eps</v>
      </c>
      <c r="T11" s="106" t="str">
        <f t="shared" si="2"/>
        <v>eps</v>
      </c>
    </row>
    <row r="12" spans="1:20" x14ac:dyDescent="0.25">
      <c r="A12" s="109" t="str">
        <f>TFP!A12</f>
        <v>agold</v>
      </c>
      <c r="B12" s="109" t="str">
        <f>TFP!B12</f>
        <v>nat</v>
      </c>
      <c r="C12" s="109" t="str">
        <f t="shared" si="1"/>
        <v>base</v>
      </c>
      <c r="D12" s="106" t="s">
        <v>77</v>
      </c>
      <c r="E12" s="106" t="str">
        <f>D12</f>
        <v>eps</v>
      </c>
      <c r="F12" s="106" t="str">
        <f t="shared" si="2"/>
        <v>eps</v>
      </c>
      <c r="G12" s="106" t="str">
        <f t="shared" si="2"/>
        <v>eps</v>
      </c>
      <c r="H12" s="106" t="str">
        <f t="shared" si="2"/>
        <v>eps</v>
      </c>
      <c r="I12" s="106" t="str">
        <f t="shared" si="2"/>
        <v>eps</v>
      </c>
      <c r="J12" s="106" t="str">
        <f t="shared" si="2"/>
        <v>eps</v>
      </c>
      <c r="K12" s="106" t="str">
        <f t="shared" si="2"/>
        <v>eps</v>
      </c>
      <c r="L12" s="106" t="str">
        <f t="shared" si="2"/>
        <v>eps</v>
      </c>
      <c r="M12" s="106" t="str">
        <f t="shared" si="2"/>
        <v>eps</v>
      </c>
      <c r="N12" s="106" t="str">
        <f t="shared" si="2"/>
        <v>eps</v>
      </c>
      <c r="O12" s="106" t="str">
        <f t="shared" si="2"/>
        <v>eps</v>
      </c>
      <c r="P12" s="106" t="str">
        <f t="shared" si="2"/>
        <v>eps</v>
      </c>
      <c r="Q12" s="106" t="str">
        <f t="shared" si="2"/>
        <v>eps</v>
      </c>
      <c r="R12" s="106" t="str">
        <f t="shared" si="2"/>
        <v>eps</v>
      </c>
      <c r="S12" s="106" t="str">
        <f t="shared" si="2"/>
        <v>eps</v>
      </c>
      <c r="T12" s="106" t="str">
        <f t="shared" si="2"/>
        <v>eps</v>
      </c>
    </row>
    <row r="13" spans="1:20" x14ac:dyDescent="0.25">
      <c r="A13" s="89" t="str">
        <f>TFP!A13</f>
        <v>amore</v>
      </c>
      <c r="B13" s="89" t="str">
        <f>TFP!B13</f>
        <v>nat</v>
      </c>
      <c r="C13" s="89" t="str">
        <f t="shared" si="1"/>
        <v>base</v>
      </c>
      <c r="D13" s="106">
        <v>-0.4</v>
      </c>
      <c r="E13" s="106">
        <v>-0.4</v>
      </c>
      <c r="F13" s="106">
        <v>-0.4</v>
      </c>
      <c r="G13" s="106">
        <v>-0.4</v>
      </c>
      <c r="H13" s="106">
        <v>-0.4</v>
      </c>
      <c r="I13" s="106">
        <v>-3.2</v>
      </c>
      <c r="J13" s="106">
        <f>I13</f>
        <v>-3.2</v>
      </c>
      <c r="K13" s="106">
        <v>0.1</v>
      </c>
      <c r="L13" s="106">
        <f t="shared" si="2"/>
        <v>0.1</v>
      </c>
      <c r="M13" s="106">
        <f t="shared" si="2"/>
        <v>0.1</v>
      </c>
      <c r="N13" s="106">
        <f t="shared" si="2"/>
        <v>0.1</v>
      </c>
      <c r="O13" s="106">
        <f t="shared" si="2"/>
        <v>0.1</v>
      </c>
      <c r="P13" s="106">
        <f t="shared" si="2"/>
        <v>0.1</v>
      </c>
      <c r="Q13" s="106">
        <f t="shared" si="2"/>
        <v>0.1</v>
      </c>
      <c r="R13" s="106">
        <f t="shared" si="2"/>
        <v>0.1</v>
      </c>
      <c r="S13" s="106">
        <f t="shared" si="2"/>
        <v>0.1</v>
      </c>
      <c r="T13" s="106">
        <f t="shared" si="2"/>
        <v>0.1</v>
      </c>
    </row>
    <row r="14" spans="1:20" x14ac:dyDescent="0.25">
      <c r="A14" s="89" t="str">
        <f>TFP!A14</f>
        <v>amine</v>
      </c>
      <c r="B14" s="89" t="str">
        <f>TFP!B14</f>
        <v>nat</v>
      </c>
      <c r="C14" s="89" t="str">
        <f t="shared" si="1"/>
        <v>base</v>
      </c>
      <c r="D14" s="102">
        <f t="shared" si="1"/>
        <v>-0.4</v>
      </c>
      <c r="E14" s="102">
        <f t="shared" si="1"/>
        <v>-0.4</v>
      </c>
      <c r="F14" s="102">
        <f t="shared" si="1"/>
        <v>-0.4</v>
      </c>
      <c r="G14" s="102">
        <f t="shared" si="1"/>
        <v>-0.4</v>
      </c>
      <c r="H14" s="102">
        <f t="shared" si="1"/>
        <v>-0.4</v>
      </c>
      <c r="I14" s="102">
        <f t="shared" si="1"/>
        <v>-3.2</v>
      </c>
      <c r="J14" s="102">
        <f t="shared" si="1"/>
        <v>-3.2</v>
      </c>
      <c r="K14" s="103">
        <f t="shared" si="1"/>
        <v>0.1</v>
      </c>
      <c r="L14" s="103">
        <f t="shared" si="1"/>
        <v>0.1</v>
      </c>
      <c r="M14" s="103">
        <f t="shared" si="1"/>
        <v>0.1</v>
      </c>
      <c r="N14" s="103">
        <f t="shared" si="1"/>
        <v>0.1</v>
      </c>
      <c r="O14" s="103">
        <f t="shared" si="1"/>
        <v>0.1</v>
      </c>
      <c r="P14" s="103">
        <f t="shared" si="1"/>
        <v>0.1</v>
      </c>
      <c r="Q14" s="103">
        <f t="shared" si="1"/>
        <v>0.1</v>
      </c>
      <c r="R14" s="103">
        <f t="shared" si="1"/>
        <v>0.1</v>
      </c>
      <c r="S14" s="103">
        <f t="shared" si="1"/>
        <v>0.1</v>
      </c>
      <c r="T14" s="103">
        <f t="shared" si="1"/>
        <v>0.1</v>
      </c>
    </row>
    <row r="15" spans="1:20" x14ac:dyDescent="0.25">
      <c r="A15" s="89" t="str">
        <f>TFP!A15</f>
        <v>acoil</v>
      </c>
      <c r="B15" s="89" t="str">
        <f>TFP!B15</f>
        <v>nat</v>
      </c>
      <c r="C15" s="89" t="str">
        <f t="shared" si="1"/>
        <v>base</v>
      </c>
      <c r="D15" s="102">
        <f t="shared" si="1"/>
        <v>-0.4</v>
      </c>
      <c r="E15" s="102">
        <f t="shared" si="1"/>
        <v>-0.4</v>
      </c>
      <c r="F15" s="102">
        <f t="shared" si="1"/>
        <v>-0.4</v>
      </c>
      <c r="G15" s="102">
        <f t="shared" si="1"/>
        <v>-0.4</v>
      </c>
      <c r="H15" s="102">
        <f t="shared" si="1"/>
        <v>-0.4</v>
      </c>
      <c r="I15" s="102">
        <f t="shared" si="1"/>
        <v>-3.2</v>
      </c>
      <c r="J15" s="102">
        <f t="shared" si="1"/>
        <v>-3.2</v>
      </c>
      <c r="K15" s="103">
        <f t="shared" si="1"/>
        <v>0.1</v>
      </c>
      <c r="L15" s="103">
        <f t="shared" si="1"/>
        <v>0.1</v>
      </c>
      <c r="M15" s="103">
        <f t="shared" si="1"/>
        <v>0.1</v>
      </c>
      <c r="N15" s="103">
        <f t="shared" si="1"/>
        <v>0.1</v>
      </c>
      <c r="O15" s="103">
        <f t="shared" si="1"/>
        <v>0.1</v>
      </c>
      <c r="P15" s="103">
        <f t="shared" si="1"/>
        <v>0.1</v>
      </c>
      <c r="Q15" s="103">
        <f t="shared" si="1"/>
        <v>0.1</v>
      </c>
      <c r="R15" s="103">
        <f t="shared" si="1"/>
        <v>0.1</v>
      </c>
      <c r="S15" s="103">
        <f t="shared" si="1"/>
        <v>0.1</v>
      </c>
      <c r="T15" s="103">
        <f t="shared" si="1"/>
        <v>0.1</v>
      </c>
    </row>
    <row r="16" spans="1:20" x14ac:dyDescent="0.25">
      <c r="A16" s="89" t="str">
        <f>TFP!A16</f>
        <v>angas</v>
      </c>
      <c r="B16" s="89" t="str">
        <f>TFP!B16</f>
        <v>nat</v>
      </c>
      <c r="C16" s="89" t="str">
        <f t="shared" si="1"/>
        <v>base</v>
      </c>
      <c r="D16" s="102">
        <f t="shared" si="1"/>
        <v>-0.4</v>
      </c>
      <c r="E16" s="102">
        <f t="shared" si="1"/>
        <v>-0.4</v>
      </c>
      <c r="F16" s="102">
        <f t="shared" si="1"/>
        <v>-0.4</v>
      </c>
      <c r="G16" s="102">
        <f t="shared" si="1"/>
        <v>-0.4</v>
      </c>
      <c r="H16" s="102">
        <f t="shared" si="1"/>
        <v>-0.4</v>
      </c>
      <c r="I16" s="102">
        <f t="shared" si="1"/>
        <v>-3.2</v>
      </c>
      <c r="J16" s="102">
        <f t="shared" si="1"/>
        <v>-3.2</v>
      </c>
      <c r="K16" s="103">
        <f t="shared" si="1"/>
        <v>0.1</v>
      </c>
      <c r="L16" s="103">
        <f t="shared" si="1"/>
        <v>0.1</v>
      </c>
      <c r="M16" s="103">
        <f t="shared" si="1"/>
        <v>0.1</v>
      </c>
      <c r="N16" s="103">
        <f t="shared" si="1"/>
        <v>0.1</v>
      </c>
      <c r="O16" s="103">
        <f t="shared" si="1"/>
        <v>0.1</v>
      </c>
      <c r="P16" s="103">
        <f t="shared" si="1"/>
        <v>0.1</v>
      </c>
      <c r="Q16" s="103">
        <f t="shared" si="1"/>
        <v>0.1</v>
      </c>
      <c r="R16" s="103">
        <f t="shared" si="1"/>
        <v>0.1</v>
      </c>
      <c r="S16" s="103">
        <f t="shared" si="1"/>
        <v>0.1</v>
      </c>
      <c r="T16" s="103">
        <f t="shared" si="1"/>
        <v>0.1</v>
      </c>
    </row>
    <row r="17" spans="1:20" x14ac:dyDescent="0.25">
      <c r="A17" s="90" t="str">
        <f>TFP!A17</f>
        <v>ahydr</v>
      </c>
      <c r="B17" s="90" t="str">
        <f>TFP!B17</f>
        <v>nat</v>
      </c>
      <c r="C17" s="90" t="str">
        <f t="shared" si="1"/>
        <v>base</v>
      </c>
      <c r="D17" s="102">
        <f t="shared" ref="D17:J17" si="3">D28</f>
        <v>-5.5</v>
      </c>
      <c r="E17" s="102">
        <f t="shared" si="3"/>
        <v>-5.5</v>
      </c>
      <c r="F17" s="102">
        <f t="shared" si="3"/>
        <v>-5.5</v>
      </c>
      <c r="G17" s="102">
        <f t="shared" si="3"/>
        <v>-5.5</v>
      </c>
      <c r="H17" s="102">
        <f t="shared" si="3"/>
        <v>-5.5</v>
      </c>
      <c r="I17" s="102">
        <f t="shared" si="3"/>
        <v>-5.5</v>
      </c>
      <c r="J17" s="102">
        <f t="shared" si="3"/>
        <v>-5.5</v>
      </c>
      <c r="K17" s="103">
        <f t="shared" ref="K17:T17" si="4">K18</f>
        <v>0.1</v>
      </c>
      <c r="L17" s="103">
        <f t="shared" si="4"/>
        <v>0.1</v>
      </c>
      <c r="M17" s="103">
        <f t="shared" si="4"/>
        <v>0.1</v>
      </c>
      <c r="N17" s="103">
        <f t="shared" si="4"/>
        <v>0.1</v>
      </c>
      <c r="O17" s="103">
        <f t="shared" si="4"/>
        <v>0.1</v>
      </c>
      <c r="P17" s="103">
        <f t="shared" si="4"/>
        <v>0.1</v>
      </c>
      <c r="Q17" s="103">
        <f t="shared" si="4"/>
        <v>0.1</v>
      </c>
      <c r="R17" s="103">
        <f t="shared" si="4"/>
        <v>0.1</v>
      </c>
      <c r="S17" s="103">
        <f t="shared" si="4"/>
        <v>0.1</v>
      </c>
      <c r="T17" s="103">
        <f t="shared" si="4"/>
        <v>0.1</v>
      </c>
    </row>
    <row r="18" spans="1:20" x14ac:dyDescent="0.25">
      <c r="A18" s="110" t="str">
        <f>TFP!A18</f>
        <v>afood</v>
      </c>
      <c r="B18" s="110" t="str">
        <f>TFP!B18</f>
        <v>nat</v>
      </c>
      <c r="C18" s="110" t="str">
        <f t="shared" si="1"/>
        <v>base</v>
      </c>
      <c r="D18" s="106">
        <v>-1.2</v>
      </c>
      <c r="E18" s="106">
        <f>D18</f>
        <v>-1.2</v>
      </c>
      <c r="F18" s="106">
        <v>-1</v>
      </c>
      <c r="G18" s="106">
        <v>-0.5</v>
      </c>
      <c r="H18" s="106">
        <f t="shared" ref="H18" si="5">G18</f>
        <v>-0.5</v>
      </c>
      <c r="I18" s="106">
        <v>-1</v>
      </c>
      <c r="J18" s="106">
        <v>-2.5</v>
      </c>
      <c r="K18" s="106">
        <v>0.1</v>
      </c>
      <c r="L18" s="106">
        <f t="shared" ref="L18:T18" si="6">K18</f>
        <v>0.1</v>
      </c>
      <c r="M18" s="106">
        <f t="shared" si="6"/>
        <v>0.1</v>
      </c>
      <c r="N18" s="106">
        <f t="shared" si="6"/>
        <v>0.1</v>
      </c>
      <c r="O18" s="106">
        <f t="shared" si="6"/>
        <v>0.1</v>
      </c>
      <c r="P18" s="106">
        <f t="shared" si="6"/>
        <v>0.1</v>
      </c>
      <c r="Q18" s="106">
        <f t="shared" si="6"/>
        <v>0.1</v>
      </c>
      <c r="R18" s="106">
        <f t="shared" si="6"/>
        <v>0.1</v>
      </c>
      <c r="S18" s="106">
        <f t="shared" si="6"/>
        <v>0.1</v>
      </c>
      <c r="T18" s="106">
        <f t="shared" si="6"/>
        <v>0.1</v>
      </c>
    </row>
    <row r="19" spans="1:20" x14ac:dyDescent="0.25">
      <c r="A19" s="93" t="str">
        <f>TFP!A19</f>
        <v>abevt</v>
      </c>
      <c r="B19" s="93" t="str">
        <f>TFP!B19</f>
        <v>nat</v>
      </c>
      <c r="C19" s="93" t="str">
        <f t="shared" si="1"/>
        <v>base</v>
      </c>
      <c r="D19" s="102">
        <f t="shared" si="1"/>
        <v>-1.2</v>
      </c>
      <c r="E19" s="102">
        <f t="shared" si="1"/>
        <v>-1.2</v>
      </c>
      <c r="F19" s="102">
        <f t="shared" si="1"/>
        <v>-1</v>
      </c>
      <c r="G19" s="102">
        <f t="shared" si="1"/>
        <v>-0.5</v>
      </c>
      <c r="H19" s="102">
        <f t="shared" si="1"/>
        <v>-0.5</v>
      </c>
      <c r="I19" s="102">
        <f t="shared" si="1"/>
        <v>-1</v>
      </c>
      <c r="J19" s="102">
        <f t="shared" si="1"/>
        <v>-2.5</v>
      </c>
      <c r="K19" s="103">
        <f t="shared" si="1"/>
        <v>0.1</v>
      </c>
      <c r="L19" s="103">
        <f t="shared" si="1"/>
        <v>0.1</v>
      </c>
      <c r="M19" s="103">
        <f t="shared" si="1"/>
        <v>0.1</v>
      </c>
      <c r="N19" s="103">
        <f t="shared" si="1"/>
        <v>0.1</v>
      </c>
      <c r="O19" s="103">
        <f t="shared" si="1"/>
        <v>0.1</v>
      </c>
      <c r="P19" s="103">
        <f t="shared" si="1"/>
        <v>0.1</v>
      </c>
      <c r="Q19" s="103">
        <f t="shared" si="1"/>
        <v>0.1</v>
      </c>
      <c r="R19" s="103">
        <f t="shared" si="1"/>
        <v>0.1</v>
      </c>
      <c r="S19" s="103">
        <f t="shared" si="1"/>
        <v>0.1</v>
      </c>
      <c r="T19" s="103">
        <f t="shared" si="1"/>
        <v>0.1</v>
      </c>
    </row>
    <row r="20" spans="1:20" x14ac:dyDescent="0.25">
      <c r="A20" s="111" t="str">
        <f>TFP!A20</f>
        <v>atext</v>
      </c>
      <c r="B20" s="111" t="str">
        <f>TFP!B20</f>
        <v>nat</v>
      </c>
      <c r="C20" s="111" t="str">
        <f t="shared" si="1"/>
        <v>base</v>
      </c>
      <c r="D20" s="106">
        <v>-5</v>
      </c>
      <c r="E20" s="106">
        <f>D20</f>
        <v>-5</v>
      </c>
      <c r="F20" s="106">
        <f t="shared" ref="F20:J20" si="7">E20</f>
        <v>-5</v>
      </c>
      <c r="G20" s="106">
        <f t="shared" si="7"/>
        <v>-5</v>
      </c>
      <c r="H20" s="106">
        <f t="shared" si="7"/>
        <v>-5</v>
      </c>
      <c r="I20" s="106">
        <f t="shared" si="7"/>
        <v>-5</v>
      </c>
      <c r="J20" s="106">
        <f t="shared" si="7"/>
        <v>-5</v>
      </c>
      <c r="K20" s="124">
        <f t="shared" si="1"/>
        <v>0.1</v>
      </c>
      <c r="L20" s="124">
        <f t="shared" si="1"/>
        <v>0.1</v>
      </c>
      <c r="M20" s="124">
        <f t="shared" si="1"/>
        <v>0.1</v>
      </c>
      <c r="N20" s="124">
        <f t="shared" si="1"/>
        <v>0.1</v>
      </c>
      <c r="O20" s="124">
        <f t="shared" si="1"/>
        <v>0.1</v>
      </c>
      <c r="P20" s="124">
        <f t="shared" si="1"/>
        <v>0.1</v>
      </c>
      <c r="Q20" s="124">
        <f t="shared" si="1"/>
        <v>0.1</v>
      </c>
      <c r="R20" s="124">
        <f t="shared" si="1"/>
        <v>0.1</v>
      </c>
      <c r="S20" s="124">
        <f t="shared" si="1"/>
        <v>0.1</v>
      </c>
      <c r="T20" s="124">
        <f t="shared" si="1"/>
        <v>0.1</v>
      </c>
    </row>
    <row r="21" spans="1:20" x14ac:dyDescent="0.25">
      <c r="A21" s="92" t="str">
        <f>TFP!A21</f>
        <v>aclth</v>
      </c>
      <c r="B21" s="92" t="str">
        <f>TFP!B21</f>
        <v>nat</v>
      </c>
      <c r="C21" s="92" t="str">
        <f t="shared" si="1"/>
        <v>base</v>
      </c>
      <c r="D21" s="102">
        <f t="shared" si="1"/>
        <v>-5</v>
      </c>
      <c r="E21" s="102">
        <f t="shared" si="1"/>
        <v>-5</v>
      </c>
      <c r="F21" s="102">
        <f t="shared" si="1"/>
        <v>-5</v>
      </c>
      <c r="G21" s="102">
        <f t="shared" si="1"/>
        <v>-5</v>
      </c>
      <c r="H21" s="102">
        <f t="shared" si="1"/>
        <v>-5</v>
      </c>
      <c r="I21" s="102">
        <f t="shared" si="1"/>
        <v>-5</v>
      </c>
      <c r="J21" s="102">
        <f t="shared" si="1"/>
        <v>-5</v>
      </c>
      <c r="K21" s="125">
        <f t="shared" si="1"/>
        <v>0.1</v>
      </c>
      <c r="L21" s="125">
        <f t="shared" si="1"/>
        <v>0.1</v>
      </c>
      <c r="M21" s="125">
        <f t="shared" si="1"/>
        <v>0.1</v>
      </c>
      <c r="N21" s="125">
        <f t="shared" si="1"/>
        <v>0.1</v>
      </c>
      <c r="O21" s="125">
        <f t="shared" si="1"/>
        <v>0.1</v>
      </c>
      <c r="P21" s="125">
        <f t="shared" si="1"/>
        <v>0.1</v>
      </c>
      <c r="Q21" s="125">
        <f t="shared" si="1"/>
        <v>0.1</v>
      </c>
      <c r="R21" s="125">
        <f t="shared" si="1"/>
        <v>0.1</v>
      </c>
      <c r="S21" s="125">
        <f t="shared" si="1"/>
        <v>0.1</v>
      </c>
      <c r="T21" s="125">
        <f t="shared" si="1"/>
        <v>0.1</v>
      </c>
    </row>
    <row r="22" spans="1:20" x14ac:dyDescent="0.25">
      <c r="A22" s="92" t="str">
        <f>TFP!A22</f>
        <v>aleat</v>
      </c>
      <c r="B22" s="92" t="str">
        <f>TFP!B22</f>
        <v>nat</v>
      </c>
      <c r="C22" s="92" t="str">
        <f t="shared" si="1"/>
        <v>base</v>
      </c>
      <c r="D22" s="102">
        <f t="shared" si="1"/>
        <v>-5</v>
      </c>
      <c r="E22" s="102">
        <f t="shared" si="1"/>
        <v>-5</v>
      </c>
      <c r="F22" s="102">
        <f t="shared" si="1"/>
        <v>-5</v>
      </c>
      <c r="G22" s="102">
        <f t="shared" si="1"/>
        <v>-5</v>
      </c>
      <c r="H22" s="102">
        <f t="shared" si="1"/>
        <v>-5</v>
      </c>
      <c r="I22" s="102">
        <f t="shared" si="1"/>
        <v>-5</v>
      </c>
      <c r="J22" s="102">
        <f t="shared" si="1"/>
        <v>-5</v>
      </c>
      <c r="K22" s="125">
        <f t="shared" si="1"/>
        <v>0.1</v>
      </c>
      <c r="L22" s="125">
        <f t="shared" si="1"/>
        <v>0.1</v>
      </c>
      <c r="M22" s="125">
        <f t="shared" si="1"/>
        <v>0.1</v>
      </c>
      <c r="N22" s="125">
        <f t="shared" si="1"/>
        <v>0.1</v>
      </c>
      <c r="O22" s="125">
        <f t="shared" si="1"/>
        <v>0.1</v>
      </c>
      <c r="P22" s="125">
        <f t="shared" si="1"/>
        <v>0.1</v>
      </c>
      <c r="Q22" s="125">
        <f t="shared" si="1"/>
        <v>0.1</v>
      </c>
      <c r="R22" s="125">
        <f t="shared" si="1"/>
        <v>0.1</v>
      </c>
      <c r="S22" s="125">
        <f t="shared" si="1"/>
        <v>0.1</v>
      </c>
      <c r="T22" s="125">
        <f t="shared" si="1"/>
        <v>0.1</v>
      </c>
    </row>
    <row r="23" spans="1:20" x14ac:dyDescent="0.25">
      <c r="A23" s="92" t="str">
        <f>TFP!A23</f>
        <v>afoot</v>
      </c>
      <c r="B23" s="92" t="str">
        <f>TFP!B23</f>
        <v>nat</v>
      </c>
      <c r="C23" s="92" t="str">
        <f t="shared" si="1"/>
        <v>base</v>
      </c>
      <c r="D23" s="102">
        <f t="shared" si="1"/>
        <v>-5</v>
      </c>
      <c r="E23" s="102">
        <f t="shared" si="1"/>
        <v>-5</v>
      </c>
      <c r="F23" s="102">
        <f t="shared" si="1"/>
        <v>-5</v>
      </c>
      <c r="G23" s="102">
        <f t="shared" si="1"/>
        <v>-5</v>
      </c>
      <c r="H23" s="102">
        <f t="shared" si="1"/>
        <v>-5</v>
      </c>
      <c r="I23" s="102">
        <f t="shared" si="1"/>
        <v>-5</v>
      </c>
      <c r="J23" s="102">
        <f t="shared" si="1"/>
        <v>-5</v>
      </c>
      <c r="K23" s="125">
        <f t="shared" si="1"/>
        <v>0.1</v>
      </c>
      <c r="L23" s="125">
        <f t="shared" si="1"/>
        <v>0.1</v>
      </c>
      <c r="M23" s="125">
        <f t="shared" si="1"/>
        <v>0.1</v>
      </c>
      <c r="N23" s="125">
        <f t="shared" si="1"/>
        <v>0.1</v>
      </c>
      <c r="O23" s="125">
        <f t="shared" si="1"/>
        <v>0.1</v>
      </c>
      <c r="P23" s="125">
        <f t="shared" si="1"/>
        <v>0.1</v>
      </c>
      <c r="Q23" s="125">
        <f t="shared" si="1"/>
        <v>0.1</v>
      </c>
      <c r="R23" s="125">
        <f t="shared" si="1"/>
        <v>0.1</v>
      </c>
      <c r="S23" s="125">
        <f t="shared" si="1"/>
        <v>0.1</v>
      </c>
      <c r="T23" s="125">
        <f t="shared" si="1"/>
        <v>0.1</v>
      </c>
    </row>
    <row r="24" spans="1:20" x14ac:dyDescent="0.25">
      <c r="A24" s="92" t="str">
        <f>TFP!A24</f>
        <v>awood</v>
      </c>
      <c r="B24" s="92" t="str">
        <f>TFP!B24</f>
        <v>nat</v>
      </c>
      <c r="C24" s="92" t="str">
        <f t="shared" si="1"/>
        <v>base</v>
      </c>
      <c r="D24" s="102">
        <f t="shared" si="1"/>
        <v>-5</v>
      </c>
      <c r="E24" s="102">
        <f t="shared" si="1"/>
        <v>-5</v>
      </c>
      <c r="F24" s="102">
        <f t="shared" si="1"/>
        <v>-5</v>
      </c>
      <c r="G24" s="102">
        <f t="shared" si="1"/>
        <v>-5</v>
      </c>
      <c r="H24" s="102">
        <f t="shared" si="1"/>
        <v>-5</v>
      </c>
      <c r="I24" s="102">
        <f t="shared" si="1"/>
        <v>-5</v>
      </c>
      <c r="J24" s="102">
        <f t="shared" si="1"/>
        <v>-5</v>
      </c>
      <c r="K24" s="125">
        <f t="shared" si="1"/>
        <v>0.1</v>
      </c>
      <c r="L24" s="125">
        <f t="shared" si="1"/>
        <v>0.1</v>
      </c>
      <c r="M24" s="125">
        <f t="shared" si="1"/>
        <v>0.1</v>
      </c>
      <c r="N24" s="125">
        <f t="shared" si="1"/>
        <v>0.1</v>
      </c>
      <c r="O24" s="125">
        <f t="shared" si="1"/>
        <v>0.1</v>
      </c>
      <c r="P24" s="125">
        <f t="shared" si="1"/>
        <v>0.1</v>
      </c>
      <c r="Q24" s="125">
        <f t="shared" si="1"/>
        <v>0.1</v>
      </c>
      <c r="R24" s="125">
        <f t="shared" si="1"/>
        <v>0.1</v>
      </c>
      <c r="S24" s="125">
        <f t="shared" si="1"/>
        <v>0.1</v>
      </c>
      <c r="T24" s="125">
        <f t="shared" si="1"/>
        <v>0.1</v>
      </c>
    </row>
    <row r="25" spans="1:20" x14ac:dyDescent="0.25">
      <c r="A25" s="112" t="str">
        <f>TFP!A25</f>
        <v>apapr</v>
      </c>
      <c r="B25" s="112" t="str">
        <f>TFP!B25</f>
        <v>nat</v>
      </c>
      <c r="C25" s="112" t="str">
        <f t="shared" ref="C25:R40" si="8">C24</f>
        <v>base</v>
      </c>
      <c r="D25" s="106">
        <v>-3</v>
      </c>
      <c r="E25" s="106">
        <v>-2.8</v>
      </c>
      <c r="F25" s="106">
        <v>-2.8</v>
      </c>
      <c r="G25" s="106">
        <v>-2.8</v>
      </c>
      <c r="H25" s="106">
        <v>-2.8</v>
      </c>
      <c r="I25" s="106">
        <v>-3.5</v>
      </c>
      <c r="J25" s="106">
        <v>-4</v>
      </c>
      <c r="K25" s="124">
        <f t="shared" ref="K25:T26" si="9">K24</f>
        <v>0.1</v>
      </c>
      <c r="L25" s="124">
        <f t="shared" si="9"/>
        <v>0.1</v>
      </c>
      <c r="M25" s="124">
        <f t="shared" si="9"/>
        <v>0.1</v>
      </c>
      <c r="N25" s="124">
        <f t="shared" si="9"/>
        <v>0.1</v>
      </c>
      <c r="O25" s="124">
        <f t="shared" si="9"/>
        <v>0.1</v>
      </c>
      <c r="P25" s="124">
        <f t="shared" si="9"/>
        <v>0.1</v>
      </c>
      <c r="Q25" s="124">
        <f t="shared" si="9"/>
        <v>0.1</v>
      </c>
      <c r="R25" s="124">
        <f t="shared" si="9"/>
        <v>0.1</v>
      </c>
      <c r="S25" s="124">
        <f t="shared" si="9"/>
        <v>0.1</v>
      </c>
      <c r="T25" s="124">
        <f t="shared" si="9"/>
        <v>0.1</v>
      </c>
    </row>
    <row r="26" spans="1:20" x14ac:dyDescent="0.25">
      <c r="A26" s="92" t="str">
        <f>TFP!A26</f>
        <v>aprnt</v>
      </c>
      <c r="B26" s="92" t="str">
        <f>TFP!B26</f>
        <v>nat</v>
      </c>
      <c r="C26" s="92" t="str">
        <f t="shared" si="8"/>
        <v>base</v>
      </c>
      <c r="D26" s="102">
        <f t="shared" ref="D26:J26" si="10">D24</f>
        <v>-5</v>
      </c>
      <c r="E26" s="102">
        <f t="shared" si="10"/>
        <v>-5</v>
      </c>
      <c r="F26" s="102">
        <f t="shared" si="10"/>
        <v>-5</v>
      </c>
      <c r="G26" s="102">
        <f t="shared" si="10"/>
        <v>-5</v>
      </c>
      <c r="H26" s="102">
        <f t="shared" si="10"/>
        <v>-5</v>
      </c>
      <c r="I26" s="102">
        <f t="shared" si="10"/>
        <v>-5</v>
      </c>
      <c r="J26" s="102">
        <f t="shared" si="10"/>
        <v>-5</v>
      </c>
      <c r="K26" s="125">
        <f t="shared" si="9"/>
        <v>0.1</v>
      </c>
      <c r="L26" s="125">
        <f t="shared" si="9"/>
        <v>0.1</v>
      </c>
      <c r="M26" s="125">
        <f t="shared" si="9"/>
        <v>0.1</v>
      </c>
      <c r="N26" s="125">
        <f t="shared" si="9"/>
        <v>0.1</v>
      </c>
      <c r="O26" s="125">
        <f t="shared" si="9"/>
        <v>0.1</v>
      </c>
      <c r="P26" s="125">
        <f t="shared" si="9"/>
        <v>0.1</v>
      </c>
      <c r="Q26" s="125">
        <f t="shared" si="9"/>
        <v>0.1</v>
      </c>
      <c r="R26" s="125">
        <f t="shared" si="9"/>
        <v>0.1</v>
      </c>
      <c r="S26" s="125">
        <f t="shared" si="9"/>
        <v>0.1</v>
      </c>
      <c r="T26" s="125">
        <f t="shared" si="9"/>
        <v>0.1</v>
      </c>
    </row>
    <row r="27" spans="1:20" x14ac:dyDescent="0.25">
      <c r="A27" s="113" t="str">
        <f>TFP!A27</f>
        <v>apetr</v>
      </c>
      <c r="B27" s="113" t="str">
        <f>TFP!B27</f>
        <v>nat</v>
      </c>
      <c r="C27" s="113" t="str">
        <f t="shared" si="8"/>
        <v>base</v>
      </c>
      <c r="D27" s="106" t="s">
        <v>77</v>
      </c>
      <c r="E27" s="106" t="str">
        <f>D27</f>
        <v>eps</v>
      </c>
      <c r="F27" s="106" t="str">
        <f t="shared" ref="F27:J28" si="11">E27</f>
        <v>eps</v>
      </c>
      <c r="G27" s="106" t="str">
        <f t="shared" si="11"/>
        <v>eps</v>
      </c>
      <c r="H27" s="106" t="str">
        <f t="shared" si="11"/>
        <v>eps</v>
      </c>
      <c r="I27" s="106" t="str">
        <f t="shared" si="11"/>
        <v>eps</v>
      </c>
      <c r="J27" s="106" t="str">
        <f t="shared" si="11"/>
        <v>eps</v>
      </c>
      <c r="K27" s="126" t="s">
        <v>77</v>
      </c>
      <c r="L27" s="126" t="s">
        <v>77</v>
      </c>
      <c r="M27" s="126" t="s">
        <v>77</v>
      </c>
      <c r="N27" s="126" t="s">
        <v>77</v>
      </c>
      <c r="O27" s="126" t="s">
        <v>77</v>
      </c>
      <c r="P27" s="126" t="s">
        <v>77</v>
      </c>
      <c r="Q27" s="126" t="s">
        <v>77</v>
      </c>
      <c r="R27" s="126" t="s">
        <v>77</v>
      </c>
      <c r="S27" s="126" t="s">
        <v>77</v>
      </c>
      <c r="T27" s="126" t="s">
        <v>77</v>
      </c>
    </row>
    <row r="28" spans="1:20" x14ac:dyDescent="0.25">
      <c r="A28" s="114" t="str">
        <f>TFP!A28</f>
        <v>abchm</v>
      </c>
      <c r="B28" s="114" t="str">
        <f>TFP!B28</f>
        <v>nat</v>
      </c>
      <c r="C28" s="114" t="str">
        <f t="shared" si="8"/>
        <v>base</v>
      </c>
      <c r="D28" s="106">
        <v>-5.5</v>
      </c>
      <c r="E28" s="106">
        <f>D28</f>
        <v>-5.5</v>
      </c>
      <c r="F28" s="106">
        <f t="shared" si="11"/>
        <v>-5.5</v>
      </c>
      <c r="G28" s="106">
        <f t="shared" si="11"/>
        <v>-5.5</v>
      </c>
      <c r="H28" s="106">
        <f t="shared" si="11"/>
        <v>-5.5</v>
      </c>
      <c r="I28" s="106">
        <f t="shared" si="11"/>
        <v>-5.5</v>
      </c>
      <c r="J28" s="106">
        <f t="shared" si="11"/>
        <v>-5.5</v>
      </c>
      <c r="K28" s="124">
        <f t="shared" ref="K28:T28" si="12">K26</f>
        <v>0.1</v>
      </c>
      <c r="L28" s="124">
        <f t="shared" si="12"/>
        <v>0.1</v>
      </c>
      <c r="M28" s="124">
        <f t="shared" si="12"/>
        <v>0.1</v>
      </c>
      <c r="N28" s="124">
        <f t="shared" si="12"/>
        <v>0.1</v>
      </c>
      <c r="O28" s="124">
        <f t="shared" si="12"/>
        <v>0.1</v>
      </c>
      <c r="P28" s="124">
        <f t="shared" si="12"/>
        <v>0.1</v>
      </c>
      <c r="Q28" s="124">
        <f t="shared" si="12"/>
        <v>0.1</v>
      </c>
      <c r="R28" s="124">
        <f t="shared" si="12"/>
        <v>0.1</v>
      </c>
      <c r="S28" s="124">
        <f t="shared" si="12"/>
        <v>0.1</v>
      </c>
      <c r="T28" s="124">
        <f t="shared" si="12"/>
        <v>0.1</v>
      </c>
    </row>
    <row r="29" spans="1:20" x14ac:dyDescent="0.25">
      <c r="A29" s="90" t="str">
        <f>TFP!A29</f>
        <v>aochm</v>
      </c>
      <c r="B29" s="90" t="str">
        <f>TFP!B29</f>
        <v>nat</v>
      </c>
      <c r="C29" s="90" t="str">
        <f t="shared" si="8"/>
        <v>base</v>
      </c>
      <c r="D29" s="102">
        <f t="shared" si="8"/>
        <v>-5.5</v>
      </c>
      <c r="E29" s="102">
        <f t="shared" si="8"/>
        <v>-5.5</v>
      </c>
      <c r="F29" s="102">
        <f t="shared" si="8"/>
        <v>-5.5</v>
      </c>
      <c r="G29" s="102">
        <f t="shared" si="8"/>
        <v>-5.5</v>
      </c>
      <c r="H29" s="102">
        <f t="shared" si="8"/>
        <v>-5.5</v>
      </c>
      <c r="I29" s="102">
        <f t="shared" si="8"/>
        <v>-5.5</v>
      </c>
      <c r="J29" s="102">
        <f t="shared" si="8"/>
        <v>-5.5</v>
      </c>
      <c r="K29" s="125">
        <f t="shared" si="8"/>
        <v>0.1</v>
      </c>
      <c r="L29" s="125">
        <f t="shared" si="8"/>
        <v>0.1</v>
      </c>
      <c r="M29" s="125">
        <f t="shared" si="8"/>
        <v>0.1</v>
      </c>
      <c r="N29" s="125">
        <f t="shared" si="8"/>
        <v>0.1</v>
      </c>
      <c r="O29" s="125">
        <f t="shared" si="8"/>
        <v>0.1</v>
      </c>
      <c r="P29" s="125">
        <f t="shared" si="8"/>
        <v>0.1</v>
      </c>
      <c r="Q29" s="125">
        <f t="shared" si="8"/>
        <v>0.1</v>
      </c>
      <c r="R29" s="125">
        <f t="shared" si="8"/>
        <v>0.1</v>
      </c>
      <c r="S29" s="125">
        <f t="shared" ref="S29:T43" si="13">S28</f>
        <v>0.1</v>
      </c>
      <c r="T29" s="125">
        <f t="shared" si="13"/>
        <v>0.1</v>
      </c>
    </row>
    <row r="30" spans="1:20" x14ac:dyDescent="0.25">
      <c r="A30" s="90" t="str">
        <f>TFP!A30</f>
        <v>arubb</v>
      </c>
      <c r="B30" s="90" t="str">
        <f>TFP!B30</f>
        <v>nat</v>
      </c>
      <c r="C30" s="90" t="str">
        <f t="shared" si="8"/>
        <v>base</v>
      </c>
      <c r="D30" s="102">
        <f t="shared" si="8"/>
        <v>-5.5</v>
      </c>
      <c r="E30" s="102">
        <f t="shared" si="8"/>
        <v>-5.5</v>
      </c>
      <c r="F30" s="102">
        <f t="shared" si="8"/>
        <v>-5.5</v>
      </c>
      <c r="G30" s="102">
        <f t="shared" si="8"/>
        <v>-5.5</v>
      </c>
      <c r="H30" s="102">
        <f t="shared" si="8"/>
        <v>-5.5</v>
      </c>
      <c r="I30" s="102">
        <f t="shared" si="8"/>
        <v>-5.5</v>
      </c>
      <c r="J30" s="102">
        <f t="shared" si="8"/>
        <v>-5.5</v>
      </c>
      <c r="K30" s="125">
        <f t="shared" si="8"/>
        <v>0.1</v>
      </c>
      <c r="L30" s="125">
        <f t="shared" si="8"/>
        <v>0.1</v>
      </c>
      <c r="M30" s="125">
        <f t="shared" si="8"/>
        <v>0.1</v>
      </c>
      <c r="N30" s="125">
        <f t="shared" si="8"/>
        <v>0.1</v>
      </c>
      <c r="O30" s="125">
        <f t="shared" si="8"/>
        <v>0.1</v>
      </c>
      <c r="P30" s="125">
        <f t="shared" si="8"/>
        <v>0.1</v>
      </c>
      <c r="Q30" s="125">
        <f t="shared" si="8"/>
        <v>0.1</v>
      </c>
      <c r="R30" s="125">
        <f t="shared" si="8"/>
        <v>0.1</v>
      </c>
      <c r="S30" s="125">
        <f t="shared" si="13"/>
        <v>0.1</v>
      </c>
      <c r="T30" s="125">
        <f t="shared" si="13"/>
        <v>0.1</v>
      </c>
    </row>
    <row r="31" spans="1:20" x14ac:dyDescent="0.25">
      <c r="A31" s="90" t="str">
        <f>TFP!A31</f>
        <v>aplas</v>
      </c>
      <c r="B31" s="90" t="str">
        <f>TFP!B31</f>
        <v>nat</v>
      </c>
      <c r="C31" s="90" t="str">
        <f t="shared" si="8"/>
        <v>base</v>
      </c>
      <c r="D31" s="102">
        <f t="shared" si="8"/>
        <v>-5.5</v>
      </c>
      <c r="E31" s="102">
        <f t="shared" si="8"/>
        <v>-5.5</v>
      </c>
      <c r="F31" s="102">
        <f t="shared" si="8"/>
        <v>-5.5</v>
      </c>
      <c r="G31" s="102">
        <f t="shared" si="8"/>
        <v>-5.5</v>
      </c>
      <c r="H31" s="102">
        <f t="shared" si="8"/>
        <v>-5.5</v>
      </c>
      <c r="I31" s="102">
        <f t="shared" si="8"/>
        <v>-5.5</v>
      </c>
      <c r="J31" s="102">
        <f t="shared" si="8"/>
        <v>-5.5</v>
      </c>
      <c r="K31" s="125">
        <f t="shared" si="8"/>
        <v>0.1</v>
      </c>
      <c r="L31" s="125">
        <f t="shared" si="8"/>
        <v>0.1</v>
      </c>
      <c r="M31" s="125">
        <f t="shared" si="8"/>
        <v>0.1</v>
      </c>
      <c r="N31" s="125">
        <f t="shared" si="8"/>
        <v>0.1</v>
      </c>
      <c r="O31" s="125">
        <f t="shared" si="8"/>
        <v>0.1</v>
      </c>
      <c r="P31" s="125">
        <f t="shared" si="8"/>
        <v>0.1</v>
      </c>
      <c r="Q31" s="125">
        <f t="shared" si="8"/>
        <v>0.1</v>
      </c>
      <c r="R31" s="125">
        <f t="shared" si="8"/>
        <v>0.1</v>
      </c>
      <c r="S31" s="125">
        <f t="shared" si="13"/>
        <v>0.1</v>
      </c>
      <c r="T31" s="125">
        <f t="shared" si="13"/>
        <v>0.1</v>
      </c>
    </row>
    <row r="32" spans="1:20" x14ac:dyDescent="0.25">
      <c r="A32" s="115" t="str">
        <f>TFP!A32</f>
        <v>aglas</v>
      </c>
      <c r="B32" s="115" t="str">
        <f>TFP!B32</f>
        <v>nat</v>
      </c>
      <c r="C32" s="115" t="str">
        <f t="shared" si="8"/>
        <v>base</v>
      </c>
      <c r="D32" s="106">
        <v>-5.5</v>
      </c>
      <c r="E32" s="106">
        <f>D32</f>
        <v>-5.5</v>
      </c>
      <c r="F32" s="106">
        <f t="shared" ref="F32:J32" si="14">E32</f>
        <v>-5.5</v>
      </c>
      <c r="G32" s="106">
        <f t="shared" si="14"/>
        <v>-5.5</v>
      </c>
      <c r="H32" s="106">
        <f t="shared" si="14"/>
        <v>-5.5</v>
      </c>
      <c r="I32" s="106">
        <f t="shared" si="14"/>
        <v>-5.5</v>
      </c>
      <c r="J32" s="106">
        <f t="shared" si="14"/>
        <v>-5.5</v>
      </c>
      <c r="K32" s="124">
        <f t="shared" si="8"/>
        <v>0.1</v>
      </c>
      <c r="L32" s="124">
        <f t="shared" si="8"/>
        <v>0.1</v>
      </c>
      <c r="M32" s="124">
        <f t="shared" si="8"/>
        <v>0.1</v>
      </c>
      <c r="N32" s="124">
        <f t="shared" si="8"/>
        <v>0.1</v>
      </c>
      <c r="O32" s="124">
        <f t="shared" si="8"/>
        <v>0.1</v>
      </c>
      <c r="P32" s="124">
        <f t="shared" si="8"/>
        <v>0.1</v>
      </c>
      <c r="Q32" s="124">
        <f t="shared" si="8"/>
        <v>0.1</v>
      </c>
      <c r="R32" s="124">
        <f t="shared" si="8"/>
        <v>0.1</v>
      </c>
      <c r="S32" s="124">
        <f t="shared" si="13"/>
        <v>0.1</v>
      </c>
      <c r="T32" s="124">
        <f t="shared" si="13"/>
        <v>0.1</v>
      </c>
    </row>
    <row r="33" spans="1:20" x14ac:dyDescent="0.25">
      <c r="A33" s="94" t="str">
        <f>TFP!A33</f>
        <v>anmet</v>
      </c>
      <c r="B33" s="94" t="str">
        <f>TFP!B33</f>
        <v>nat</v>
      </c>
      <c r="C33" s="94" t="str">
        <f t="shared" si="8"/>
        <v>base</v>
      </c>
      <c r="D33" s="102">
        <f t="shared" si="8"/>
        <v>-5.5</v>
      </c>
      <c r="E33" s="102">
        <f t="shared" si="8"/>
        <v>-5.5</v>
      </c>
      <c r="F33" s="102">
        <f t="shared" si="8"/>
        <v>-5.5</v>
      </c>
      <c r="G33" s="102">
        <f t="shared" si="8"/>
        <v>-5.5</v>
      </c>
      <c r="H33" s="102">
        <f t="shared" si="8"/>
        <v>-5.5</v>
      </c>
      <c r="I33" s="102">
        <f t="shared" si="8"/>
        <v>-5.5</v>
      </c>
      <c r="J33" s="102">
        <f t="shared" si="8"/>
        <v>-5.5</v>
      </c>
      <c r="K33" s="125">
        <f t="shared" si="8"/>
        <v>0.1</v>
      </c>
      <c r="L33" s="125">
        <f t="shared" si="8"/>
        <v>0.1</v>
      </c>
      <c r="M33" s="125">
        <f t="shared" si="8"/>
        <v>0.1</v>
      </c>
      <c r="N33" s="125">
        <f t="shared" si="8"/>
        <v>0.1</v>
      </c>
      <c r="O33" s="125">
        <f t="shared" si="8"/>
        <v>0.1</v>
      </c>
      <c r="P33" s="125">
        <f t="shared" si="8"/>
        <v>0.1</v>
      </c>
      <c r="Q33" s="125">
        <f t="shared" si="8"/>
        <v>0.1</v>
      </c>
      <c r="R33" s="125">
        <f t="shared" si="8"/>
        <v>0.1</v>
      </c>
      <c r="S33" s="125">
        <f t="shared" si="13"/>
        <v>0.1</v>
      </c>
      <c r="T33" s="125">
        <f t="shared" si="13"/>
        <v>0.1</v>
      </c>
    </row>
    <row r="34" spans="1:20" x14ac:dyDescent="0.25">
      <c r="A34" s="116" t="str">
        <f>TFP!A34</f>
        <v>airon</v>
      </c>
      <c r="B34" s="116" t="str">
        <f>TFP!B34</f>
        <v>nat</v>
      </c>
      <c r="C34" s="116" t="str">
        <f t="shared" si="8"/>
        <v>base</v>
      </c>
      <c r="D34" s="106">
        <v>-5.5</v>
      </c>
      <c r="E34" s="106">
        <f>D34</f>
        <v>-5.5</v>
      </c>
      <c r="F34" s="106">
        <f t="shared" ref="F34:J35" si="15">E34</f>
        <v>-5.5</v>
      </c>
      <c r="G34" s="106">
        <f t="shared" si="15"/>
        <v>-5.5</v>
      </c>
      <c r="H34" s="106">
        <f t="shared" si="15"/>
        <v>-5.5</v>
      </c>
      <c r="I34" s="106">
        <f t="shared" si="15"/>
        <v>-5.5</v>
      </c>
      <c r="J34" s="106">
        <f t="shared" si="15"/>
        <v>-5.5</v>
      </c>
      <c r="K34" s="124">
        <f t="shared" si="8"/>
        <v>0.1</v>
      </c>
      <c r="L34" s="124">
        <f t="shared" si="8"/>
        <v>0.1</v>
      </c>
      <c r="M34" s="124">
        <f t="shared" si="8"/>
        <v>0.1</v>
      </c>
      <c r="N34" s="124">
        <f t="shared" si="8"/>
        <v>0.1</v>
      </c>
      <c r="O34" s="124">
        <f t="shared" si="8"/>
        <v>0.1</v>
      </c>
      <c r="P34" s="124">
        <f t="shared" si="8"/>
        <v>0.1</v>
      </c>
      <c r="Q34" s="124">
        <f t="shared" si="8"/>
        <v>0.1</v>
      </c>
      <c r="R34" s="124">
        <f t="shared" si="8"/>
        <v>0.1</v>
      </c>
      <c r="S34" s="124">
        <f t="shared" si="13"/>
        <v>0.1</v>
      </c>
      <c r="T34" s="124">
        <f t="shared" si="13"/>
        <v>0.1</v>
      </c>
    </row>
    <row r="35" spans="1:20" x14ac:dyDescent="0.25">
      <c r="A35" s="117" t="str">
        <f>TFP!A35</f>
        <v>anfrm</v>
      </c>
      <c r="B35" s="117" t="str">
        <f>TFP!B35</f>
        <v>nat</v>
      </c>
      <c r="C35" s="117" t="str">
        <f t="shared" si="8"/>
        <v>base</v>
      </c>
      <c r="D35" s="106">
        <v>5.5</v>
      </c>
      <c r="E35" s="106">
        <f>D35</f>
        <v>5.5</v>
      </c>
      <c r="F35" s="106">
        <f t="shared" si="15"/>
        <v>5.5</v>
      </c>
      <c r="G35" s="106">
        <f t="shared" si="15"/>
        <v>5.5</v>
      </c>
      <c r="H35" s="106">
        <f t="shared" si="15"/>
        <v>5.5</v>
      </c>
      <c r="I35" s="106">
        <f t="shared" si="15"/>
        <v>5.5</v>
      </c>
      <c r="J35" s="106">
        <f t="shared" si="15"/>
        <v>5.5</v>
      </c>
      <c r="K35" s="124">
        <f t="shared" si="8"/>
        <v>0.1</v>
      </c>
      <c r="L35" s="124">
        <f t="shared" si="8"/>
        <v>0.1</v>
      </c>
      <c r="M35" s="124">
        <f t="shared" si="8"/>
        <v>0.1</v>
      </c>
      <c r="N35" s="124">
        <f t="shared" si="8"/>
        <v>0.1</v>
      </c>
      <c r="O35" s="124">
        <f t="shared" si="8"/>
        <v>0.1</v>
      </c>
      <c r="P35" s="124">
        <f t="shared" si="8"/>
        <v>0.1</v>
      </c>
      <c r="Q35" s="124">
        <f t="shared" si="8"/>
        <v>0.1</v>
      </c>
      <c r="R35" s="124">
        <f t="shared" si="8"/>
        <v>0.1</v>
      </c>
      <c r="S35" s="124">
        <f t="shared" si="13"/>
        <v>0.1</v>
      </c>
      <c r="T35" s="124">
        <f t="shared" si="13"/>
        <v>0.1</v>
      </c>
    </row>
    <row r="36" spans="1:20" x14ac:dyDescent="0.25">
      <c r="A36" s="92" t="str">
        <f>TFP!A36</f>
        <v>ametp</v>
      </c>
      <c r="B36" s="92" t="str">
        <f>TFP!B36</f>
        <v>nat</v>
      </c>
      <c r="C36" s="92" t="str">
        <f t="shared" si="8"/>
        <v>base</v>
      </c>
      <c r="D36" s="102">
        <f t="shared" ref="D36:J43" si="16">D26</f>
        <v>-5</v>
      </c>
      <c r="E36" s="102">
        <f t="shared" si="16"/>
        <v>-5</v>
      </c>
      <c r="F36" s="102">
        <f t="shared" si="16"/>
        <v>-5</v>
      </c>
      <c r="G36" s="102">
        <f t="shared" si="16"/>
        <v>-5</v>
      </c>
      <c r="H36" s="102">
        <f t="shared" si="16"/>
        <v>-5</v>
      </c>
      <c r="I36" s="102">
        <f t="shared" si="16"/>
        <v>-5</v>
      </c>
      <c r="J36" s="102">
        <f t="shared" si="16"/>
        <v>-5</v>
      </c>
      <c r="K36" s="125">
        <f t="shared" si="8"/>
        <v>0.1</v>
      </c>
      <c r="L36" s="125">
        <f t="shared" si="8"/>
        <v>0.1</v>
      </c>
      <c r="M36" s="125">
        <f t="shared" si="8"/>
        <v>0.1</v>
      </c>
      <c r="N36" s="125">
        <f t="shared" si="8"/>
        <v>0.1</v>
      </c>
      <c r="O36" s="125">
        <f t="shared" si="8"/>
        <v>0.1</v>
      </c>
      <c r="P36" s="125">
        <f t="shared" si="8"/>
        <v>0.1</v>
      </c>
      <c r="Q36" s="125">
        <f t="shared" si="8"/>
        <v>0.1</v>
      </c>
      <c r="R36" s="125">
        <f t="shared" si="8"/>
        <v>0.1</v>
      </c>
      <c r="S36" s="125">
        <f t="shared" si="13"/>
        <v>0.1</v>
      </c>
      <c r="T36" s="125">
        <f t="shared" si="13"/>
        <v>0.1</v>
      </c>
    </row>
    <row r="37" spans="1:20" x14ac:dyDescent="0.25">
      <c r="A37" s="92" t="str">
        <f>TFP!A37</f>
        <v>amach</v>
      </c>
      <c r="B37" s="92" t="str">
        <f>TFP!B37</f>
        <v>nat</v>
      </c>
      <c r="C37" s="92" t="str">
        <f t="shared" si="8"/>
        <v>base</v>
      </c>
      <c r="D37" s="102" t="str">
        <f t="shared" si="16"/>
        <v>eps</v>
      </c>
      <c r="E37" s="102" t="str">
        <f t="shared" si="16"/>
        <v>eps</v>
      </c>
      <c r="F37" s="102" t="str">
        <f t="shared" si="16"/>
        <v>eps</v>
      </c>
      <c r="G37" s="102" t="str">
        <f t="shared" si="16"/>
        <v>eps</v>
      </c>
      <c r="H37" s="102" t="str">
        <f t="shared" si="16"/>
        <v>eps</v>
      </c>
      <c r="I37" s="102" t="str">
        <f t="shared" si="16"/>
        <v>eps</v>
      </c>
      <c r="J37" s="102" t="str">
        <f t="shared" si="16"/>
        <v>eps</v>
      </c>
      <c r="K37" s="125">
        <f t="shared" si="8"/>
        <v>0.1</v>
      </c>
      <c r="L37" s="125">
        <f t="shared" si="8"/>
        <v>0.1</v>
      </c>
      <c r="M37" s="125">
        <f t="shared" si="8"/>
        <v>0.1</v>
      </c>
      <c r="N37" s="125">
        <f t="shared" si="8"/>
        <v>0.1</v>
      </c>
      <c r="O37" s="125">
        <f t="shared" si="8"/>
        <v>0.1</v>
      </c>
      <c r="P37" s="125">
        <f t="shared" si="8"/>
        <v>0.1</v>
      </c>
      <c r="Q37" s="125">
        <f t="shared" si="8"/>
        <v>0.1</v>
      </c>
      <c r="R37" s="125">
        <f t="shared" si="8"/>
        <v>0.1</v>
      </c>
      <c r="S37" s="125">
        <f t="shared" si="13"/>
        <v>0.1</v>
      </c>
      <c r="T37" s="125">
        <f t="shared" si="13"/>
        <v>0.1</v>
      </c>
    </row>
    <row r="38" spans="1:20" x14ac:dyDescent="0.25">
      <c r="A38" s="92" t="str">
        <f>TFP!A38</f>
        <v>aemch</v>
      </c>
      <c r="B38" s="92" t="str">
        <f>TFP!B38</f>
        <v>nat</v>
      </c>
      <c r="C38" s="92" t="str">
        <f t="shared" si="8"/>
        <v>base</v>
      </c>
      <c r="D38" s="102">
        <f t="shared" si="16"/>
        <v>-5.5</v>
      </c>
      <c r="E38" s="102">
        <f t="shared" si="16"/>
        <v>-5.5</v>
      </c>
      <c r="F38" s="102">
        <f t="shared" si="16"/>
        <v>-5.5</v>
      </c>
      <c r="G38" s="102">
        <f t="shared" si="16"/>
        <v>-5.5</v>
      </c>
      <c r="H38" s="102">
        <f t="shared" si="16"/>
        <v>-5.5</v>
      </c>
      <c r="I38" s="102">
        <f t="shared" si="16"/>
        <v>-5.5</v>
      </c>
      <c r="J38" s="102">
        <f t="shared" si="16"/>
        <v>-5.5</v>
      </c>
      <c r="K38" s="125">
        <f t="shared" si="8"/>
        <v>0.1</v>
      </c>
      <c r="L38" s="125">
        <f t="shared" si="8"/>
        <v>0.1</v>
      </c>
      <c r="M38" s="125">
        <f t="shared" si="8"/>
        <v>0.1</v>
      </c>
      <c r="N38" s="125">
        <f t="shared" si="8"/>
        <v>0.1</v>
      </c>
      <c r="O38" s="125">
        <f t="shared" si="8"/>
        <v>0.1</v>
      </c>
      <c r="P38" s="125">
        <f t="shared" si="8"/>
        <v>0.1</v>
      </c>
      <c r="Q38" s="125">
        <f t="shared" si="8"/>
        <v>0.1</v>
      </c>
      <c r="R38" s="125">
        <f t="shared" si="8"/>
        <v>0.1</v>
      </c>
      <c r="S38" s="125">
        <f t="shared" si="13"/>
        <v>0.1</v>
      </c>
      <c r="T38" s="125">
        <f t="shared" si="13"/>
        <v>0.1</v>
      </c>
    </row>
    <row r="39" spans="1:20" x14ac:dyDescent="0.25">
      <c r="A39" s="92" t="str">
        <f>TFP!A39</f>
        <v>asequ</v>
      </c>
      <c r="B39" s="92" t="str">
        <f>TFP!B39</f>
        <v>nat</v>
      </c>
      <c r="C39" s="92" t="str">
        <f t="shared" si="8"/>
        <v>base</v>
      </c>
      <c r="D39" s="102">
        <f t="shared" si="16"/>
        <v>-5.5</v>
      </c>
      <c r="E39" s="102">
        <f t="shared" si="16"/>
        <v>-5.5</v>
      </c>
      <c r="F39" s="102">
        <f t="shared" si="16"/>
        <v>-5.5</v>
      </c>
      <c r="G39" s="102">
        <f t="shared" si="16"/>
        <v>-5.5</v>
      </c>
      <c r="H39" s="102">
        <f t="shared" si="16"/>
        <v>-5.5</v>
      </c>
      <c r="I39" s="102">
        <f t="shared" si="16"/>
        <v>-5.5</v>
      </c>
      <c r="J39" s="102">
        <f t="shared" si="16"/>
        <v>-5.5</v>
      </c>
      <c r="K39" s="125">
        <f t="shared" si="8"/>
        <v>0.1</v>
      </c>
      <c r="L39" s="125">
        <f t="shared" si="8"/>
        <v>0.1</v>
      </c>
      <c r="M39" s="125">
        <f t="shared" si="8"/>
        <v>0.1</v>
      </c>
      <c r="N39" s="125">
        <f t="shared" si="8"/>
        <v>0.1</v>
      </c>
      <c r="O39" s="125">
        <f t="shared" si="8"/>
        <v>0.1</v>
      </c>
      <c r="P39" s="125">
        <f t="shared" si="8"/>
        <v>0.1</v>
      </c>
      <c r="Q39" s="125">
        <f t="shared" si="8"/>
        <v>0.1</v>
      </c>
      <c r="R39" s="125">
        <f t="shared" si="8"/>
        <v>0.1</v>
      </c>
      <c r="S39" s="125">
        <f t="shared" si="13"/>
        <v>0.1</v>
      </c>
      <c r="T39" s="125">
        <f t="shared" si="13"/>
        <v>0.1</v>
      </c>
    </row>
    <row r="40" spans="1:20" x14ac:dyDescent="0.25">
      <c r="A40" s="92" t="str">
        <f>TFP!A40</f>
        <v>avehi</v>
      </c>
      <c r="B40" s="92" t="str">
        <f>TFP!B40</f>
        <v>nat</v>
      </c>
      <c r="C40" s="92" t="str">
        <f t="shared" si="8"/>
        <v>base</v>
      </c>
      <c r="D40" s="102">
        <f t="shared" si="16"/>
        <v>-5.5</v>
      </c>
      <c r="E40" s="102">
        <f t="shared" si="16"/>
        <v>-5.5</v>
      </c>
      <c r="F40" s="102">
        <f t="shared" si="16"/>
        <v>-5.5</v>
      </c>
      <c r="G40" s="102">
        <f t="shared" si="16"/>
        <v>-5.5</v>
      </c>
      <c r="H40" s="102">
        <f t="shared" si="16"/>
        <v>-5.5</v>
      </c>
      <c r="I40" s="102">
        <f t="shared" si="16"/>
        <v>-5.5</v>
      </c>
      <c r="J40" s="102">
        <f t="shared" si="16"/>
        <v>-5.5</v>
      </c>
      <c r="K40" s="125">
        <f t="shared" si="8"/>
        <v>0.1</v>
      </c>
      <c r="L40" s="125">
        <f t="shared" si="8"/>
        <v>0.1</v>
      </c>
      <c r="M40" s="125">
        <f t="shared" si="8"/>
        <v>0.1</v>
      </c>
      <c r="N40" s="125">
        <f t="shared" si="8"/>
        <v>0.1</v>
      </c>
      <c r="O40" s="125">
        <f t="shared" si="8"/>
        <v>0.1</v>
      </c>
      <c r="P40" s="125">
        <f t="shared" si="8"/>
        <v>0.1</v>
      </c>
      <c r="Q40" s="125">
        <f t="shared" si="8"/>
        <v>0.1</v>
      </c>
      <c r="R40" s="125">
        <f t="shared" si="8"/>
        <v>0.1</v>
      </c>
      <c r="S40" s="125">
        <f t="shared" si="13"/>
        <v>0.1</v>
      </c>
      <c r="T40" s="125">
        <f t="shared" si="13"/>
        <v>0.1</v>
      </c>
    </row>
    <row r="41" spans="1:20" x14ac:dyDescent="0.25">
      <c r="A41" s="92" t="str">
        <f>TFP!A41</f>
        <v>atequ</v>
      </c>
      <c r="B41" s="92" t="str">
        <f>TFP!B41</f>
        <v>nat</v>
      </c>
      <c r="C41" s="92" t="str">
        <f t="shared" ref="C41:R56" si="17">C40</f>
        <v>base</v>
      </c>
      <c r="D41" s="102">
        <f t="shared" si="16"/>
        <v>-5.5</v>
      </c>
      <c r="E41" s="102">
        <f t="shared" si="16"/>
        <v>-5.5</v>
      </c>
      <c r="F41" s="102">
        <f t="shared" si="16"/>
        <v>-5.5</v>
      </c>
      <c r="G41" s="102">
        <f t="shared" si="16"/>
        <v>-5.5</v>
      </c>
      <c r="H41" s="102">
        <f t="shared" si="16"/>
        <v>-5.5</v>
      </c>
      <c r="I41" s="102">
        <f t="shared" si="16"/>
        <v>-5.5</v>
      </c>
      <c r="J41" s="102">
        <f t="shared" si="16"/>
        <v>-5.5</v>
      </c>
      <c r="K41" s="125">
        <f t="shared" ref="K41:R43" si="18">K40</f>
        <v>0.1</v>
      </c>
      <c r="L41" s="125">
        <f t="shared" si="18"/>
        <v>0.1</v>
      </c>
      <c r="M41" s="125">
        <f t="shared" si="18"/>
        <v>0.1</v>
      </c>
      <c r="N41" s="125">
        <f t="shared" si="18"/>
        <v>0.1</v>
      </c>
      <c r="O41" s="125">
        <f t="shared" si="18"/>
        <v>0.1</v>
      </c>
      <c r="P41" s="125">
        <f t="shared" si="18"/>
        <v>0.1</v>
      </c>
      <c r="Q41" s="125">
        <f t="shared" si="18"/>
        <v>0.1</v>
      </c>
      <c r="R41" s="125">
        <f t="shared" si="18"/>
        <v>0.1</v>
      </c>
      <c r="S41" s="125">
        <f t="shared" si="13"/>
        <v>0.1</v>
      </c>
      <c r="T41" s="125">
        <f t="shared" si="13"/>
        <v>0.1</v>
      </c>
    </row>
    <row r="42" spans="1:20" x14ac:dyDescent="0.25">
      <c r="A42" s="92" t="str">
        <f>TFP!A42</f>
        <v>afurn</v>
      </c>
      <c r="B42" s="92" t="str">
        <f>TFP!B42</f>
        <v>nat</v>
      </c>
      <c r="C42" s="92" t="str">
        <f t="shared" si="17"/>
        <v>base</v>
      </c>
      <c r="D42" s="102">
        <f t="shared" si="16"/>
        <v>-5.5</v>
      </c>
      <c r="E42" s="102">
        <f t="shared" si="16"/>
        <v>-5.5</v>
      </c>
      <c r="F42" s="102">
        <f t="shared" si="16"/>
        <v>-5.5</v>
      </c>
      <c r="G42" s="102">
        <f t="shared" si="16"/>
        <v>-5.5</v>
      </c>
      <c r="H42" s="102">
        <f t="shared" si="16"/>
        <v>-5.5</v>
      </c>
      <c r="I42" s="102">
        <f t="shared" si="16"/>
        <v>-5.5</v>
      </c>
      <c r="J42" s="102">
        <f t="shared" si="16"/>
        <v>-5.5</v>
      </c>
      <c r="K42" s="125">
        <f t="shared" si="18"/>
        <v>0.1</v>
      </c>
      <c r="L42" s="125">
        <f t="shared" si="18"/>
        <v>0.1</v>
      </c>
      <c r="M42" s="125">
        <f t="shared" si="18"/>
        <v>0.1</v>
      </c>
      <c r="N42" s="125">
        <f t="shared" si="18"/>
        <v>0.1</v>
      </c>
      <c r="O42" s="125">
        <f t="shared" si="18"/>
        <v>0.1</v>
      </c>
      <c r="P42" s="125">
        <f t="shared" si="18"/>
        <v>0.1</v>
      </c>
      <c r="Q42" s="125">
        <f t="shared" si="18"/>
        <v>0.1</v>
      </c>
      <c r="R42" s="125">
        <f t="shared" si="18"/>
        <v>0.1</v>
      </c>
      <c r="S42" s="125">
        <f t="shared" si="13"/>
        <v>0.1</v>
      </c>
      <c r="T42" s="125">
        <f t="shared" si="13"/>
        <v>0.1</v>
      </c>
    </row>
    <row r="43" spans="1:20" x14ac:dyDescent="0.25">
      <c r="A43" s="92" t="str">
        <f>TFP!A43</f>
        <v>aoman</v>
      </c>
      <c r="B43" s="92" t="str">
        <f>TFP!B43</f>
        <v>nat</v>
      </c>
      <c r="C43" s="92" t="str">
        <f t="shared" si="17"/>
        <v>base</v>
      </c>
      <c r="D43" s="102">
        <f t="shared" si="16"/>
        <v>-5.5</v>
      </c>
      <c r="E43" s="102">
        <f t="shared" si="16"/>
        <v>-5.5</v>
      </c>
      <c r="F43" s="102">
        <f t="shared" si="16"/>
        <v>-5.5</v>
      </c>
      <c r="G43" s="102">
        <f t="shared" si="16"/>
        <v>-5.5</v>
      </c>
      <c r="H43" s="102">
        <f t="shared" si="16"/>
        <v>-5.5</v>
      </c>
      <c r="I43" s="102">
        <f t="shared" si="16"/>
        <v>-5.5</v>
      </c>
      <c r="J43" s="102">
        <f t="shared" si="16"/>
        <v>-5.5</v>
      </c>
      <c r="K43" s="125">
        <f t="shared" si="18"/>
        <v>0.1</v>
      </c>
      <c r="L43" s="125">
        <f t="shared" si="18"/>
        <v>0.1</v>
      </c>
      <c r="M43" s="125">
        <f t="shared" si="18"/>
        <v>0.1</v>
      </c>
      <c r="N43" s="125">
        <f t="shared" si="18"/>
        <v>0.1</v>
      </c>
      <c r="O43" s="125">
        <f t="shared" si="18"/>
        <v>0.1</v>
      </c>
      <c r="P43" s="125">
        <f t="shared" si="18"/>
        <v>0.1</v>
      </c>
      <c r="Q43" s="125">
        <f t="shared" si="18"/>
        <v>0.1</v>
      </c>
      <c r="R43" s="125">
        <f t="shared" si="18"/>
        <v>0.1</v>
      </c>
      <c r="S43" s="125">
        <f t="shared" si="13"/>
        <v>0.1</v>
      </c>
      <c r="T43" s="125">
        <f t="shared" si="13"/>
        <v>0.1</v>
      </c>
    </row>
    <row r="44" spans="1:20" x14ac:dyDescent="0.25">
      <c r="A44" s="118" t="str">
        <f>TFP!A44</f>
        <v>aelec</v>
      </c>
      <c r="B44" s="118" t="str">
        <f>TFP!B44</f>
        <v>nat</v>
      </c>
      <c r="C44" s="118" t="str">
        <f t="shared" si="17"/>
        <v>base</v>
      </c>
      <c r="D44" s="106" t="s">
        <v>77</v>
      </c>
      <c r="E44" s="106" t="str">
        <f>D44</f>
        <v>eps</v>
      </c>
      <c r="F44" s="106" t="str">
        <f t="shared" ref="F44:T47" si="19">E44</f>
        <v>eps</v>
      </c>
      <c r="G44" s="106" t="str">
        <f t="shared" si="19"/>
        <v>eps</v>
      </c>
      <c r="H44" s="106" t="str">
        <f t="shared" si="19"/>
        <v>eps</v>
      </c>
      <c r="I44" s="106" t="str">
        <f t="shared" si="19"/>
        <v>eps</v>
      </c>
      <c r="J44" s="106" t="str">
        <f t="shared" si="19"/>
        <v>eps</v>
      </c>
      <c r="K44" s="106" t="str">
        <f t="shared" si="19"/>
        <v>eps</v>
      </c>
      <c r="L44" s="106" t="str">
        <f t="shared" si="19"/>
        <v>eps</v>
      </c>
      <c r="M44" s="106" t="str">
        <f t="shared" si="19"/>
        <v>eps</v>
      </c>
      <c r="N44" s="106" t="str">
        <f t="shared" si="19"/>
        <v>eps</v>
      </c>
      <c r="O44" s="106" t="str">
        <f t="shared" si="19"/>
        <v>eps</v>
      </c>
      <c r="P44" s="106" t="str">
        <f t="shared" si="19"/>
        <v>eps</v>
      </c>
      <c r="Q44" s="106" t="str">
        <f t="shared" si="19"/>
        <v>eps</v>
      </c>
      <c r="R44" s="106" t="str">
        <f t="shared" si="19"/>
        <v>eps</v>
      </c>
      <c r="S44" s="106" t="str">
        <f t="shared" si="19"/>
        <v>eps</v>
      </c>
      <c r="T44" s="106" t="str">
        <f t="shared" si="19"/>
        <v>eps</v>
      </c>
    </row>
    <row r="45" spans="1:20" x14ac:dyDescent="0.25">
      <c r="A45" s="119" t="str">
        <f>TFP!A45</f>
        <v>awatr</v>
      </c>
      <c r="B45" s="119" t="str">
        <f>TFP!B45</f>
        <v>nat</v>
      </c>
      <c r="C45" s="119" t="str">
        <f t="shared" si="17"/>
        <v>base</v>
      </c>
      <c r="D45" s="106">
        <v>-0.05</v>
      </c>
      <c r="E45" s="106">
        <v>-0.7</v>
      </c>
      <c r="F45" s="106">
        <v>-1.5</v>
      </c>
      <c r="G45" s="106">
        <v>-1.4</v>
      </c>
      <c r="H45" s="106">
        <v>-0.9</v>
      </c>
      <c r="I45" s="106">
        <v>-0.9</v>
      </c>
      <c r="J45" s="106">
        <f>I45</f>
        <v>-0.9</v>
      </c>
      <c r="K45" s="106">
        <v>0.1</v>
      </c>
      <c r="L45" s="106">
        <f t="shared" si="19"/>
        <v>0.1</v>
      </c>
      <c r="M45" s="106">
        <f t="shared" si="19"/>
        <v>0.1</v>
      </c>
      <c r="N45" s="106">
        <f t="shared" si="19"/>
        <v>0.1</v>
      </c>
      <c r="O45" s="106">
        <f t="shared" si="19"/>
        <v>0.1</v>
      </c>
      <c r="P45" s="106">
        <f t="shared" si="19"/>
        <v>0.1</v>
      </c>
      <c r="Q45" s="106">
        <f t="shared" si="19"/>
        <v>0.1</v>
      </c>
      <c r="R45" s="106">
        <f t="shared" si="19"/>
        <v>0.1</v>
      </c>
      <c r="S45" s="106">
        <f t="shared" si="19"/>
        <v>0.1</v>
      </c>
      <c r="T45" s="106">
        <f t="shared" si="19"/>
        <v>0.1</v>
      </c>
    </row>
    <row r="46" spans="1:20" x14ac:dyDescent="0.25">
      <c r="A46" s="92" t="str">
        <f>TFP!A46</f>
        <v>acons</v>
      </c>
      <c r="B46" s="92" t="str">
        <f>TFP!B46</f>
        <v>nat</v>
      </c>
      <c r="C46" s="92" t="str">
        <f t="shared" si="17"/>
        <v>base</v>
      </c>
      <c r="D46" s="102">
        <f t="shared" ref="D46:J46" si="20">D43</f>
        <v>-5.5</v>
      </c>
      <c r="E46" s="102">
        <f t="shared" si="20"/>
        <v>-5.5</v>
      </c>
      <c r="F46" s="102">
        <f t="shared" si="20"/>
        <v>-5.5</v>
      </c>
      <c r="G46" s="102">
        <f t="shared" si="20"/>
        <v>-5.5</v>
      </c>
      <c r="H46" s="102">
        <f t="shared" si="20"/>
        <v>-5.5</v>
      </c>
      <c r="I46" s="102">
        <f t="shared" si="20"/>
        <v>-5.5</v>
      </c>
      <c r="J46" s="102">
        <f t="shared" si="20"/>
        <v>-5.5</v>
      </c>
      <c r="K46" s="107">
        <v>0.1</v>
      </c>
      <c r="L46" s="107">
        <f t="shared" si="19"/>
        <v>0.1</v>
      </c>
      <c r="M46" s="107">
        <f t="shared" si="19"/>
        <v>0.1</v>
      </c>
      <c r="N46" s="107">
        <f t="shared" si="19"/>
        <v>0.1</v>
      </c>
      <c r="O46" s="107">
        <f t="shared" si="19"/>
        <v>0.1</v>
      </c>
      <c r="P46" s="107">
        <f t="shared" si="19"/>
        <v>0.1</v>
      </c>
      <c r="Q46" s="107">
        <f t="shared" si="19"/>
        <v>0.1</v>
      </c>
      <c r="R46" s="107">
        <f t="shared" si="19"/>
        <v>0.1</v>
      </c>
      <c r="S46" s="107">
        <f t="shared" si="19"/>
        <v>0.1</v>
      </c>
      <c r="T46" s="107">
        <f t="shared" si="19"/>
        <v>0.1</v>
      </c>
    </row>
    <row r="47" spans="1:20" x14ac:dyDescent="0.25">
      <c r="A47" s="91" t="str">
        <f>TFP!A47</f>
        <v>atrad</v>
      </c>
      <c r="B47" s="91" t="str">
        <f>TFP!B47</f>
        <v>nat</v>
      </c>
      <c r="C47" s="91" t="str">
        <f t="shared" si="17"/>
        <v>base</v>
      </c>
      <c r="D47" s="102">
        <f t="shared" ref="D47:J47" si="21">D45</f>
        <v>-0.05</v>
      </c>
      <c r="E47" s="102">
        <f t="shared" si="21"/>
        <v>-0.7</v>
      </c>
      <c r="F47" s="102">
        <f t="shared" si="21"/>
        <v>-1.5</v>
      </c>
      <c r="G47" s="102">
        <f t="shared" si="21"/>
        <v>-1.4</v>
      </c>
      <c r="H47" s="102">
        <f t="shared" si="21"/>
        <v>-0.9</v>
      </c>
      <c r="I47" s="102">
        <f t="shared" si="21"/>
        <v>-0.9</v>
      </c>
      <c r="J47" s="102">
        <f t="shared" si="21"/>
        <v>-0.9</v>
      </c>
      <c r="K47" s="107">
        <v>0.1</v>
      </c>
      <c r="L47" s="107">
        <f t="shared" si="19"/>
        <v>0.1</v>
      </c>
      <c r="M47" s="107">
        <f t="shared" si="19"/>
        <v>0.1</v>
      </c>
      <c r="N47" s="107">
        <f t="shared" si="19"/>
        <v>0.1</v>
      </c>
      <c r="O47" s="107">
        <f t="shared" si="19"/>
        <v>0.1</v>
      </c>
      <c r="P47" s="107">
        <f t="shared" si="19"/>
        <v>0.1</v>
      </c>
      <c r="Q47" s="107">
        <f t="shared" si="19"/>
        <v>0.1</v>
      </c>
      <c r="R47" s="107">
        <f t="shared" si="19"/>
        <v>0.1</v>
      </c>
      <c r="S47" s="107">
        <f t="shared" si="19"/>
        <v>0.1</v>
      </c>
      <c r="T47" s="107">
        <f t="shared" si="19"/>
        <v>0.1</v>
      </c>
    </row>
    <row r="48" spans="1:20" x14ac:dyDescent="0.25">
      <c r="A48" s="91" t="str">
        <f>TFP!A48</f>
        <v>ahotl</v>
      </c>
      <c r="B48" s="91" t="str">
        <f>TFP!B48</f>
        <v>nat</v>
      </c>
      <c r="C48" s="91" t="str">
        <f t="shared" si="17"/>
        <v>base</v>
      </c>
      <c r="D48" s="102">
        <f t="shared" si="17"/>
        <v>-0.05</v>
      </c>
      <c r="E48" s="102">
        <f t="shared" si="17"/>
        <v>-0.7</v>
      </c>
      <c r="F48" s="102">
        <f t="shared" si="17"/>
        <v>-1.5</v>
      </c>
      <c r="G48" s="102">
        <f t="shared" si="17"/>
        <v>-1.4</v>
      </c>
      <c r="H48" s="102">
        <f t="shared" si="17"/>
        <v>-0.9</v>
      </c>
      <c r="I48" s="102">
        <f t="shared" si="17"/>
        <v>-0.9</v>
      </c>
      <c r="J48" s="102">
        <f t="shared" si="17"/>
        <v>-0.9</v>
      </c>
      <c r="K48" s="103">
        <f t="shared" si="17"/>
        <v>0.1</v>
      </c>
      <c r="L48" s="103">
        <f t="shared" si="17"/>
        <v>0.1</v>
      </c>
      <c r="M48" s="103">
        <f t="shared" si="17"/>
        <v>0.1</v>
      </c>
      <c r="N48" s="103">
        <f t="shared" si="17"/>
        <v>0.1</v>
      </c>
      <c r="O48" s="103">
        <f t="shared" si="17"/>
        <v>0.1</v>
      </c>
      <c r="P48" s="103">
        <f t="shared" si="17"/>
        <v>0.1</v>
      </c>
      <c r="Q48" s="103">
        <f t="shared" si="17"/>
        <v>0.1</v>
      </c>
      <c r="R48" s="103">
        <f t="shared" si="17"/>
        <v>0.1</v>
      </c>
      <c r="S48" s="103">
        <f t="shared" ref="S48:T48" si="22">S47</f>
        <v>0.1</v>
      </c>
      <c r="T48" s="103">
        <f t="shared" si="22"/>
        <v>0.1</v>
      </c>
    </row>
    <row r="49" spans="1:20" x14ac:dyDescent="0.25">
      <c r="A49" s="91" t="str">
        <f>TFP!A49</f>
        <v>atrps</v>
      </c>
      <c r="B49" s="91" t="str">
        <f>TFP!B49</f>
        <v>nat</v>
      </c>
      <c r="C49" s="91" t="str">
        <f t="shared" si="17"/>
        <v>base</v>
      </c>
      <c r="D49" s="102">
        <f t="shared" ref="D49:J49" si="23">D47</f>
        <v>-0.05</v>
      </c>
      <c r="E49" s="102">
        <f t="shared" si="23"/>
        <v>-0.7</v>
      </c>
      <c r="F49" s="102">
        <f t="shared" si="23"/>
        <v>-1.5</v>
      </c>
      <c r="G49" s="102">
        <f t="shared" si="23"/>
        <v>-1.4</v>
      </c>
      <c r="H49" s="102">
        <f t="shared" si="23"/>
        <v>-0.9</v>
      </c>
      <c r="I49" s="102">
        <f t="shared" si="23"/>
        <v>-0.9</v>
      </c>
      <c r="J49" s="102">
        <f t="shared" si="23"/>
        <v>-0.9</v>
      </c>
      <c r="K49" s="103">
        <f t="shared" ref="K49:T49" si="24">K50</f>
        <v>-0.5</v>
      </c>
      <c r="L49" s="103">
        <f t="shared" si="24"/>
        <v>-0.5</v>
      </c>
      <c r="M49" s="103">
        <f t="shared" si="24"/>
        <v>-0.5</v>
      </c>
      <c r="N49" s="103">
        <f t="shared" si="24"/>
        <v>-0.5</v>
      </c>
      <c r="O49" s="103">
        <f t="shared" si="24"/>
        <v>-0.5</v>
      </c>
      <c r="P49" s="103">
        <f t="shared" si="24"/>
        <v>-0.5</v>
      </c>
      <c r="Q49" s="103">
        <f t="shared" si="24"/>
        <v>-0.5</v>
      </c>
      <c r="R49" s="103">
        <f t="shared" si="24"/>
        <v>-0.5</v>
      </c>
      <c r="S49" s="103">
        <f t="shared" si="24"/>
        <v>-0.5</v>
      </c>
      <c r="T49" s="103">
        <f t="shared" si="24"/>
        <v>-0.5</v>
      </c>
    </row>
    <row r="50" spans="1:20" x14ac:dyDescent="0.25">
      <c r="A50" s="120" t="str">
        <f>TFP!A50</f>
        <v>altrp-p</v>
      </c>
      <c r="B50" s="120" t="str">
        <f>TFP!B50</f>
        <v>nat</v>
      </c>
      <c r="C50" s="120" t="str">
        <f t="shared" si="17"/>
        <v>base</v>
      </c>
      <c r="D50" s="106">
        <v>3.1</v>
      </c>
      <c r="E50" s="106">
        <v>3.1</v>
      </c>
      <c r="F50" s="106">
        <v>3.1</v>
      </c>
      <c r="G50" s="106">
        <v>0.5</v>
      </c>
      <c r="H50" s="106">
        <v>1.2</v>
      </c>
      <c r="I50" s="106">
        <v>1.3</v>
      </c>
      <c r="J50" s="106">
        <v>-0.5</v>
      </c>
      <c r="K50" s="106">
        <f>J50</f>
        <v>-0.5</v>
      </c>
      <c r="L50" s="106">
        <f t="shared" ref="L50:T50" si="25">K50</f>
        <v>-0.5</v>
      </c>
      <c r="M50" s="106">
        <f t="shared" si="25"/>
        <v>-0.5</v>
      </c>
      <c r="N50" s="106">
        <f t="shared" si="25"/>
        <v>-0.5</v>
      </c>
      <c r="O50" s="106">
        <f t="shared" si="25"/>
        <v>-0.5</v>
      </c>
      <c r="P50" s="106">
        <f t="shared" si="25"/>
        <v>-0.5</v>
      </c>
      <c r="Q50" s="106">
        <f t="shared" si="25"/>
        <v>-0.5</v>
      </c>
      <c r="R50" s="106">
        <f t="shared" si="25"/>
        <v>-0.5</v>
      </c>
      <c r="S50" s="106">
        <f t="shared" si="25"/>
        <v>-0.5</v>
      </c>
      <c r="T50" s="106">
        <f t="shared" si="25"/>
        <v>-0.5</v>
      </c>
    </row>
    <row r="51" spans="1:20" x14ac:dyDescent="0.25">
      <c r="A51" s="95" t="str">
        <f>TFP!A51</f>
        <v>altrp-f</v>
      </c>
      <c r="B51" s="95" t="str">
        <f>TFP!B51</f>
        <v>nat</v>
      </c>
      <c r="C51" s="95" t="str">
        <f t="shared" si="17"/>
        <v>base</v>
      </c>
      <c r="D51" s="102">
        <f t="shared" si="17"/>
        <v>3.1</v>
      </c>
      <c r="E51" s="102">
        <f t="shared" si="17"/>
        <v>3.1</v>
      </c>
      <c r="F51" s="102">
        <f t="shared" si="17"/>
        <v>3.1</v>
      </c>
      <c r="G51" s="102">
        <f t="shared" si="17"/>
        <v>0.5</v>
      </c>
      <c r="H51" s="102">
        <f t="shared" si="17"/>
        <v>1.2</v>
      </c>
      <c r="I51" s="102">
        <f t="shared" si="17"/>
        <v>1.3</v>
      </c>
      <c r="J51" s="102">
        <f t="shared" si="17"/>
        <v>-0.5</v>
      </c>
      <c r="K51" s="103">
        <f t="shared" si="17"/>
        <v>-0.5</v>
      </c>
      <c r="L51" s="103">
        <f t="shared" si="17"/>
        <v>-0.5</v>
      </c>
      <c r="M51" s="103">
        <f t="shared" si="17"/>
        <v>-0.5</v>
      </c>
      <c r="N51" s="103">
        <f t="shared" si="17"/>
        <v>-0.5</v>
      </c>
      <c r="O51" s="103">
        <f t="shared" si="17"/>
        <v>-0.5</v>
      </c>
      <c r="P51" s="103">
        <f t="shared" si="17"/>
        <v>-0.5</v>
      </c>
      <c r="Q51" s="103">
        <f t="shared" si="17"/>
        <v>-0.5</v>
      </c>
      <c r="R51" s="103">
        <f t="shared" si="17"/>
        <v>-0.5</v>
      </c>
      <c r="S51" s="103">
        <f t="shared" ref="S51:T54" si="26">S50</f>
        <v>-0.5</v>
      </c>
      <c r="T51" s="103">
        <f t="shared" si="26"/>
        <v>-0.5</v>
      </c>
    </row>
    <row r="52" spans="1:20" x14ac:dyDescent="0.25">
      <c r="A52" s="121" t="str">
        <f>TFP!A52</f>
        <v>awtrp</v>
      </c>
      <c r="B52" s="121" t="str">
        <f>TFP!B52</f>
        <v>nat</v>
      </c>
      <c r="C52" s="121" t="str">
        <f t="shared" si="17"/>
        <v>base</v>
      </c>
      <c r="D52" s="123">
        <v>5.5</v>
      </c>
      <c r="E52" s="123">
        <f>D52</f>
        <v>5.5</v>
      </c>
      <c r="F52" s="123">
        <f t="shared" ref="F52:H52" si="27">E52</f>
        <v>5.5</v>
      </c>
      <c r="G52" s="123">
        <f t="shared" si="27"/>
        <v>5.5</v>
      </c>
      <c r="H52" s="123">
        <f t="shared" si="27"/>
        <v>5.5</v>
      </c>
      <c r="I52" s="123">
        <f>I51</f>
        <v>1.3</v>
      </c>
      <c r="J52" s="123">
        <f>J51</f>
        <v>-0.5</v>
      </c>
      <c r="K52" s="103">
        <f t="shared" si="17"/>
        <v>-0.5</v>
      </c>
      <c r="L52" s="103">
        <f t="shared" si="17"/>
        <v>-0.5</v>
      </c>
      <c r="M52" s="103">
        <f t="shared" si="17"/>
        <v>-0.5</v>
      </c>
      <c r="N52" s="103">
        <f t="shared" si="17"/>
        <v>-0.5</v>
      </c>
      <c r="O52" s="103">
        <f t="shared" si="17"/>
        <v>-0.5</v>
      </c>
      <c r="P52" s="103">
        <f t="shared" si="17"/>
        <v>-0.5</v>
      </c>
      <c r="Q52" s="103">
        <f t="shared" si="17"/>
        <v>-0.5</v>
      </c>
      <c r="R52" s="103">
        <f t="shared" si="17"/>
        <v>-0.5</v>
      </c>
      <c r="S52" s="103">
        <f t="shared" si="26"/>
        <v>-0.5</v>
      </c>
      <c r="T52" s="103">
        <f t="shared" si="26"/>
        <v>-0.5</v>
      </c>
    </row>
    <row r="53" spans="1:20" x14ac:dyDescent="0.25">
      <c r="A53" s="122" t="str">
        <f>TFP!A53</f>
        <v>aatrp</v>
      </c>
      <c r="B53" s="122" t="str">
        <f>TFP!B53</f>
        <v>nat</v>
      </c>
      <c r="C53" s="122" t="str">
        <f>C52</f>
        <v>base</v>
      </c>
      <c r="D53" s="123">
        <v>4</v>
      </c>
      <c r="E53" s="123">
        <v>4</v>
      </c>
      <c r="F53" s="123">
        <v>4</v>
      </c>
      <c r="G53" s="123">
        <v>4</v>
      </c>
      <c r="H53" s="123">
        <v>4</v>
      </c>
      <c r="I53" s="123">
        <f>I52</f>
        <v>1.3</v>
      </c>
      <c r="J53" s="123">
        <f>J52</f>
        <v>-0.5</v>
      </c>
      <c r="K53" s="103">
        <f t="shared" si="17"/>
        <v>-0.5</v>
      </c>
      <c r="L53" s="103">
        <f t="shared" si="17"/>
        <v>-0.5</v>
      </c>
      <c r="M53" s="103">
        <f t="shared" si="17"/>
        <v>-0.5</v>
      </c>
      <c r="N53" s="103">
        <f t="shared" si="17"/>
        <v>-0.5</v>
      </c>
      <c r="O53" s="103">
        <f t="shared" si="17"/>
        <v>-0.5</v>
      </c>
      <c r="P53" s="103">
        <f t="shared" si="17"/>
        <v>-0.5</v>
      </c>
      <c r="Q53" s="103">
        <f t="shared" si="17"/>
        <v>-0.5</v>
      </c>
      <c r="R53" s="103">
        <f t="shared" si="17"/>
        <v>-0.5</v>
      </c>
      <c r="S53" s="103">
        <f t="shared" si="26"/>
        <v>-0.5</v>
      </c>
      <c r="T53" s="103">
        <f t="shared" si="26"/>
        <v>-0.5</v>
      </c>
    </row>
    <row r="54" spans="1:20" x14ac:dyDescent="0.25">
      <c r="A54" s="91" t="str">
        <f>TFP!A54</f>
        <v>acomm</v>
      </c>
      <c r="B54" s="91" t="str">
        <f>TFP!B54</f>
        <v>nat</v>
      </c>
      <c r="C54" s="91" t="str">
        <f t="shared" si="17"/>
        <v>base</v>
      </c>
      <c r="D54" s="102">
        <f t="shared" ref="D54:J54" si="28">D49</f>
        <v>-0.05</v>
      </c>
      <c r="E54" s="102">
        <f t="shared" si="28"/>
        <v>-0.7</v>
      </c>
      <c r="F54" s="102">
        <f t="shared" si="28"/>
        <v>-1.5</v>
      </c>
      <c r="G54" s="102">
        <f t="shared" si="28"/>
        <v>-1.4</v>
      </c>
      <c r="H54" s="102">
        <f t="shared" si="28"/>
        <v>-0.9</v>
      </c>
      <c r="I54" s="102">
        <f t="shared" si="28"/>
        <v>-0.9</v>
      </c>
      <c r="J54" s="102">
        <f t="shared" si="28"/>
        <v>-0.9</v>
      </c>
      <c r="K54" s="103">
        <f t="shared" si="17"/>
        <v>-0.5</v>
      </c>
      <c r="L54" s="103">
        <f t="shared" si="17"/>
        <v>-0.5</v>
      </c>
      <c r="M54" s="103">
        <f t="shared" si="17"/>
        <v>-0.5</v>
      </c>
      <c r="N54" s="103">
        <f t="shared" si="17"/>
        <v>-0.5</v>
      </c>
      <c r="O54" s="103">
        <f t="shared" si="17"/>
        <v>-0.5</v>
      </c>
      <c r="P54" s="103">
        <f t="shared" si="17"/>
        <v>-0.5</v>
      </c>
      <c r="Q54" s="103">
        <f t="shared" si="17"/>
        <v>-0.5</v>
      </c>
      <c r="R54" s="103">
        <f t="shared" si="17"/>
        <v>-0.5</v>
      </c>
      <c r="S54" s="103">
        <f t="shared" si="26"/>
        <v>-0.5</v>
      </c>
      <c r="T54" s="103">
        <f t="shared" si="26"/>
        <v>-0.5</v>
      </c>
    </row>
    <row r="55" spans="1:20" x14ac:dyDescent="0.25">
      <c r="A55" s="91" t="str">
        <f>TFP!A55</f>
        <v>afsrv</v>
      </c>
      <c r="B55" s="91" t="str">
        <f>TFP!B55</f>
        <v>nat</v>
      </c>
      <c r="C55" s="91" t="str">
        <f t="shared" si="17"/>
        <v>base</v>
      </c>
      <c r="D55" s="102">
        <f t="shared" si="17"/>
        <v>-0.05</v>
      </c>
      <c r="E55" s="102">
        <f t="shared" si="17"/>
        <v>-0.7</v>
      </c>
      <c r="F55" s="102">
        <f t="shared" si="17"/>
        <v>-1.5</v>
      </c>
      <c r="G55" s="102">
        <f t="shared" si="17"/>
        <v>-1.4</v>
      </c>
      <c r="H55" s="102">
        <f t="shared" si="17"/>
        <v>-0.9</v>
      </c>
      <c r="I55" s="102">
        <f t="shared" si="17"/>
        <v>-0.9</v>
      </c>
      <c r="J55" s="102">
        <f t="shared" si="17"/>
        <v>-0.9</v>
      </c>
      <c r="K55" s="107">
        <f t="shared" ref="K55:T55" si="29">J55</f>
        <v>-0.9</v>
      </c>
      <c r="L55" s="107">
        <f t="shared" si="29"/>
        <v>-0.9</v>
      </c>
      <c r="M55" s="107">
        <f t="shared" si="29"/>
        <v>-0.9</v>
      </c>
      <c r="N55" s="107">
        <f t="shared" si="29"/>
        <v>-0.9</v>
      </c>
      <c r="O55" s="107">
        <f t="shared" si="29"/>
        <v>-0.9</v>
      </c>
      <c r="P55" s="107">
        <f t="shared" si="29"/>
        <v>-0.9</v>
      </c>
      <c r="Q55" s="107">
        <f t="shared" si="29"/>
        <v>-0.9</v>
      </c>
      <c r="R55" s="107">
        <f t="shared" si="29"/>
        <v>-0.9</v>
      </c>
      <c r="S55" s="107">
        <f t="shared" si="29"/>
        <v>-0.9</v>
      </c>
      <c r="T55" s="107">
        <f t="shared" si="29"/>
        <v>-0.9</v>
      </c>
    </row>
    <row r="56" spans="1:20" x14ac:dyDescent="0.25">
      <c r="A56" s="91" t="str">
        <f>TFP!A56</f>
        <v>absrv</v>
      </c>
      <c r="B56" s="91" t="str">
        <f>TFP!B56</f>
        <v>nat</v>
      </c>
      <c r="C56" s="91" t="str">
        <f t="shared" si="17"/>
        <v>base</v>
      </c>
      <c r="D56" s="102">
        <f t="shared" si="17"/>
        <v>-0.05</v>
      </c>
      <c r="E56" s="102">
        <f t="shared" si="17"/>
        <v>-0.7</v>
      </c>
      <c r="F56" s="102">
        <f t="shared" si="17"/>
        <v>-1.5</v>
      </c>
      <c r="G56" s="102">
        <f t="shared" si="17"/>
        <v>-1.4</v>
      </c>
      <c r="H56" s="102">
        <f t="shared" si="17"/>
        <v>-0.9</v>
      </c>
      <c r="I56" s="102">
        <f t="shared" si="17"/>
        <v>-0.9</v>
      </c>
      <c r="J56" s="102">
        <f t="shared" si="17"/>
        <v>-0.9</v>
      </c>
      <c r="K56" s="103">
        <f t="shared" si="17"/>
        <v>-0.9</v>
      </c>
      <c r="L56" s="103">
        <f t="shared" si="17"/>
        <v>-0.9</v>
      </c>
      <c r="M56" s="103">
        <f t="shared" si="17"/>
        <v>-0.9</v>
      </c>
      <c r="N56" s="103">
        <f t="shared" si="17"/>
        <v>-0.9</v>
      </c>
      <c r="O56" s="103">
        <f t="shared" si="17"/>
        <v>-0.9</v>
      </c>
      <c r="P56" s="103">
        <f t="shared" si="17"/>
        <v>-0.9</v>
      </c>
      <c r="Q56" s="103">
        <f t="shared" si="17"/>
        <v>-0.9</v>
      </c>
      <c r="R56" s="103">
        <f t="shared" si="17"/>
        <v>-0.9</v>
      </c>
      <c r="S56" s="103">
        <f t="shared" ref="S56:T56" si="30">S55</f>
        <v>-0.9</v>
      </c>
      <c r="T56" s="103">
        <f t="shared" si="30"/>
        <v>-0.9</v>
      </c>
    </row>
    <row r="57" spans="1:20" x14ac:dyDescent="0.25">
      <c r="A57" s="91" t="str">
        <f>TFP!A57</f>
        <v>agsrv</v>
      </c>
      <c r="B57" s="91" t="str">
        <f>TFP!B57</f>
        <v>nat</v>
      </c>
      <c r="C57" s="91" t="str">
        <f t="shared" ref="C57:J58" si="31">C56</f>
        <v>base</v>
      </c>
      <c r="D57" s="102">
        <f t="shared" si="31"/>
        <v>-0.05</v>
      </c>
      <c r="E57" s="102">
        <f t="shared" si="31"/>
        <v>-0.7</v>
      </c>
      <c r="F57" s="102">
        <f t="shared" si="31"/>
        <v>-1.5</v>
      </c>
      <c r="G57" s="102">
        <f t="shared" si="31"/>
        <v>-1.4</v>
      </c>
      <c r="H57" s="102">
        <f t="shared" si="31"/>
        <v>-0.9</v>
      </c>
      <c r="I57" s="102">
        <f t="shared" si="31"/>
        <v>-0.9</v>
      </c>
      <c r="J57" s="102">
        <f t="shared" si="31"/>
        <v>-0.9</v>
      </c>
      <c r="K57" s="107">
        <f t="shared" ref="K57:T58" si="32">J57</f>
        <v>-0.9</v>
      </c>
      <c r="L57" s="107">
        <f t="shared" si="32"/>
        <v>-0.9</v>
      </c>
      <c r="M57" s="107">
        <f t="shared" si="32"/>
        <v>-0.9</v>
      </c>
      <c r="N57" s="107">
        <f t="shared" si="32"/>
        <v>-0.9</v>
      </c>
      <c r="O57" s="107">
        <f t="shared" si="32"/>
        <v>-0.9</v>
      </c>
      <c r="P57" s="107">
        <f t="shared" si="32"/>
        <v>-0.9</v>
      </c>
      <c r="Q57" s="107">
        <f t="shared" si="32"/>
        <v>-0.9</v>
      </c>
      <c r="R57" s="107">
        <f t="shared" si="32"/>
        <v>-0.9</v>
      </c>
      <c r="S57" s="107">
        <f t="shared" si="32"/>
        <v>-0.9</v>
      </c>
      <c r="T57" s="107">
        <f t="shared" si="32"/>
        <v>-0.9</v>
      </c>
    </row>
    <row r="58" spans="1:20" x14ac:dyDescent="0.25">
      <c r="A58" s="91" t="str">
        <f>TFP!A58</f>
        <v>aosrv</v>
      </c>
      <c r="B58" s="91" t="str">
        <f>TFP!B58</f>
        <v>nat</v>
      </c>
      <c r="C58" s="91" t="str">
        <f>C57</f>
        <v>base</v>
      </c>
      <c r="D58" s="102">
        <f>D57</f>
        <v>-0.05</v>
      </c>
      <c r="E58" s="102">
        <f t="shared" si="31"/>
        <v>-0.7</v>
      </c>
      <c r="F58" s="102">
        <f t="shared" si="31"/>
        <v>-1.5</v>
      </c>
      <c r="G58" s="102">
        <f t="shared" si="31"/>
        <v>-1.4</v>
      </c>
      <c r="H58" s="102">
        <f t="shared" si="31"/>
        <v>-0.9</v>
      </c>
      <c r="I58" s="102">
        <f t="shared" si="31"/>
        <v>-0.9</v>
      </c>
      <c r="J58" s="102">
        <f t="shared" si="31"/>
        <v>-0.9</v>
      </c>
      <c r="K58" s="107">
        <f t="shared" si="32"/>
        <v>-0.9</v>
      </c>
      <c r="L58" s="107">
        <f t="shared" si="32"/>
        <v>-0.9</v>
      </c>
      <c r="M58" s="107">
        <f t="shared" si="32"/>
        <v>-0.9</v>
      </c>
      <c r="N58" s="107">
        <f t="shared" si="32"/>
        <v>-0.9</v>
      </c>
      <c r="O58" s="107">
        <f t="shared" si="32"/>
        <v>-0.9</v>
      </c>
      <c r="P58" s="107">
        <f t="shared" si="32"/>
        <v>-0.9</v>
      </c>
      <c r="Q58" s="107">
        <f t="shared" si="32"/>
        <v>-0.9</v>
      </c>
      <c r="R58" s="107">
        <f t="shared" si="32"/>
        <v>-0.9</v>
      </c>
      <c r="S58" s="107">
        <f t="shared" si="32"/>
        <v>-0.9</v>
      </c>
      <c r="T58" s="107">
        <f t="shared" si="32"/>
        <v>-0.9</v>
      </c>
    </row>
    <row r="59" spans="1:20" x14ac:dyDescent="0.25">
      <c r="A59" s="96" t="s">
        <v>313</v>
      </c>
      <c r="B59" s="96" t="s">
        <v>74</v>
      </c>
      <c r="C59" s="96" t="str">
        <f>C58</f>
        <v>base</v>
      </c>
      <c r="D59" s="60" t="s">
        <v>77</v>
      </c>
      <c r="E59" s="60" t="s">
        <v>77</v>
      </c>
      <c r="F59" s="60" t="s">
        <v>77</v>
      </c>
      <c r="G59" s="60" t="s">
        <v>77</v>
      </c>
      <c r="H59" s="60" t="s">
        <v>77</v>
      </c>
      <c r="I59" s="60" t="s">
        <v>77</v>
      </c>
      <c r="J59" s="60" t="s">
        <v>77</v>
      </c>
      <c r="K59" s="61" t="s">
        <v>77</v>
      </c>
      <c r="L59" s="61" t="s">
        <v>77</v>
      </c>
      <c r="M59" s="61" t="s">
        <v>77</v>
      </c>
      <c r="N59" s="61" t="s">
        <v>77</v>
      </c>
      <c r="O59" s="62" t="s">
        <v>77</v>
      </c>
      <c r="P59" s="62" t="s">
        <v>77</v>
      </c>
      <c r="Q59" s="62" t="s">
        <v>77</v>
      </c>
      <c r="R59" s="62" t="s">
        <v>77</v>
      </c>
      <c r="S59" s="62" t="s">
        <v>77</v>
      </c>
      <c r="T59" s="62" t="s">
        <v>77</v>
      </c>
    </row>
  </sheetData>
  <mergeCells count="4">
    <mergeCell ref="D5:H5"/>
    <mergeCell ref="D6:J6"/>
    <mergeCell ref="K6:N6"/>
    <mergeCell ref="O6:T6"/>
  </mergeCells>
  <conditionalFormatting sqref="E7:H7 K9:N10 K7:M7 D8:H10 K14:N17 D19:H19 K19:N19 K29:N31 D29:H31 D33:H33 K33:N33 K36:N43 D36:H43 D46:H49 K46:N46 K51:N51 D51:H51 D53:H58 K55:N57 D18:E18 D28 D32 D34:D35 D14:H17 D12:H12 K12:T12 K25:T25 K21:N24 K26:N26 K20:T20 K8:T8 D21:H26 D20 K48:N49">
    <cfRule type="cellIs" dxfId="451" priority="111" operator="equal">
      <formula>"eps"</formula>
    </cfRule>
  </conditionalFormatting>
  <conditionalFormatting sqref="D7">
    <cfRule type="cellIs" dxfId="450" priority="110" operator="equal">
      <formula>"eps"</formula>
    </cfRule>
  </conditionalFormatting>
  <conditionalFormatting sqref="O9:R10 O8 O14:R17 O19:R26 O29:R31 O33:R33 O36:R43 O46:R46 O51:R51 O55:R57 O48:R49">
    <cfRule type="cellIs" dxfId="449" priority="109" operator="equal">
      <formula>"eps"</formula>
    </cfRule>
  </conditionalFormatting>
  <conditionalFormatting sqref="S8">
    <cfRule type="cellIs" dxfId="448" priority="108" operator="equal">
      <formula>"eps"</formula>
    </cfRule>
  </conditionalFormatting>
  <conditionalFormatting sqref="S9:S10 S14:S17 S19:S26 S29:S31 S33 S36:S43 S46 S51 S55:S57 S48:S49">
    <cfRule type="cellIs" dxfId="447" priority="107" operator="equal">
      <formula>"eps"</formula>
    </cfRule>
  </conditionalFormatting>
  <conditionalFormatting sqref="T8">
    <cfRule type="cellIs" dxfId="446" priority="106" operator="equal">
      <formula>"eps"</formula>
    </cfRule>
  </conditionalFormatting>
  <conditionalFormatting sqref="T9:T10 T14:T17 T19:T26 T29:T31 T33 T36:T43 T46 T51 T55:T57 T48:T49">
    <cfRule type="cellIs" dxfId="445" priority="105" operator="equal">
      <formula>"eps"</formula>
    </cfRule>
  </conditionalFormatting>
  <conditionalFormatting sqref="E59:H59 K59:N59">
    <cfRule type="cellIs" dxfId="444" priority="104" operator="equal">
      <formula>"eps"</formula>
    </cfRule>
  </conditionalFormatting>
  <conditionalFormatting sqref="O59:R59">
    <cfRule type="cellIs" dxfId="443" priority="103" operator="equal">
      <formula>"eps"</formula>
    </cfRule>
  </conditionalFormatting>
  <conditionalFormatting sqref="S59">
    <cfRule type="cellIs" dxfId="442" priority="102" operator="equal">
      <formula>"eps"</formula>
    </cfRule>
  </conditionalFormatting>
  <conditionalFormatting sqref="T59">
    <cfRule type="cellIs" dxfId="441" priority="101" operator="equal">
      <formula>"eps"</formula>
    </cfRule>
  </conditionalFormatting>
  <conditionalFormatting sqref="D59">
    <cfRule type="cellIs" dxfId="440" priority="100" operator="equal">
      <formula>"eps"</formula>
    </cfRule>
  </conditionalFormatting>
  <conditionalFormatting sqref="K12:T12">
    <cfRule type="cellIs" dxfId="439" priority="99" operator="equal">
      <formula>"eps"</formula>
    </cfRule>
  </conditionalFormatting>
  <conditionalFormatting sqref="F18:H18 K18:T18">
    <cfRule type="cellIs" dxfId="438" priority="98" operator="equal">
      <formula>"eps"</formula>
    </cfRule>
  </conditionalFormatting>
  <conditionalFormatting sqref="E28:H28 K28:T28">
    <cfRule type="cellIs" dxfId="437" priority="97" operator="equal">
      <formula>"eps"</formula>
    </cfRule>
  </conditionalFormatting>
  <conditionalFormatting sqref="O28:R28">
    <cfRule type="cellIs" dxfId="436" priority="96" operator="equal">
      <formula>"eps"</formula>
    </cfRule>
  </conditionalFormatting>
  <conditionalFormatting sqref="S28">
    <cfRule type="cellIs" dxfId="435" priority="95" operator="equal">
      <formula>"eps"</formula>
    </cfRule>
  </conditionalFormatting>
  <conditionalFormatting sqref="T28">
    <cfRule type="cellIs" dxfId="434" priority="94" operator="equal">
      <formula>"eps"</formula>
    </cfRule>
  </conditionalFormatting>
  <conditionalFormatting sqref="E32:H32 K32:T32">
    <cfRule type="cellIs" dxfId="433" priority="93" operator="equal">
      <formula>"eps"</formula>
    </cfRule>
  </conditionalFormatting>
  <conditionalFormatting sqref="O32:R32">
    <cfRule type="cellIs" dxfId="432" priority="92" operator="equal">
      <formula>"eps"</formula>
    </cfRule>
  </conditionalFormatting>
  <conditionalFormatting sqref="S32">
    <cfRule type="cellIs" dxfId="431" priority="91" operator="equal">
      <formula>"eps"</formula>
    </cfRule>
  </conditionalFormatting>
  <conditionalFormatting sqref="T32">
    <cfRule type="cellIs" dxfId="430" priority="90" operator="equal">
      <formula>"eps"</formula>
    </cfRule>
  </conditionalFormatting>
  <conditionalFormatting sqref="E34:H34 K34:T34">
    <cfRule type="cellIs" dxfId="429" priority="89" operator="equal">
      <formula>"eps"</formula>
    </cfRule>
  </conditionalFormatting>
  <conditionalFormatting sqref="O34:R34">
    <cfRule type="cellIs" dxfId="428" priority="88" operator="equal">
      <formula>"eps"</formula>
    </cfRule>
  </conditionalFormatting>
  <conditionalFormatting sqref="S34">
    <cfRule type="cellIs" dxfId="427" priority="87" operator="equal">
      <formula>"eps"</formula>
    </cfRule>
  </conditionalFormatting>
  <conditionalFormatting sqref="T34">
    <cfRule type="cellIs" dxfId="426" priority="86" operator="equal">
      <formula>"eps"</formula>
    </cfRule>
  </conditionalFormatting>
  <conditionalFormatting sqref="E35:H35 K35:T35">
    <cfRule type="cellIs" dxfId="425" priority="85" operator="equal">
      <formula>"eps"</formula>
    </cfRule>
  </conditionalFormatting>
  <conditionalFormatting sqref="O35:R35">
    <cfRule type="cellIs" dxfId="424" priority="84" operator="equal">
      <formula>"eps"</formula>
    </cfRule>
  </conditionalFormatting>
  <conditionalFormatting sqref="S35">
    <cfRule type="cellIs" dxfId="423" priority="83" operator="equal">
      <formula>"eps"</formula>
    </cfRule>
  </conditionalFormatting>
  <conditionalFormatting sqref="T35">
    <cfRule type="cellIs" dxfId="422" priority="82" operator="equal">
      <formula>"eps"</formula>
    </cfRule>
  </conditionalFormatting>
  <conditionalFormatting sqref="E44:H44 K44:T44">
    <cfRule type="cellIs" dxfId="421" priority="81" operator="equal">
      <formula>"eps"</formula>
    </cfRule>
  </conditionalFormatting>
  <conditionalFormatting sqref="O44:R44">
    <cfRule type="cellIs" dxfId="420" priority="80" operator="equal">
      <formula>"eps"</formula>
    </cfRule>
  </conditionalFormatting>
  <conditionalFormatting sqref="S44">
    <cfRule type="cellIs" dxfId="419" priority="79" operator="equal">
      <formula>"eps"</formula>
    </cfRule>
  </conditionalFormatting>
  <conditionalFormatting sqref="T44">
    <cfRule type="cellIs" dxfId="418" priority="78" operator="equal">
      <formula>"eps"</formula>
    </cfRule>
  </conditionalFormatting>
  <conditionalFormatting sqref="E45:H45 K45:T45">
    <cfRule type="cellIs" dxfId="417" priority="77" operator="equal">
      <formula>"eps"</formula>
    </cfRule>
  </conditionalFormatting>
  <conditionalFormatting sqref="O45:R45">
    <cfRule type="cellIs" dxfId="416" priority="76" operator="equal">
      <formula>"eps"</formula>
    </cfRule>
  </conditionalFormatting>
  <conditionalFormatting sqref="S45">
    <cfRule type="cellIs" dxfId="415" priority="75" operator="equal">
      <formula>"eps"</formula>
    </cfRule>
  </conditionalFormatting>
  <conditionalFormatting sqref="T45">
    <cfRule type="cellIs" dxfId="414" priority="74" operator="equal">
      <formula>"eps"</formula>
    </cfRule>
  </conditionalFormatting>
  <conditionalFormatting sqref="E50:H50 K50:T50">
    <cfRule type="cellIs" dxfId="413" priority="73" operator="equal">
      <formula>"eps"</formula>
    </cfRule>
  </conditionalFormatting>
  <conditionalFormatting sqref="O50:R50">
    <cfRule type="cellIs" dxfId="412" priority="72" operator="equal">
      <formula>"eps"</formula>
    </cfRule>
  </conditionalFormatting>
  <conditionalFormatting sqref="S50">
    <cfRule type="cellIs" dxfId="411" priority="71" operator="equal">
      <formula>"eps"</formula>
    </cfRule>
  </conditionalFormatting>
  <conditionalFormatting sqref="T50">
    <cfRule type="cellIs" dxfId="410" priority="70" operator="equal">
      <formula>"eps"</formula>
    </cfRule>
  </conditionalFormatting>
  <conditionalFormatting sqref="E52:H52">
    <cfRule type="cellIs" dxfId="409" priority="69" operator="equal">
      <formula>"eps"</formula>
    </cfRule>
  </conditionalFormatting>
  <conditionalFormatting sqref="D44">
    <cfRule type="cellIs" dxfId="408" priority="68" operator="equal">
      <formula>"eps"</formula>
    </cfRule>
  </conditionalFormatting>
  <conditionalFormatting sqref="D45">
    <cfRule type="cellIs" dxfId="407" priority="67" operator="equal">
      <formula>"eps"</formula>
    </cfRule>
  </conditionalFormatting>
  <conditionalFormatting sqref="D50">
    <cfRule type="cellIs" dxfId="406" priority="66" operator="equal">
      <formula>"eps"</formula>
    </cfRule>
  </conditionalFormatting>
  <conditionalFormatting sqref="D52">
    <cfRule type="cellIs" dxfId="405" priority="65" operator="equal">
      <formula>"eps"</formula>
    </cfRule>
  </conditionalFormatting>
  <conditionalFormatting sqref="E11:H11 K11:T11">
    <cfRule type="cellIs" dxfId="404" priority="64" operator="equal">
      <formula>"eps"</formula>
    </cfRule>
  </conditionalFormatting>
  <conditionalFormatting sqref="O11:R11">
    <cfRule type="cellIs" dxfId="403" priority="63" operator="equal">
      <formula>"eps"</formula>
    </cfRule>
  </conditionalFormatting>
  <conditionalFormatting sqref="S11">
    <cfRule type="cellIs" dxfId="402" priority="62" operator="equal">
      <formula>"eps"</formula>
    </cfRule>
  </conditionalFormatting>
  <conditionalFormatting sqref="T11">
    <cfRule type="cellIs" dxfId="401" priority="61" operator="equal">
      <formula>"eps"</formula>
    </cfRule>
  </conditionalFormatting>
  <conditionalFormatting sqref="D11">
    <cfRule type="cellIs" dxfId="400" priority="60" operator="equal">
      <formula>"eps"</formula>
    </cfRule>
  </conditionalFormatting>
  <conditionalFormatting sqref="E27:H27 K27:T27">
    <cfRule type="cellIs" dxfId="399" priority="59" operator="equal">
      <formula>"eps"</formula>
    </cfRule>
  </conditionalFormatting>
  <conditionalFormatting sqref="O27:R27">
    <cfRule type="cellIs" dxfId="398" priority="58" operator="equal">
      <formula>"eps"</formula>
    </cfRule>
  </conditionalFormatting>
  <conditionalFormatting sqref="S27">
    <cfRule type="cellIs" dxfId="397" priority="57" operator="equal">
      <formula>"eps"</formula>
    </cfRule>
  </conditionalFormatting>
  <conditionalFormatting sqref="T27">
    <cfRule type="cellIs" dxfId="396" priority="56" operator="equal">
      <formula>"eps"</formula>
    </cfRule>
  </conditionalFormatting>
  <conditionalFormatting sqref="D27">
    <cfRule type="cellIs" dxfId="395" priority="55" operator="equal">
      <formula>"eps"</formula>
    </cfRule>
  </conditionalFormatting>
  <conditionalFormatting sqref="D13:H13 K13:T13">
    <cfRule type="cellIs" dxfId="394" priority="54" operator="equal">
      <formula>"eps"</formula>
    </cfRule>
  </conditionalFormatting>
  <conditionalFormatting sqref="K13:T13">
    <cfRule type="cellIs" dxfId="393" priority="53" operator="equal">
      <formula>"eps"</formula>
    </cfRule>
  </conditionalFormatting>
  <conditionalFormatting sqref="E20:H20">
    <cfRule type="cellIs" dxfId="392" priority="52" operator="equal">
      <formula>"eps"</formula>
    </cfRule>
  </conditionalFormatting>
  <conditionalFormatting sqref="K47:N47">
    <cfRule type="cellIs" dxfId="391" priority="51" operator="equal">
      <formula>"eps"</formula>
    </cfRule>
  </conditionalFormatting>
  <conditionalFormatting sqref="O47:R47">
    <cfRule type="cellIs" dxfId="390" priority="50" operator="equal">
      <formula>"eps"</formula>
    </cfRule>
  </conditionalFormatting>
  <conditionalFormatting sqref="S47">
    <cfRule type="cellIs" dxfId="389" priority="49" operator="equal">
      <formula>"eps"</formula>
    </cfRule>
  </conditionalFormatting>
  <conditionalFormatting sqref="T47">
    <cfRule type="cellIs" dxfId="388" priority="48" operator="equal">
      <formula>"eps"</formula>
    </cfRule>
  </conditionalFormatting>
  <conditionalFormatting sqref="K52:N52">
    <cfRule type="cellIs" dxfId="387" priority="47" operator="equal">
      <formula>"eps"</formula>
    </cfRule>
  </conditionalFormatting>
  <conditionalFormatting sqref="O52:R52">
    <cfRule type="cellIs" dxfId="386" priority="46" operator="equal">
      <formula>"eps"</formula>
    </cfRule>
  </conditionalFormatting>
  <conditionalFormatting sqref="S52">
    <cfRule type="cellIs" dxfId="385" priority="45" operator="equal">
      <formula>"eps"</formula>
    </cfRule>
  </conditionalFormatting>
  <conditionalFormatting sqref="T52">
    <cfRule type="cellIs" dxfId="384" priority="44" operator="equal">
      <formula>"eps"</formula>
    </cfRule>
  </conditionalFormatting>
  <conditionalFormatting sqref="K53:N53">
    <cfRule type="cellIs" dxfId="383" priority="43" operator="equal">
      <formula>"eps"</formula>
    </cfRule>
  </conditionalFormatting>
  <conditionalFormatting sqref="O53:R53">
    <cfRule type="cellIs" dxfId="382" priority="42" operator="equal">
      <formula>"eps"</formula>
    </cfRule>
  </conditionalFormatting>
  <conditionalFormatting sqref="S53">
    <cfRule type="cellIs" dxfId="381" priority="41" operator="equal">
      <formula>"eps"</formula>
    </cfRule>
  </conditionalFormatting>
  <conditionalFormatting sqref="T53">
    <cfRule type="cellIs" dxfId="380" priority="40" operator="equal">
      <formula>"eps"</formula>
    </cfRule>
  </conditionalFormatting>
  <conditionalFormatting sqref="K58:N58">
    <cfRule type="cellIs" dxfId="379" priority="39" operator="equal">
      <formula>"eps"</formula>
    </cfRule>
  </conditionalFormatting>
  <conditionalFormatting sqref="O58:R58">
    <cfRule type="cellIs" dxfId="378" priority="38" operator="equal">
      <formula>"eps"</formula>
    </cfRule>
  </conditionalFormatting>
  <conditionalFormatting sqref="S58">
    <cfRule type="cellIs" dxfId="377" priority="37" operator="equal">
      <formula>"eps"</formula>
    </cfRule>
  </conditionalFormatting>
  <conditionalFormatting sqref="T58">
    <cfRule type="cellIs" dxfId="376" priority="36" operator="equal">
      <formula>"eps"</formula>
    </cfRule>
  </conditionalFormatting>
  <conditionalFormatting sqref="K54:N54">
    <cfRule type="cellIs" dxfId="375" priority="35" operator="equal">
      <formula>"eps"</formula>
    </cfRule>
  </conditionalFormatting>
  <conditionalFormatting sqref="O54:R54">
    <cfRule type="cellIs" dxfId="374" priority="34" operator="equal">
      <formula>"eps"</formula>
    </cfRule>
  </conditionalFormatting>
  <conditionalFormatting sqref="S54">
    <cfRule type="cellIs" dxfId="373" priority="33" operator="equal">
      <formula>"eps"</formula>
    </cfRule>
  </conditionalFormatting>
  <conditionalFormatting sqref="T54">
    <cfRule type="cellIs" dxfId="372" priority="32" operator="equal">
      <formula>"eps"</formula>
    </cfRule>
  </conditionalFormatting>
  <conditionalFormatting sqref="I7:I10 I19 I29:I31 I33 I36:I43 I46:I49 I51 I53:I58 I14:I17 I12 I21:I26">
    <cfRule type="cellIs" dxfId="371" priority="31" operator="equal">
      <formula>"eps"</formula>
    </cfRule>
  </conditionalFormatting>
  <conditionalFormatting sqref="I59">
    <cfRule type="cellIs" dxfId="370" priority="30" operator="equal">
      <formula>"eps"</formula>
    </cfRule>
  </conditionalFormatting>
  <conditionalFormatting sqref="I18">
    <cfRule type="cellIs" dxfId="369" priority="29" operator="equal">
      <formula>"eps"</formula>
    </cfRule>
  </conditionalFormatting>
  <conditionalFormatting sqref="I28">
    <cfRule type="cellIs" dxfId="368" priority="28" operator="equal">
      <formula>"eps"</formula>
    </cfRule>
  </conditionalFormatting>
  <conditionalFormatting sqref="I32">
    <cfRule type="cellIs" dxfId="367" priority="27" operator="equal">
      <formula>"eps"</formula>
    </cfRule>
  </conditionalFormatting>
  <conditionalFormatting sqref="I34">
    <cfRule type="cellIs" dxfId="366" priority="26" operator="equal">
      <formula>"eps"</formula>
    </cfRule>
  </conditionalFormatting>
  <conditionalFormatting sqref="I35">
    <cfRule type="cellIs" dxfId="365" priority="25" operator="equal">
      <formula>"eps"</formula>
    </cfRule>
  </conditionalFormatting>
  <conditionalFormatting sqref="I44">
    <cfRule type="cellIs" dxfId="364" priority="24" operator="equal">
      <formula>"eps"</formula>
    </cfRule>
  </conditionalFormatting>
  <conditionalFormatting sqref="I45">
    <cfRule type="cellIs" dxfId="363" priority="23" operator="equal">
      <formula>"eps"</formula>
    </cfRule>
  </conditionalFormatting>
  <conditionalFormatting sqref="I50">
    <cfRule type="cellIs" dxfId="362" priority="22" operator="equal">
      <formula>"eps"</formula>
    </cfRule>
  </conditionalFormatting>
  <conditionalFormatting sqref="I52">
    <cfRule type="cellIs" dxfId="361" priority="21" operator="equal">
      <formula>"eps"</formula>
    </cfRule>
  </conditionalFormatting>
  <conditionalFormatting sqref="I11">
    <cfRule type="cellIs" dxfId="360" priority="20" operator="equal">
      <formula>"eps"</formula>
    </cfRule>
  </conditionalFormatting>
  <conditionalFormatting sqref="I27">
    <cfRule type="cellIs" dxfId="359" priority="19" operator="equal">
      <formula>"eps"</formula>
    </cfRule>
  </conditionalFormatting>
  <conditionalFormatting sqref="I13">
    <cfRule type="cellIs" dxfId="358" priority="18" operator="equal">
      <formula>"eps"</formula>
    </cfRule>
  </conditionalFormatting>
  <conditionalFormatting sqref="I20">
    <cfRule type="cellIs" dxfId="357" priority="17" operator="equal">
      <formula>"eps"</formula>
    </cfRule>
  </conditionalFormatting>
  <conditionalFormatting sqref="J7:J10 J19 J29:J31 J33 J36:J43 J46:J49 J54:J58 J14:J17 J12 J21:J26">
    <cfRule type="cellIs" dxfId="356" priority="16" operator="equal">
      <formula>"eps"</formula>
    </cfRule>
  </conditionalFormatting>
  <conditionalFormatting sqref="J59">
    <cfRule type="cellIs" dxfId="355" priority="15" operator="equal">
      <formula>"eps"</formula>
    </cfRule>
  </conditionalFormatting>
  <conditionalFormatting sqref="J18">
    <cfRule type="cellIs" dxfId="354" priority="14" operator="equal">
      <formula>"eps"</formula>
    </cfRule>
  </conditionalFormatting>
  <conditionalFormatting sqref="J28">
    <cfRule type="cellIs" dxfId="353" priority="13" operator="equal">
      <formula>"eps"</formula>
    </cfRule>
  </conditionalFormatting>
  <conditionalFormatting sqref="J32">
    <cfRule type="cellIs" dxfId="352" priority="12" operator="equal">
      <formula>"eps"</formula>
    </cfRule>
  </conditionalFormatting>
  <conditionalFormatting sqref="J34">
    <cfRule type="cellIs" dxfId="351" priority="11" operator="equal">
      <formula>"eps"</formula>
    </cfRule>
  </conditionalFormatting>
  <conditionalFormatting sqref="J35">
    <cfRule type="cellIs" dxfId="350" priority="10" operator="equal">
      <formula>"eps"</formula>
    </cfRule>
  </conditionalFormatting>
  <conditionalFormatting sqref="J44">
    <cfRule type="cellIs" dxfId="349" priority="9" operator="equal">
      <formula>"eps"</formula>
    </cfRule>
  </conditionalFormatting>
  <conditionalFormatting sqref="J45">
    <cfRule type="cellIs" dxfId="348" priority="8" operator="equal">
      <formula>"eps"</formula>
    </cfRule>
  </conditionalFormatting>
  <conditionalFormatting sqref="J11">
    <cfRule type="cellIs" dxfId="347" priority="7" operator="equal">
      <formula>"eps"</formula>
    </cfRule>
  </conditionalFormatting>
  <conditionalFormatting sqref="J27">
    <cfRule type="cellIs" dxfId="346" priority="6" operator="equal">
      <formula>"eps"</formula>
    </cfRule>
  </conditionalFormatting>
  <conditionalFormatting sqref="J13">
    <cfRule type="cellIs" dxfId="345" priority="5" operator="equal">
      <formula>"eps"</formula>
    </cfRule>
  </conditionalFormatting>
  <conditionalFormatting sqref="J20">
    <cfRule type="cellIs" dxfId="344" priority="4" operator="equal">
      <formula>"eps"</formula>
    </cfRule>
  </conditionalFormatting>
  <conditionalFormatting sqref="J51 J53">
    <cfRule type="cellIs" dxfId="343" priority="3" operator="equal">
      <formula>"eps"</formula>
    </cfRule>
  </conditionalFormatting>
  <conditionalFormatting sqref="J50">
    <cfRule type="cellIs" dxfId="342" priority="2" operator="equal">
      <formula>"eps"</formula>
    </cfRule>
  </conditionalFormatting>
  <conditionalFormatting sqref="J52">
    <cfRule type="cellIs" dxfId="34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 codeName="Sheet13">
    <tabColor rgb="FFFF0000"/>
  </sheetPr>
  <dimension ref="A1:T59"/>
  <sheetViews>
    <sheetView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54" sqref="I54"/>
    </sheetView>
  </sheetViews>
  <sheetFormatPr defaultColWidth="8.85546875" defaultRowHeight="15" x14ac:dyDescent="0.25"/>
  <cols>
    <col min="1" max="3" width="8.85546875" style="33"/>
    <col min="4" max="13" width="9.28515625" style="33" customWidth="1"/>
    <col min="14" max="16384" width="8.85546875" style="33"/>
  </cols>
  <sheetData>
    <row r="1" spans="1:20" ht="18.75" x14ac:dyDescent="0.3">
      <c r="A1" s="97" t="s">
        <v>75</v>
      </c>
      <c r="H1" s="87"/>
    </row>
    <row r="3" spans="1:20" x14ac:dyDescent="0.25">
      <c r="D3" s="98"/>
      <c r="F3" s="87"/>
      <c r="G3" s="87"/>
    </row>
    <row r="5" spans="1:20" x14ac:dyDescent="0.25">
      <c r="A5" s="99" t="s">
        <v>160</v>
      </c>
      <c r="D5" s="129" t="s">
        <v>300</v>
      </c>
      <c r="E5" s="129"/>
      <c r="F5" s="129"/>
      <c r="G5" s="129"/>
      <c r="H5" s="129"/>
    </row>
    <row r="6" spans="1:20" x14ac:dyDescent="0.25">
      <c r="D6" s="130" t="s">
        <v>296</v>
      </c>
      <c r="E6" s="130"/>
      <c r="F6" s="130"/>
      <c r="G6" s="130"/>
      <c r="H6" s="130"/>
      <c r="I6" s="130"/>
      <c r="J6" s="130"/>
      <c r="K6" s="131" t="s">
        <v>298</v>
      </c>
      <c r="L6" s="131"/>
      <c r="M6" s="131"/>
      <c r="N6" s="131"/>
      <c r="O6" s="131" t="s">
        <v>299</v>
      </c>
      <c r="P6" s="131"/>
      <c r="Q6" s="131"/>
      <c r="R6" s="131"/>
      <c r="S6" s="131"/>
      <c r="T6" s="131"/>
    </row>
    <row r="7" spans="1:20" x14ac:dyDescent="0.25">
      <c r="D7" s="100">
        <v>2013</v>
      </c>
      <c r="E7" s="100">
        <v>2014</v>
      </c>
      <c r="F7" s="100">
        <v>2015</v>
      </c>
      <c r="G7" s="100">
        <v>2016</v>
      </c>
      <c r="H7" s="100">
        <v>2017</v>
      </c>
      <c r="I7" s="100">
        <v>2018</v>
      </c>
      <c r="J7" s="100">
        <v>2019</v>
      </c>
      <c r="K7" s="104">
        <v>2020</v>
      </c>
      <c r="L7" s="104">
        <v>2021</v>
      </c>
      <c r="M7" s="104">
        <v>2022</v>
      </c>
      <c r="N7" s="101">
        <v>2023</v>
      </c>
      <c r="O7" s="101">
        <v>2024</v>
      </c>
      <c r="P7" s="101">
        <v>2025</v>
      </c>
      <c r="Q7" s="101">
        <v>2029</v>
      </c>
      <c r="R7" s="101">
        <v>2031</v>
      </c>
      <c r="S7" s="101">
        <v>2035</v>
      </c>
      <c r="T7" s="101">
        <v>2040</v>
      </c>
    </row>
    <row r="8" spans="1:20" x14ac:dyDescent="0.25">
      <c r="A8" s="127" t="str">
        <f>TFP!A8</f>
        <v>aagri</v>
      </c>
      <c r="B8" s="127" t="str">
        <f>TFP!B8</f>
        <v>nat</v>
      </c>
      <c r="C8" s="127" t="str">
        <f>Closures!H6</f>
        <v>base</v>
      </c>
      <c r="D8" s="106">
        <v>1.7</v>
      </c>
      <c r="E8" s="106">
        <v>3.5</v>
      </c>
      <c r="F8" s="106">
        <v>-5.2</v>
      </c>
      <c r="G8" s="106">
        <v>-5.5</v>
      </c>
      <c r="H8" s="106">
        <v>4</v>
      </c>
      <c r="I8" s="106">
        <v>-5.5</v>
      </c>
      <c r="J8" s="106">
        <v>-5.5</v>
      </c>
      <c r="K8" s="107">
        <v>0.1</v>
      </c>
      <c r="L8" s="107">
        <f t="shared" ref="L8:T8" si="0">K8</f>
        <v>0.1</v>
      </c>
      <c r="M8" s="107">
        <f t="shared" si="0"/>
        <v>0.1</v>
      </c>
      <c r="N8" s="107">
        <f t="shared" si="0"/>
        <v>0.1</v>
      </c>
      <c r="O8" s="107">
        <f t="shared" si="0"/>
        <v>0.1</v>
      </c>
      <c r="P8" s="107">
        <f t="shared" si="0"/>
        <v>0.1</v>
      </c>
      <c r="Q8" s="107">
        <f t="shared" si="0"/>
        <v>0.1</v>
      </c>
      <c r="R8" s="107">
        <f t="shared" si="0"/>
        <v>0.1</v>
      </c>
      <c r="S8" s="107">
        <f t="shared" si="0"/>
        <v>0.1</v>
      </c>
      <c r="T8" s="107">
        <f t="shared" si="0"/>
        <v>0.1</v>
      </c>
    </row>
    <row r="9" spans="1:20" x14ac:dyDescent="0.25">
      <c r="A9" s="87" t="str">
        <f>TFP!A9</f>
        <v>afore</v>
      </c>
      <c r="B9" s="87" t="str">
        <f>TFP!B9</f>
        <v>nat</v>
      </c>
      <c r="C9" s="87" t="str">
        <f t="shared" ref="C9:T24" si="1">C8</f>
        <v>base</v>
      </c>
      <c r="D9" s="102">
        <f>D8</f>
        <v>1.7</v>
      </c>
      <c r="E9" s="102">
        <f t="shared" ref="E9:J9" si="2">E8</f>
        <v>3.5</v>
      </c>
      <c r="F9" s="102">
        <f t="shared" si="2"/>
        <v>-5.2</v>
      </c>
      <c r="G9" s="102">
        <f t="shared" si="2"/>
        <v>-5.5</v>
      </c>
      <c r="H9" s="102">
        <f t="shared" si="2"/>
        <v>4</v>
      </c>
      <c r="I9" s="102">
        <f t="shared" si="2"/>
        <v>-5.5</v>
      </c>
      <c r="J9" s="102">
        <f t="shared" si="2"/>
        <v>-5.5</v>
      </c>
      <c r="K9" s="103">
        <f t="shared" si="1"/>
        <v>0.1</v>
      </c>
      <c r="L9" s="103">
        <f t="shared" si="1"/>
        <v>0.1</v>
      </c>
      <c r="M9" s="103">
        <f t="shared" si="1"/>
        <v>0.1</v>
      </c>
      <c r="N9" s="103">
        <f t="shared" si="1"/>
        <v>0.1</v>
      </c>
      <c r="O9" s="103">
        <f t="shared" si="1"/>
        <v>0.1</v>
      </c>
      <c r="P9" s="103">
        <f t="shared" si="1"/>
        <v>0.1</v>
      </c>
      <c r="Q9" s="103">
        <f t="shared" si="1"/>
        <v>0.1</v>
      </c>
      <c r="R9" s="103">
        <f t="shared" si="1"/>
        <v>0.1</v>
      </c>
      <c r="S9" s="103">
        <f t="shared" si="1"/>
        <v>0.1</v>
      </c>
      <c r="T9" s="103">
        <f t="shared" si="1"/>
        <v>0.1</v>
      </c>
    </row>
    <row r="10" spans="1:20" x14ac:dyDescent="0.25">
      <c r="A10" s="87" t="str">
        <f>TFP!A10</f>
        <v>afish</v>
      </c>
      <c r="B10" s="87" t="str">
        <f>TFP!B10</f>
        <v>nat</v>
      </c>
      <c r="C10" s="87" t="str">
        <f t="shared" si="1"/>
        <v>base</v>
      </c>
      <c r="D10" s="102">
        <f>D9</f>
        <v>1.7</v>
      </c>
      <c r="E10" s="102">
        <f t="shared" ref="E10" si="3">E9</f>
        <v>3.5</v>
      </c>
      <c r="F10" s="102">
        <f t="shared" ref="F10" si="4">F9</f>
        <v>-5.2</v>
      </c>
      <c r="G10" s="102">
        <f t="shared" ref="G10" si="5">G9</f>
        <v>-5.5</v>
      </c>
      <c r="H10" s="102">
        <f t="shared" ref="H10" si="6">H9</f>
        <v>4</v>
      </c>
      <c r="I10" s="102">
        <f t="shared" ref="I10" si="7">I9</f>
        <v>-5.5</v>
      </c>
      <c r="J10" s="102">
        <f t="shared" ref="J10" si="8">J9</f>
        <v>-5.5</v>
      </c>
      <c r="K10" s="103">
        <f t="shared" si="1"/>
        <v>0.1</v>
      </c>
      <c r="L10" s="103">
        <f t="shared" si="1"/>
        <v>0.1</v>
      </c>
      <c r="M10" s="103">
        <f t="shared" si="1"/>
        <v>0.1</v>
      </c>
      <c r="N10" s="103">
        <f t="shared" si="1"/>
        <v>0.1</v>
      </c>
      <c r="O10" s="103">
        <f t="shared" si="1"/>
        <v>0.1</v>
      </c>
      <c r="P10" s="103">
        <f t="shared" si="1"/>
        <v>0.1</v>
      </c>
      <c r="Q10" s="103">
        <f t="shared" si="1"/>
        <v>0.1</v>
      </c>
      <c r="R10" s="103">
        <f t="shared" si="1"/>
        <v>0.1</v>
      </c>
      <c r="S10" s="103">
        <f t="shared" si="1"/>
        <v>0.1</v>
      </c>
      <c r="T10" s="103">
        <f t="shared" si="1"/>
        <v>0.1</v>
      </c>
    </row>
    <row r="11" spans="1:20" x14ac:dyDescent="0.25">
      <c r="A11" s="127" t="str">
        <f>TFP!A11</f>
        <v>acoal</v>
      </c>
      <c r="B11" s="127" t="str">
        <f>TFP!B11</f>
        <v>nat</v>
      </c>
      <c r="C11" s="127" t="str">
        <f t="shared" si="1"/>
        <v>base</v>
      </c>
      <c r="D11" s="106" t="s">
        <v>77</v>
      </c>
      <c r="E11" s="106" t="s">
        <v>77</v>
      </c>
      <c r="F11" s="106" t="s">
        <v>77</v>
      </c>
      <c r="G11" s="106" t="s">
        <v>77</v>
      </c>
      <c r="H11" s="106" t="s">
        <v>77</v>
      </c>
      <c r="I11" s="106" t="s">
        <v>77</v>
      </c>
      <c r="J11" s="106" t="s">
        <v>77</v>
      </c>
      <c r="K11" s="106" t="str">
        <f t="shared" ref="K11:T13" si="9">J11</f>
        <v>eps</v>
      </c>
      <c r="L11" s="106" t="str">
        <f t="shared" si="9"/>
        <v>eps</v>
      </c>
      <c r="M11" s="106" t="str">
        <f t="shared" si="9"/>
        <v>eps</v>
      </c>
      <c r="N11" s="106" t="str">
        <f t="shared" si="9"/>
        <v>eps</v>
      </c>
      <c r="O11" s="106" t="str">
        <f t="shared" si="9"/>
        <v>eps</v>
      </c>
      <c r="P11" s="106" t="str">
        <f t="shared" si="9"/>
        <v>eps</v>
      </c>
      <c r="Q11" s="106" t="str">
        <f t="shared" si="9"/>
        <v>eps</v>
      </c>
      <c r="R11" s="106" t="str">
        <f t="shared" si="9"/>
        <v>eps</v>
      </c>
      <c r="S11" s="106" t="str">
        <f t="shared" si="9"/>
        <v>eps</v>
      </c>
      <c r="T11" s="106" t="str">
        <f t="shared" si="9"/>
        <v>eps</v>
      </c>
    </row>
    <row r="12" spans="1:20" x14ac:dyDescent="0.25">
      <c r="A12" s="127" t="str">
        <f>TFP!A12</f>
        <v>agold</v>
      </c>
      <c r="B12" s="127" t="str">
        <f>TFP!B12</f>
        <v>nat</v>
      </c>
      <c r="C12" s="127" t="str">
        <f t="shared" si="1"/>
        <v>base</v>
      </c>
      <c r="D12" s="106" t="s">
        <v>77</v>
      </c>
      <c r="E12" s="106" t="s">
        <v>77</v>
      </c>
      <c r="F12" s="106" t="s">
        <v>77</v>
      </c>
      <c r="G12" s="106" t="s">
        <v>77</v>
      </c>
      <c r="H12" s="106" t="s">
        <v>77</v>
      </c>
      <c r="I12" s="106" t="s">
        <v>77</v>
      </c>
      <c r="J12" s="106" t="s">
        <v>77</v>
      </c>
      <c r="K12" s="106" t="str">
        <f t="shared" si="9"/>
        <v>eps</v>
      </c>
      <c r="L12" s="106" t="str">
        <f t="shared" si="9"/>
        <v>eps</v>
      </c>
      <c r="M12" s="106" t="str">
        <f t="shared" si="9"/>
        <v>eps</v>
      </c>
      <c r="N12" s="106" t="str">
        <f t="shared" si="9"/>
        <v>eps</v>
      </c>
      <c r="O12" s="106" t="str">
        <f t="shared" si="9"/>
        <v>eps</v>
      </c>
      <c r="P12" s="106" t="str">
        <f t="shared" si="9"/>
        <v>eps</v>
      </c>
      <c r="Q12" s="106" t="str">
        <f t="shared" si="9"/>
        <v>eps</v>
      </c>
      <c r="R12" s="106" t="str">
        <f t="shared" si="9"/>
        <v>eps</v>
      </c>
      <c r="S12" s="106" t="str">
        <f t="shared" si="9"/>
        <v>eps</v>
      </c>
      <c r="T12" s="106" t="str">
        <f t="shared" si="9"/>
        <v>eps</v>
      </c>
    </row>
    <row r="13" spans="1:20" x14ac:dyDescent="0.25">
      <c r="A13" s="87" t="str">
        <f>TFP!A13</f>
        <v>amore</v>
      </c>
      <c r="B13" s="87" t="str">
        <f>TFP!B13</f>
        <v>nat</v>
      </c>
      <c r="C13" s="87" t="str">
        <f t="shared" si="1"/>
        <v>base</v>
      </c>
      <c r="D13" s="106">
        <v>-1.3</v>
      </c>
      <c r="E13" s="106">
        <v>-1.3</v>
      </c>
      <c r="F13" s="106">
        <v>-1.3</v>
      </c>
      <c r="G13" s="106">
        <v>-1.3</v>
      </c>
      <c r="H13" s="106">
        <v>-1.3</v>
      </c>
      <c r="I13" s="106">
        <v>-1.3</v>
      </c>
      <c r="J13" s="106">
        <v>-1.3</v>
      </c>
      <c r="K13" s="106">
        <v>0.1</v>
      </c>
      <c r="L13" s="106">
        <f t="shared" si="9"/>
        <v>0.1</v>
      </c>
      <c r="M13" s="106">
        <f t="shared" si="9"/>
        <v>0.1</v>
      </c>
      <c r="N13" s="106">
        <f t="shared" si="9"/>
        <v>0.1</v>
      </c>
      <c r="O13" s="106">
        <f t="shared" si="9"/>
        <v>0.1</v>
      </c>
      <c r="P13" s="106">
        <f t="shared" si="9"/>
        <v>0.1</v>
      </c>
      <c r="Q13" s="106">
        <f t="shared" si="9"/>
        <v>0.1</v>
      </c>
      <c r="R13" s="106">
        <f t="shared" si="9"/>
        <v>0.1</v>
      </c>
      <c r="S13" s="106">
        <f t="shared" si="9"/>
        <v>0.1</v>
      </c>
      <c r="T13" s="106">
        <f t="shared" si="9"/>
        <v>0.1</v>
      </c>
    </row>
    <row r="14" spans="1:20" x14ac:dyDescent="0.25">
      <c r="A14" s="87" t="str">
        <f>TFP!A14</f>
        <v>amine</v>
      </c>
      <c r="B14" s="87" t="str">
        <f>TFP!B14</f>
        <v>nat</v>
      </c>
      <c r="C14" s="87" t="str">
        <f t="shared" si="1"/>
        <v>base</v>
      </c>
      <c r="D14" s="102">
        <f>D13</f>
        <v>-1.3</v>
      </c>
      <c r="E14" s="102">
        <f t="shared" ref="E14:J14" si="10">E13</f>
        <v>-1.3</v>
      </c>
      <c r="F14" s="102">
        <f t="shared" si="10"/>
        <v>-1.3</v>
      </c>
      <c r="G14" s="102">
        <f t="shared" si="10"/>
        <v>-1.3</v>
      </c>
      <c r="H14" s="102">
        <f t="shared" si="10"/>
        <v>-1.3</v>
      </c>
      <c r="I14" s="102">
        <f t="shared" si="10"/>
        <v>-1.3</v>
      </c>
      <c r="J14" s="102">
        <f t="shared" si="10"/>
        <v>-1.3</v>
      </c>
      <c r="K14" s="103">
        <f t="shared" si="1"/>
        <v>0.1</v>
      </c>
      <c r="L14" s="103">
        <f t="shared" si="1"/>
        <v>0.1</v>
      </c>
      <c r="M14" s="103">
        <f t="shared" si="1"/>
        <v>0.1</v>
      </c>
      <c r="N14" s="103">
        <f t="shared" si="1"/>
        <v>0.1</v>
      </c>
      <c r="O14" s="103">
        <f t="shared" si="1"/>
        <v>0.1</v>
      </c>
      <c r="P14" s="103">
        <f t="shared" si="1"/>
        <v>0.1</v>
      </c>
      <c r="Q14" s="103">
        <f t="shared" si="1"/>
        <v>0.1</v>
      </c>
      <c r="R14" s="103">
        <f t="shared" si="1"/>
        <v>0.1</v>
      </c>
      <c r="S14" s="103">
        <f t="shared" si="1"/>
        <v>0.1</v>
      </c>
      <c r="T14" s="103">
        <f t="shared" si="1"/>
        <v>0.1</v>
      </c>
    </row>
    <row r="15" spans="1:20" x14ac:dyDescent="0.25">
      <c r="A15" s="87" t="str">
        <f>TFP!A15</f>
        <v>acoil</v>
      </c>
      <c r="B15" s="87" t="str">
        <f>TFP!B15</f>
        <v>nat</v>
      </c>
      <c r="C15" s="87" t="str">
        <f t="shared" si="1"/>
        <v>base</v>
      </c>
      <c r="D15" s="102">
        <f t="shared" si="1"/>
        <v>-1.3</v>
      </c>
      <c r="E15" s="102">
        <f t="shared" ref="E15:J15" si="11">E14</f>
        <v>-1.3</v>
      </c>
      <c r="F15" s="102">
        <f t="shared" si="11"/>
        <v>-1.3</v>
      </c>
      <c r="G15" s="102">
        <f t="shared" si="11"/>
        <v>-1.3</v>
      </c>
      <c r="H15" s="102">
        <f t="shared" si="11"/>
        <v>-1.3</v>
      </c>
      <c r="I15" s="102">
        <f t="shared" si="11"/>
        <v>-1.3</v>
      </c>
      <c r="J15" s="102">
        <f t="shared" si="11"/>
        <v>-1.3</v>
      </c>
      <c r="K15" s="103">
        <f t="shared" si="1"/>
        <v>0.1</v>
      </c>
      <c r="L15" s="103">
        <f t="shared" si="1"/>
        <v>0.1</v>
      </c>
      <c r="M15" s="103">
        <f t="shared" si="1"/>
        <v>0.1</v>
      </c>
      <c r="N15" s="103">
        <f t="shared" si="1"/>
        <v>0.1</v>
      </c>
      <c r="O15" s="103">
        <f t="shared" si="1"/>
        <v>0.1</v>
      </c>
      <c r="P15" s="103">
        <f t="shared" si="1"/>
        <v>0.1</v>
      </c>
      <c r="Q15" s="103">
        <f t="shared" si="1"/>
        <v>0.1</v>
      </c>
      <c r="R15" s="103">
        <f t="shared" si="1"/>
        <v>0.1</v>
      </c>
      <c r="S15" s="103">
        <f t="shared" si="1"/>
        <v>0.1</v>
      </c>
      <c r="T15" s="103">
        <f t="shared" si="1"/>
        <v>0.1</v>
      </c>
    </row>
    <row r="16" spans="1:20" x14ac:dyDescent="0.25">
      <c r="A16" s="87" t="str">
        <f>TFP!A16</f>
        <v>angas</v>
      </c>
      <c r="B16" s="87" t="str">
        <f>TFP!B16</f>
        <v>nat</v>
      </c>
      <c r="C16" s="87" t="str">
        <f t="shared" si="1"/>
        <v>base</v>
      </c>
      <c r="D16" s="102">
        <f t="shared" si="1"/>
        <v>-1.3</v>
      </c>
      <c r="E16" s="102">
        <f t="shared" ref="E16:J16" si="12">E15</f>
        <v>-1.3</v>
      </c>
      <c r="F16" s="102">
        <f t="shared" si="12"/>
        <v>-1.3</v>
      </c>
      <c r="G16" s="102">
        <f t="shared" si="12"/>
        <v>-1.3</v>
      </c>
      <c r="H16" s="102">
        <f t="shared" si="12"/>
        <v>-1.3</v>
      </c>
      <c r="I16" s="102">
        <f t="shared" si="12"/>
        <v>-1.3</v>
      </c>
      <c r="J16" s="102">
        <f t="shared" si="12"/>
        <v>-1.3</v>
      </c>
      <c r="K16" s="103">
        <f t="shared" si="1"/>
        <v>0.1</v>
      </c>
      <c r="L16" s="103">
        <f t="shared" si="1"/>
        <v>0.1</v>
      </c>
      <c r="M16" s="103">
        <f t="shared" si="1"/>
        <v>0.1</v>
      </c>
      <c r="N16" s="103">
        <f t="shared" si="1"/>
        <v>0.1</v>
      </c>
      <c r="O16" s="103">
        <f t="shared" si="1"/>
        <v>0.1</v>
      </c>
      <c r="P16" s="103">
        <f t="shared" si="1"/>
        <v>0.1</v>
      </c>
      <c r="Q16" s="103">
        <f t="shared" si="1"/>
        <v>0.1</v>
      </c>
      <c r="R16" s="103">
        <f t="shared" si="1"/>
        <v>0.1</v>
      </c>
      <c r="S16" s="103">
        <f t="shared" si="1"/>
        <v>0.1</v>
      </c>
      <c r="T16" s="103">
        <f t="shared" si="1"/>
        <v>0.1</v>
      </c>
    </row>
    <row r="17" spans="1:20" x14ac:dyDescent="0.25">
      <c r="A17" s="87" t="str">
        <f>TFP!A17</f>
        <v>ahydr</v>
      </c>
      <c r="B17" s="87" t="str">
        <f>TFP!B17</f>
        <v>nat</v>
      </c>
      <c r="C17" s="87" t="str">
        <f t="shared" si="1"/>
        <v>base</v>
      </c>
      <c r="D17" s="106">
        <v>-4.5</v>
      </c>
      <c r="E17" s="106">
        <v>-5</v>
      </c>
      <c r="F17" s="106">
        <v>-5.5</v>
      </c>
      <c r="G17" s="106">
        <v>-2.5</v>
      </c>
      <c r="H17" s="106">
        <v>-4</v>
      </c>
      <c r="I17" s="106">
        <v>-2</v>
      </c>
      <c r="J17" s="106">
        <v>-5</v>
      </c>
      <c r="K17" s="103">
        <f t="shared" ref="K17:T17" si="13">K18</f>
        <v>0.1</v>
      </c>
      <c r="L17" s="103">
        <f t="shared" si="13"/>
        <v>0.1</v>
      </c>
      <c r="M17" s="103">
        <f t="shared" si="13"/>
        <v>0.1</v>
      </c>
      <c r="N17" s="103">
        <f t="shared" si="13"/>
        <v>0.1</v>
      </c>
      <c r="O17" s="103">
        <f t="shared" si="13"/>
        <v>0.1</v>
      </c>
      <c r="P17" s="103">
        <f t="shared" si="13"/>
        <v>0.1</v>
      </c>
      <c r="Q17" s="103">
        <f t="shared" si="13"/>
        <v>0.1</v>
      </c>
      <c r="R17" s="103">
        <f t="shared" si="13"/>
        <v>0.1</v>
      </c>
      <c r="S17" s="103">
        <f t="shared" si="13"/>
        <v>0.1</v>
      </c>
      <c r="T17" s="103">
        <f t="shared" si="13"/>
        <v>0.1</v>
      </c>
    </row>
    <row r="18" spans="1:20" x14ac:dyDescent="0.25">
      <c r="A18" s="127" t="str">
        <f>TFP!A18</f>
        <v>afood</v>
      </c>
      <c r="B18" s="127" t="str">
        <f>TFP!B18</f>
        <v>nat</v>
      </c>
      <c r="C18" s="127" t="str">
        <f t="shared" si="1"/>
        <v>base</v>
      </c>
      <c r="D18" s="102">
        <f>D17</f>
        <v>-4.5</v>
      </c>
      <c r="E18" s="102">
        <f t="shared" ref="E18:J18" si="14">E17</f>
        <v>-5</v>
      </c>
      <c r="F18" s="102">
        <f t="shared" si="14"/>
        <v>-5.5</v>
      </c>
      <c r="G18" s="102">
        <f t="shared" si="14"/>
        <v>-2.5</v>
      </c>
      <c r="H18" s="102">
        <f t="shared" si="14"/>
        <v>-4</v>
      </c>
      <c r="I18" s="102">
        <f t="shared" si="14"/>
        <v>-2</v>
      </c>
      <c r="J18" s="102">
        <f t="shared" si="14"/>
        <v>-5</v>
      </c>
      <c r="K18" s="106">
        <v>0.1</v>
      </c>
      <c r="L18" s="106">
        <f t="shared" ref="L18:T18" si="15">K18</f>
        <v>0.1</v>
      </c>
      <c r="M18" s="106">
        <f t="shared" si="15"/>
        <v>0.1</v>
      </c>
      <c r="N18" s="106">
        <f t="shared" si="15"/>
        <v>0.1</v>
      </c>
      <c r="O18" s="106">
        <f t="shared" si="15"/>
        <v>0.1</v>
      </c>
      <c r="P18" s="106">
        <f t="shared" si="15"/>
        <v>0.1</v>
      </c>
      <c r="Q18" s="106">
        <f t="shared" si="15"/>
        <v>0.1</v>
      </c>
      <c r="R18" s="106">
        <f t="shared" si="15"/>
        <v>0.1</v>
      </c>
      <c r="S18" s="106">
        <f t="shared" si="15"/>
        <v>0.1</v>
      </c>
      <c r="T18" s="106">
        <f t="shared" si="15"/>
        <v>0.1</v>
      </c>
    </row>
    <row r="19" spans="1:20" x14ac:dyDescent="0.25">
      <c r="A19" s="87" t="str">
        <f>TFP!A19</f>
        <v>abevt</v>
      </c>
      <c r="B19" s="87" t="str">
        <f>TFP!B19</f>
        <v>nat</v>
      </c>
      <c r="C19" s="87" t="str">
        <f t="shared" si="1"/>
        <v>base</v>
      </c>
      <c r="D19" s="102">
        <f t="shared" si="1"/>
        <v>-4.5</v>
      </c>
      <c r="E19" s="102">
        <f t="shared" ref="E19:E43" si="16">E18</f>
        <v>-5</v>
      </c>
      <c r="F19" s="102">
        <f t="shared" ref="F19:F43" si="17">F18</f>
        <v>-5.5</v>
      </c>
      <c r="G19" s="102">
        <f t="shared" ref="G19:G43" si="18">G18</f>
        <v>-2.5</v>
      </c>
      <c r="H19" s="102">
        <f t="shared" ref="H19:H43" si="19">H18</f>
        <v>-4</v>
      </c>
      <c r="I19" s="102">
        <f t="shared" ref="I19:I43" si="20">I18</f>
        <v>-2</v>
      </c>
      <c r="J19" s="102">
        <f t="shared" ref="J19:J43" si="21">J18</f>
        <v>-5</v>
      </c>
      <c r="K19" s="103">
        <f t="shared" si="1"/>
        <v>0.1</v>
      </c>
      <c r="L19" s="103">
        <f t="shared" si="1"/>
        <v>0.1</v>
      </c>
      <c r="M19" s="103">
        <f t="shared" si="1"/>
        <v>0.1</v>
      </c>
      <c r="N19" s="103">
        <f t="shared" si="1"/>
        <v>0.1</v>
      </c>
      <c r="O19" s="103">
        <f t="shared" si="1"/>
        <v>0.1</v>
      </c>
      <c r="P19" s="103">
        <f t="shared" si="1"/>
        <v>0.1</v>
      </c>
      <c r="Q19" s="103">
        <f t="shared" si="1"/>
        <v>0.1</v>
      </c>
      <c r="R19" s="103">
        <f t="shared" si="1"/>
        <v>0.1</v>
      </c>
      <c r="S19" s="103">
        <f t="shared" si="1"/>
        <v>0.1</v>
      </c>
      <c r="T19" s="103">
        <f t="shared" si="1"/>
        <v>0.1</v>
      </c>
    </row>
    <row r="20" spans="1:20" x14ac:dyDescent="0.25">
      <c r="A20" s="127" t="str">
        <f>TFP!A20</f>
        <v>atext</v>
      </c>
      <c r="B20" s="127" t="str">
        <f>TFP!B20</f>
        <v>nat</v>
      </c>
      <c r="C20" s="127" t="str">
        <f t="shared" si="1"/>
        <v>base</v>
      </c>
      <c r="D20" s="102">
        <f t="shared" si="1"/>
        <v>-4.5</v>
      </c>
      <c r="E20" s="102">
        <f t="shared" si="16"/>
        <v>-5</v>
      </c>
      <c r="F20" s="102">
        <f t="shared" si="17"/>
        <v>-5.5</v>
      </c>
      <c r="G20" s="102">
        <f t="shared" si="18"/>
        <v>-2.5</v>
      </c>
      <c r="H20" s="102">
        <f t="shared" si="19"/>
        <v>-4</v>
      </c>
      <c r="I20" s="102">
        <f t="shared" si="20"/>
        <v>-2</v>
      </c>
      <c r="J20" s="102">
        <f t="shared" si="21"/>
        <v>-5</v>
      </c>
      <c r="K20" s="124">
        <f t="shared" si="1"/>
        <v>0.1</v>
      </c>
      <c r="L20" s="124">
        <f t="shared" si="1"/>
        <v>0.1</v>
      </c>
      <c r="M20" s="124">
        <f t="shared" si="1"/>
        <v>0.1</v>
      </c>
      <c r="N20" s="124">
        <f t="shared" si="1"/>
        <v>0.1</v>
      </c>
      <c r="O20" s="124">
        <f t="shared" si="1"/>
        <v>0.1</v>
      </c>
      <c r="P20" s="124">
        <f t="shared" si="1"/>
        <v>0.1</v>
      </c>
      <c r="Q20" s="124">
        <f t="shared" si="1"/>
        <v>0.1</v>
      </c>
      <c r="R20" s="124">
        <f t="shared" si="1"/>
        <v>0.1</v>
      </c>
      <c r="S20" s="124">
        <f t="shared" si="1"/>
        <v>0.1</v>
      </c>
      <c r="T20" s="124">
        <f t="shared" si="1"/>
        <v>0.1</v>
      </c>
    </row>
    <row r="21" spans="1:20" x14ac:dyDescent="0.25">
      <c r="A21" s="87" t="str">
        <f>TFP!A21</f>
        <v>aclth</v>
      </c>
      <c r="B21" s="87" t="str">
        <f>TFP!B21</f>
        <v>nat</v>
      </c>
      <c r="C21" s="87" t="str">
        <f t="shared" si="1"/>
        <v>base</v>
      </c>
      <c r="D21" s="102">
        <f t="shared" si="1"/>
        <v>-4.5</v>
      </c>
      <c r="E21" s="102">
        <f t="shared" si="16"/>
        <v>-5</v>
      </c>
      <c r="F21" s="102">
        <f t="shared" si="17"/>
        <v>-5.5</v>
      </c>
      <c r="G21" s="102">
        <f t="shared" si="18"/>
        <v>-2.5</v>
      </c>
      <c r="H21" s="102">
        <f t="shared" si="19"/>
        <v>-4</v>
      </c>
      <c r="I21" s="102">
        <f t="shared" si="20"/>
        <v>-2</v>
      </c>
      <c r="J21" s="102">
        <f t="shared" si="21"/>
        <v>-5</v>
      </c>
      <c r="K21" s="125">
        <f t="shared" si="1"/>
        <v>0.1</v>
      </c>
      <c r="L21" s="125">
        <f t="shared" si="1"/>
        <v>0.1</v>
      </c>
      <c r="M21" s="125">
        <f t="shared" si="1"/>
        <v>0.1</v>
      </c>
      <c r="N21" s="125">
        <f t="shared" si="1"/>
        <v>0.1</v>
      </c>
      <c r="O21" s="125">
        <f t="shared" si="1"/>
        <v>0.1</v>
      </c>
      <c r="P21" s="125">
        <f t="shared" si="1"/>
        <v>0.1</v>
      </c>
      <c r="Q21" s="125">
        <f t="shared" si="1"/>
        <v>0.1</v>
      </c>
      <c r="R21" s="125">
        <f t="shared" si="1"/>
        <v>0.1</v>
      </c>
      <c r="S21" s="125">
        <f t="shared" si="1"/>
        <v>0.1</v>
      </c>
      <c r="T21" s="125">
        <f t="shared" si="1"/>
        <v>0.1</v>
      </c>
    </row>
    <row r="22" spans="1:20" x14ac:dyDescent="0.25">
      <c r="A22" s="87" t="str">
        <f>TFP!A22</f>
        <v>aleat</v>
      </c>
      <c r="B22" s="87" t="str">
        <f>TFP!B22</f>
        <v>nat</v>
      </c>
      <c r="C22" s="87" t="str">
        <f t="shared" si="1"/>
        <v>base</v>
      </c>
      <c r="D22" s="102">
        <f t="shared" si="1"/>
        <v>-4.5</v>
      </c>
      <c r="E22" s="102">
        <f t="shared" si="16"/>
        <v>-5</v>
      </c>
      <c r="F22" s="102">
        <f t="shared" si="17"/>
        <v>-5.5</v>
      </c>
      <c r="G22" s="102">
        <f t="shared" si="18"/>
        <v>-2.5</v>
      </c>
      <c r="H22" s="102">
        <f t="shared" si="19"/>
        <v>-4</v>
      </c>
      <c r="I22" s="102">
        <f t="shared" si="20"/>
        <v>-2</v>
      </c>
      <c r="J22" s="102">
        <f t="shared" si="21"/>
        <v>-5</v>
      </c>
      <c r="K22" s="125">
        <f t="shared" si="1"/>
        <v>0.1</v>
      </c>
      <c r="L22" s="125">
        <f t="shared" si="1"/>
        <v>0.1</v>
      </c>
      <c r="M22" s="125">
        <f t="shared" si="1"/>
        <v>0.1</v>
      </c>
      <c r="N22" s="125">
        <f t="shared" si="1"/>
        <v>0.1</v>
      </c>
      <c r="O22" s="125">
        <f t="shared" si="1"/>
        <v>0.1</v>
      </c>
      <c r="P22" s="125">
        <f t="shared" si="1"/>
        <v>0.1</v>
      </c>
      <c r="Q22" s="125">
        <f t="shared" si="1"/>
        <v>0.1</v>
      </c>
      <c r="R22" s="125">
        <f t="shared" si="1"/>
        <v>0.1</v>
      </c>
      <c r="S22" s="125">
        <f t="shared" si="1"/>
        <v>0.1</v>
      </c>
      <c r="T22" s="125">
        <f t="shared" si="1"/>
        <v>0.1</v>
      </c>
    </row>
    <row r="23" spans="1:20" x14ac:dyDescent="0.25">
      <c r="A23" s="87" t="str">
        <f>TFP!A23</f>
        <v>afoot</v>
      </c>
      <c r="B23" s="87" t="str">
        <f>TFP!B23</f>
        <v>nat</v>
      </c>
      <c r="C23" s="87" t="str">
        <f t="shared" si="1"/>
        <v>base</v>
      </c>
      <c r="D23" s="102">
        <f t="shared" si="1"/>
        <v>-4.5</v>
      </c>
      <c r="E23" s="102">
        <f t="shared" si="16"/>
        <v>-5</v>
      </c>
      <c r="F23" s="102">
        <f t="shared" si="17"/>
        <v>-5.5</v>
      </c>
      <c r="G23" s="102">
        <f t="shared" si="18"/>
        <v>-2.5</v>
      </c>
      <c r="H23" s="102">
        <f t="shared" si="19"/>
        <v>-4</v>
      </c>
      <c r="I23" s="102">
        <f t="shared" si="20"/>
        <v>-2</v>
      </c>
      <c r="J23" s="102">
        <f t="shared" si="21"/>
        <v>-5</v>
      </c>
      <c r="K23" s="125">
        <f t="shared" si="1"/>
        <v>0.1</v>
      </c>
      <c r="L23" s="125">
        <f t="shared" si="1"/>
        <v>0.1</v>
      </c>
      <c r="M23" s="125">
        <f t="shared" si="1"/>
        <v>0.1</v>
      </c>
      <c r="N23" s="125">
        <f t="shared" si="1"/>
        <v>0.1</v>
      </c>
      <c r="O23" s="125">
        <f t="shared" si="1"/>
        <v>0.1</v>
      </c>
      <c r="P23" s="125">
        <f t="shared" si="1"/>
        <v>0.1</v>
      </c>
      <c r="Q23" s="125">
        <f t="shared" si="1"/>
        <v>0.1</v>
      </c>
      <c r="R23" s="125">
        <f t="shared" si="1"/>
        <v>0.1</v>
      </c>
      <c r="S23" s="125">
        <f t="shared" si="1"/>
        <v>0.1</v>
      </c>
      <c r="T23" s="125">
        <f t="shared" si="1"/>
        <v>0.1</v>
      </c>
    </row>
    <row r="24" spans="1:20" x14ac:dyDescent="0.25">
      <c r="A24" s="87" t="str">
        <f>TFP!A24</f>
        <v>awood</v>
      </c>
      <c r="B24" s="87" t="str">
        <f>TFP!B24</f>
        <v>nat</v>
      </c>
      <c r="C24" s="87" t="str">
        <f t="shared" si="1"/>
        <v>base</v>
      </c>
      <c r="D24" s="102">
        <f t="shared" si="1"/>
        <v>-4.5</v>
      </c>
      <c r="E24" s="102">
        <f t="shared" si="16"/>
        <v>-5</v>
      </c>
      <c r="F24" s="102">
        <f t="shared" si="17"/>
        <v>-5.5</v>
      </c>
      <c r="G24" s="102">
        <f t="shared" si="18"/>
        <v>-2.5</v>
      </c>
      <c r="H24" s="102">
        <f t="shared" si="19"/>
        <v>-4</v>
      </c>
      <c r="I24" s="102">
        <f t="shared" si="20"/>
        <v>-2</v>
      </c>
      <c r="J24" s="102">
        <f t="shared" si="21"/>
        <v>-5</v>
      </c>
      <c r="K24" s="125">
        <f t="shared" si="1"/>
        <v>0.1</v>
      </c>
      <c r="L24" s="125">
        <f t="shared" si="1"/>
        <v>0.1</v>
      </c>
      <c r="M24" s="125">
        <f t="shared" si="1"/>
        <v>0.1</v>
      </c>
      <c r="N24" s="125">
        <f t="shared" si="1"/>
        <v>0.1</v>
      </c>
      <c r="O24" s="125">
        <f t="shared" si="1"/>
        <v>0.1</v>
      </c>
      <c r="P24" s="125">
        <f t="shared" si="1"/>
        <v>0.1</v>
      </c>
      <c r="Q24" s="125">
        <f t="shared" si="1"/>
        <v>0.1</v>
      </c>
      <c r="R24" s="125">
        <f t="shared" si="1"/>
        <v>0.1</v>
      </c>
      <c r="S24" s="125">
        <f t="shared" si="1"/>
        <v>0.1</v>
      </c>
      <c r="T24" s="125">
        <f t="shared" si="1"/>
        <v>0.1</v>
      </c>
    </row>
    <row r="25" spans="1:20" x14ac:dyDescent="0.25">
      <c r="A25" s="127" t="str">
        <f>TFP!A25</f>
        <v>apapr</v>
      </c>
      <c r="B25" s="127" t="str">
        <f>TFP!B25</f>
        <v>nat</v>
      </c>
      <c r="C25" s="127" t="str">
        <f t="shared" ref="C25:R40" si="22">C24</f>
        <v>base</v>
      </c>
      <c r="D25" s="102">
        <f t="shared" si="22"/>
        <v>-4.5</v>
      </c>
      <c r="E25" s="102">
        <f t="shared" si="16"/>
        <v>-5</v>
      </c>
      <c r="F25" s="102">
        <f t="shared" si="17"/>
        <v>-5.5</v>
      </c>
      <c r="G25" s="102">
        <f t="shared" si="18"/>
        <v>-2.5</v>
      </c>
      <c r="H25" s="102">
        <f t="shared" si="19"/>
        <v>-4</v>
      </c>
      <c r="I25" s="102">
        <f t="shared" si="20"/>
        <v>-2</v>
      </c>
      <c r="J25" s="102">
        <f t="shared" si="21"/>
        <v>-5</v>
      </c>
      <c r="K25" s="124">
        <f t="shared" ref="K25:T26" si="23">K24</f>
        <v>0.1</v>
      </c>
      <c r="L25" s="124">
        <f t="shared" si="23"/>
        <v>0.1</v>
      </c>
      <c r="M25" s="124">
        <f t="shared" si="23"/>
        <v>0.1</v>
      </c>
      <c r="N25" s="124">
        <f t="shared" si="23"/>
        <v>0.1</v>
      </c>
      <c r="O25" s="124">
        <f t="shared" si="23"/>
        <v>0.1</v>
      </c>
      <c r="P25" s="124">
        <f t="shared" si="23"/>
        <v>0.1</v>
      </c>
      <c r="Q25" s="124">
        <f t="shared" si="23"/>
        <v>0.1</v>
      </c>
      <c r="R25" s="124">
        <f t="shared" si="23"/>
        <v>0.1</v>
      </c>
      <c r="S25" s="124">
        <f t="shared" si="23"/>
        <v>0.1</v>
      </c>
      <c r="T25" s="124">
        <f t="shared" si="23"/>
        <v>0.1</v>
      </c>
    </row>
    <row r="26" spans="1:20" x14ac:dyDescent="0.25">
      <c r="A26" s="87" t="str">
        <f>TFP!A26</f>
        <v>aprnt</v>
      </c>
      <c r="B26" s="87" t="str">
        <f>TFP!B26</f>
        <v>nat</v>
      </c>
      <c r="C26" s="87" t="str">
        <f t="shared" si="22"/>
        <v>base</v>
      </c>
      <c r="D26" s="102">
        <f t="shared" si="22"/>
        <v>-4.5</v>
      </c>
      <c r="E26" s="102">
        <f t="shared" si="16"/>
        <v>-5</v>
      </c>
      <c r="F26" s="102">
        <f t="shared" si="17"/>
        <v>-5.5</v>
      </c>
      <c r="G26" s="102">
        <f t="shared" si="18"/>
        <v>-2.5</v>
      </c>
      <c r="H26" s="102">
        <f t="shared" si="19"/>
        <v>-4</v>
      </c>
      <c r="I26" s="102">
        <f t="shared" si="20"/>
        <v>-2</v>
      </c>
      <c r="J26" s="102">
        <f t="shared" si="21"/>
        <v>-5</v>
      </c>
      <c r="K26" s="125">
        <f t="shared" si="23"/>
        <v>0.1</v>
      </c>
      <c r="L26" s="125">
        <f t="shared" si="23"/>
        <v>0.1</v>
      </c>
      <c r="M26" s="125">
        <f t="shared" si="23"/>
        <v>0.1</v>
      </c>
      <c r="N26" s="125">
        <f t="shared" si="23"/>
        <v>0.1</v>
      </c>
      <c r="O26" s="125">
        <f t="shared" si="23"/>
        <v>0.1</v>
      </c>
      <c r="P26" s="125">
        <f t="shared" si="23"/>
        <v>0.1</v>
      </c>
      <c r="Q26" s="125">
        <f t="shared" si="23"/>
        <v>0.1</v>
      </c>
      <c r="R26" s="125">
        <f t="shared" si="23"/>
        <v>0.1</v>
      </c>
      <c r="S26" s="125">
        <f t="shared" si="23"/>
        <v>0.1</v>
      </c>
      <c r="T26" s="125">
        <f t="shared" si="23"/>
        <v>0.1</v>
      </c>
    </row>
    <row r="27" spans="1:20" x14ac:dyDescent="0.25">
      <c r="A27" s="127" t="str">
        <f>TFP!A27</f>
        <v>apetr</v>
      </c>
      <c r="B27" s="127" t="str">
        <f>TFP!B27</f>
        <v>nat</v>
      </c>
      <c r="C27" s="127" t="str">
        <f t="shared" si="22"/>
        <v>base</v>
      </c>
      <c r="D27" s="102">
        <f t="shared" si="22"/>
        <v>-4.5</v>
      </c>
      <c r="E27" s="102">
        <f t="shared" si="16"/>
        <v>-5</v>
      </c>
      <c r="F27" s="102">
        <f t="shared" si="17"/>
        <v>-5.5</v>
      </c>
      <c r="G27" s="102">
        <f t="shared" si="18"/>
        <v>-2.5</v>
      </c>
      <c r="H27" s="102">
        <f t="shared" si="19"/>
        <v>-4</v>
      </c>
      <c r="I27" s="102">
        <f t="shared" si="20"/>
        <v>-2</v>
      </c>
      <c r="J27" s="102">
        <f t="shared" si="21"/>
        <v>-5</v>
      </c>
      <c r="K27" s="126" t="s">
        <v>77</v>
      </c>
      <c r="L27" s="126" t="s">
        <v>77</v>
      </c>
      <c r="M27" s="126" t="s">
        <v>77</v>
      </c>
      <c r="N27" s="126" t="s">
        <v>77</v>
      </c>
      <c r="O27" s="126" t="s">
        <v>77</v>
      </c>
      <c r="P27" s="126" t="s">
        <v>77</v>
      </c>
      <c r="Q27" s="126" t="s">
        <v>77</v>
      </c>
      <c r="R27" s="126" t="s">
        <v>77</v>
      </c>
      <c r="S27" s="126" t="s">
        <v>77</v>
      </c>
      <c r="T27" s="126" t="s">
        <v>77</v>
      </c>
    </row>
    <row r="28" spans="1:20" x14ac:dyDescent="0.25">
      <c r="A28" s="127" t="str">
        <f>TFP!A28</f>
        <v>abchm</v>
      </c>
      <c r="B28" s="127" t="str">
        <f>TFP!B28</f>
        <v>nat</v>
      </c>
      <c r="C28" s="127" t="str">
        <f t="shared" si="22"/>
        <v>base</v>
      </c>
      <c r="D28" s="102">
        <f t="shared" si="22"/>
        <v>-4.5</v>
      </c>
      <c r="E28" s="102">
        <f t="shared" si="16"/>
        <v>-5</v>
      </c>
      <c r="F28" s="102">
        <f t="shared" si="17"/>
        <v>-5.5</v>
      </c>
      <c r="G28" s="102">
        <f t="shared" si="18"/>
        <v>-2.5</v>
      </c>
      <c r="H28" s="102">
        <f t="shared" si="19"/>
        <v>-4</v>
      </c>
      <c r="I28" s="102">
        <f t="shared" si="20"/>
        <v>-2</v>
      </c>
      <c r="J28" s="102">
        <f t="shared" si="21"/>
        <v>-5</v>
      </c>
      <c r="K28" s="124">
        <f t="shared" ref="K28:T28" si="24">K26</f>
        <v>0.1</v>
      </c>
      <c r="L28" s="124">
        <f t="shared" si="24"/>
        <v>0.1</v>
      </c>
      <c r="M28" s="124">
        <f t="shared" si="24"/>
        <v>0.1</v>
      </c>
      <c r="N28" s="124">
        <f t="shared" si="24"/>
        <v>0.1</v>
      </c>
      <c r="O28" s="124">
        <f t="shared" si="24"/>
        <v>0.1</v>
      </c>
      <c r="P28" s="124">
        <f t="shared" si="24"/>
        <v>0.1</v>
      </c>
      <c r="Q28" s="124">
        <f t="shared" si="24"/>
        <v>0.1</v>
      </c>
      <c r="R28" s="124">
        <f t="shared" si="24"/>
        <v>0.1</v>
      </c>
      <c r="S28" s="124">
        <f t="shared" si="24"/>
        <v>0.1</v>
      </c>
      <c r="T28" s="124">
        <f t="shared" si="24"/>
        <v>0.1</v>
      </c>
    </row>
    <row r="29" spans="1:20" x14ac:dyDescent="0.25">
      <c r="A29" s="87" t="str">
        <f>TFP!A29</f>
        <v>aochm</v>
      </c>
      <c r="B29" s="87" t="str">
        <f>TFP!B29</f>
        <v>nat</v>
      </c>
      <c r="C29" s="87" t="str">
        <f t="shared" si="22"/>
        <v>base</v>
      </c>
      <c r="D29" s="102">
        <f t="shared" si="22"/>
        <v>-4.5</v>
      </c>
      <c r="E29" s="102">
        <f t="shared" si="16"/>
        <v>-5</v>
      </c>
      <c r="F29" s="102">
        <f t="shared" si="17"/>
        <v>-5.5</v>
      </c>
      <c r="G29" s="102">
        <f t="shared" si="18"/>
        <v>-2.5</v>
      </c>
      <c r="H29" s="102">
        <f t="shared" si="19"/>
        <v>-4</v>
      </c>
      <c r="I29" s="102">
        <f t="shared" si="20"/>
        <v>-2</v>
      </c>
      <c r="J29" s="102">
        <f t="shared" si="21"/>
        <v>-5</v>
      </c>
      <c r="K29" s="125">
        <f t="shared" si="22"/>
        <v>0.1</v>
      </c>
      <c r="L29" s="125">
        <f t="shared" si="22"/>
        <v>0.1</v>
      </c>
      <c r="M29" s="125">
        <f t="shared" si="22"/>
        <v>0.1</v>
      </c>
      <c r="N29" s="125">
        <f t="shared" si="22"/>
        <v>0.1</v>
      </c>
      <c r="O29" s="125">
        <f t="shared" si="22"/>
        <v>0.1</v>
      </c>
      <c r="P29" s="125">
        <f t="shared" si="22"/>
        <v>0.1</v>
      </c>
      <c r="Q29" s="125">
        <f t="shared" si="22"/>
        <v>0.1</v>
      </c>
      <c r="R29" s="125">
        <f t="shared" si="22"/>
        <v>0.1</v>
      </c>
      <c r="S29" s="125">
        <f t="shared" ref="S29:T43" si="25">S28</f>
        <v>0.1</v>
      </c>
      <c r="T29" s="125">
        <f t="shared" si="25"/>
        <v>0.1</v>
      </c>
    </row>
    <row r="30" spans="1:20" x14ac:dyDescent="0.25">
      <c r="A30" s="87" t="str">
        <f>TFP!A30</f>
        <v>arubb</v>
      </c>
      <c r="B30" s="87" t="str">
        <f>TFP!B30</f>
        <v>nat</v>
      </c>
      <c r="C30" s="87" t="str">
        <f t="shared" si="22"/>
        <v>base</v>
      </c>
      <c r="D30" s="102">
        <f t="shared" si="22"/>
        <v>-4.5</v>
      </c>
      <c r="E30" s="102">
        <f t="shared" si="16"/>
        <v>-5</v>
      </c>
      <c r="F30" s="102">
        <f t="shared" si="17"/>
        <v>-5.5</v>
      </c>
      <c r="G30" s="102">
        <f t="shared" si="18"/>
        <v>-2.5</v>
      </c>
      <c r="H30" s="102">
        <f t="shared" si="19"/>
        <v>-4</v>
      </c>
      <c r="I30" s="102">
        <f t="shared" si="20"/>
        <v>-2</v>
      </c>
      <c r="J30" s="102">
        <f t="shared" si="21"/>
        <v>-5</v>
      </c>
      <c r="K30" s="125">
        <f t="shared" si="22"/>
        <v>0.1</v>
      </c>
      <c r="L30" s="125">
        <f t="shared" si="22"/>
        <v>0.1</v>
      </c>
      <c r="M30" s="125">
        <f t="shared" si="22"/>
        <v>0.1</v>
      </c>
      <c r="N30" s="125">
        <f t="shared" si="22"/>
        <v>0.1</v>
      </c>
      <c r="O30" s="125">
        <f t="shared" si="22"/>
        <v>0.1</v>
      </c>
      <c r="P30" s="125">
        <f t="shared" si="22"/>
        <v>0.1</v>
      </c>
      <c r="Q30" s="125">
        <f t="shared" si="22"/>
        <v>0.1</v>
      </c>
      <c r="R30" s="125">
        <f t="shared" si="22"/>
        <v>0.1</v>
      </c>
      <c r="S30" s="125">
        <f t="shared" si="25"/>
        <v>0.1</v>
      </c>
      <c r="T30" s="125">
        <f t="shared" si="25"/>
        <v>0.1</v>
      </c>
    </row>
    <row r="31" spans="1:20" x14ac:dyDescent="0.25">
      <c r="A31" s="87" t="str">
        <f>TFP!A31</f>
        <v>aplas</v>
      </c>
      <c r="B31" s="87" t="str">
        <f>TFP!B31</f>
        <v>nat</v>
      </c>
      <c r="C31" s="87" t="str">
        <f t="shared" si="22"/>
        <v>base</v>
      </c>
      <c r="D31" s="102">
        <f t="shared" si="22"/>
        <v>-4.5</v>
      </c>
      <c r="E31" s="102">
        <f t="shared" si="16"/>
        <v>-5</v>
      </c>
      <c r="F31" s="102">
        <f t="shared" si="17"/>
        <v>-5.5</v>
      </c>
      <c r="G31" s="102">
        <f t="shared" si="18"/>
        <v>-2.5</v>
      </c>
      <c r="H31" s="102">
        <f t="shared" si="19"/>
        <v>-4</v>
      </c>
      <c r="I31" s="102">
        <f t="shared" si="20"/>
        <v>-2</v>
      </c>
      <c r="J31" s="102">
        <f t="shared" si="21"/>
        <v>-5</v>
      </c>
      <c r="K31" s="125">
        <f t="shared" si="22"/>
        <v>0.1</v>
      </c>
      <c r="L31" s="125">
        <f t="shared" si="22"/>
        <v>0.1</v>
      </c>
      <c r="M31" s="125">
        <f t="shared" si="22"/>
        <v>0.1</v>
      </c>
      <c r="N31" s="125">
        <f t="shared" si="22"/>
        <v>0.1</v>
      </c>
      <c r="O31" s="125">
        <f t="shared" si="22"/>
        <v>0.1</v>
      </c>
      <c r="P31" s="125">
        <f t="shared" si="22"/>
        <v>0.1</v>
      </c>
      <c r="Q31" s="125">
        <f t="shared" si="22"/>
        <v>0.1</v>
      </c>
      <c r="R31" s="125">
        <f t="shared" si="22"/>
        <v>0.1</v>
      </c>
      <c r="S31" s="125">
        <f t="shared" si="25"/>
        <v>0.1</v>
      </c>
      <c r="T31" s="125">
        <f t="shared" si="25"/>
        <v>0.1</v>
      </c>
    </row>
    <row r="32" spans="1:20" x14ac:dyDescent="0.25">
      <c r="A32" s="128" t="str">
        <f>TFP!A32</f>
        <v>aglas</v>
      </c>
      <c r="B32" s="128" t="str">
        <f>TFP!B32</f>
        <v>nat</v>
      </c>
      <c r="C32" s="128" t="str">
        <f t="shared" si="22"/>
        <v>base</v>
      </c>
      <c r="D32" s="102">
        <f t="shared" si="22"/>
        <v>-4.5</v>
      </c>
      <c r="E32" s="102">
        <f t="shared" si="16"/>
        <v>-5</v>
      </c>
      <c r="F32" s="102">
        <f t="shared" si="17"/>
        <v>-5.5</v>
      </c>
      <c r="G32" s="102">
        <f t="shared" si="18"/>
        <v>-2.5</v>
      </c>
      <c r="H32" s="102">
        <f t="shared" si="19"/>
        <v>-4</v>
      </c>
      <c r="I32" s="102">
        <f t="shared" si="20"/>
        <v>-2</v>
      </c>
      <c r="J32" s="102">
        <f t="shared" si="21"/>
        <v>-5</v>
      </c>
      <c r="K32" s="124">
        <f t="shared" si="22"/>
        <v>0.1</v>
      </c>
      <c r="L32" s="124">
        <f t="shared" si="22"/>
        <v>0.1</v>
      </c>
      <c r="M32" s="124">
        <f t="shared" si="22"/>
        <v>0.1</v>
      </c>
      <c r="N32" s="124">
        <f t="shared" si="22"/>
        <v>0.1</v>
      </c>
      <c r="O32" s="124">
        <f t="shared" si="22"/>
        <v>0.1</v>
      </c>
      <c r="P32" s="124">
        <f t="shared" si="22"/>
        <v>0.1</v>
      </c>
      <c r="Q32" s="124">
        <f t="shared" si="22"/>
        <v>0.1</v>
      </c>
      <c r="R32" s="124">
        <f t="shared" si="22"/>
        <v>0.1</v>
      </c>
      <c r="S32" s="124">
        <f t="shared" si="25"/>
        <v>0.1</v>
      </c>
      <c r="T32" s="124">
        <f t="shared" si="25"/>
        <v>0.1</v>
      </c>
    </row>
    <row r="33" spans="1:20" x14ac:dyDescent="0.25">
      <c r="A33" s="87" t="str">
        <f>TFP!A33</f>
        <v>anmet</v>
      </c>
      <c r="B33" s="87" t="str">
        <f>TFP!B33</f>
        <v>nat</v>
      </c>
      <c r="C33" s="87" t="str">
        <f t="shared" si="22"/>
        <v>base</v>
      </c>
      <c r="D33" s="102">
        <f t="shared" si="22"/>
        <v>-4.5</v>
      </c>
      <c r="E33" s="102">
        <f t="shared" si="16"/>
        <v>-5</v>
      </c>
      <c r="F33" s="102">
        <f t="shared" si="17"/>
        <v>-5.5</v>
      </c>
      <c r="G33" s="102">
        <f t="shared" si="18"/>
        <v>-2.5</v>
      </c>
      <c r="H33" s="102">
        <f t="shared" si="19"/>
        <v>-4</v>
      </c>
      <c r="I33" s="102">
        <f t="shared" si="20"/>
        <v>-2</v>
      </c>
      <c r="J33" s="102">
        <f t="shared" si="21"/>
        <v>-5</v>
      </c>
      <c r="K33" s="125">
        <f t="shared" si="22"/>
        <v>0.1</v>
      </c>
      <c r="L33" s="125">
        <f t="shared" si="22"/>
        <v>0.1</v>
      </c>
      <c r="M33" s="125">
        <f t="shared" si="22"/>
        <v>0.1</v>
      </c>
      <c r="N33" s="125">
        <f t="shared" si="22"/>
        <v>0.1</v>
      </c>
      <c r="O33" s="125">
        <f t="shared" si="22"/>
        <v>0.1</v>
      </c>
      <c r="P33" s="125">
        <f t="shared" si="22"/>
        <v>0.1</v>
      </c>
      <c r="Q33" s="125">
        <f t="shared" si="22"/>
        <v>0.1</v>
      </c>
      <c r="R33" s="125">
        <f t="shared" si="22"/>
        <v>0.1</v>
      </c>
      <c r="S33" s="125">
        <f t="shared" si="25"/>
        <v>0.1</v>
      </c>
      <c r="T33" s="125">
        <f t="shared" si="25"/>
        <v>0.1</v>
      </c>
    </row>
    <row r="34" spans="1:20" x14ac:dyDescent="0.25">
      <c r="A34" s="127" t="str">
        <f>TFP!A34</f>
        <v>airon</v>
      </c>
      <c r="B34" s="127" t="str">
        <f>TFP!B34</f>
        <v>nat</v>
      </c>
      <c r="C34" s="127" t="str">
        <f t="shared" si="22"/>
        <v>base</v>
      </c>
      <c r="D34" s="102">
        <f t="shared" si="22"/>
        <v>-4.5</v>
      </c>
      <c r="E34" s="102">
        <f t="shared" si="16"/>
        <v>-5</v>
      </c>
      <c r="F34" s="102">
        <f t="shared" si="17"/>
        <v>-5.5</v>
      </c>
      <c r="G34" s="102">
        <f t="shared" si="18"/>
        <v>-2.5</v>
      </c>
      <c r="H34" s="102">
        <f t="shared" si="19"/>
        <v>-4</v>
      </c>
      <c r="I34" s="102">
        <f t="shared" si="20"/>
        <v>-2</v>
      </c>
      <c r="J34" s="102">
        <f t="shared" si="21"/>
        <v>-5</v>
      </c>
      <c r="K34" s="124">
        <f t="shared" si="22"/>
        <v>0.1</v>
      </c>
      <c r="L34" s="124">
        <f t="shared" si="22"/>
        <v>0.1</v>
      </c>
      <c r="M34" s="124">
        <f t="shared" si="22"/>
        <v>0.1</v>
      </c>
      <c r="N34" s="124">
        <f t="shared" si="22"/>
        <v>0.1</v>
      </c>
      <c r="O34" s="124">
        <f t="shared" si="22"/>
        <v>0.1</v>
      </c>
      <c r="P34" s="124">
        <f t="shared" si="22"/>
        <v>0.1</v>
      </c>
      <c r="Q34" s="124">
        <f t="shared" si="22"/>
        <v>0.1</v>
      </c>
      <c r="R34" s="124">
        <f t="shared" si="22"/>
        <v>0.1</v>
      </c>
      <c r="S34" s="124">
        <f t="shared" si="25"/>
        <v>0.1</v>
      </c>
      <c r="T34" s="124">
        <f t="shared" si="25"/>
        <v>0.1</v>
      </c>
    </row>
    <row r="35" spans="1:20" x14ac:dyDescent="0.25">
      <c r="A35" s="127" t="str">
        <f>TFP!A35</f>
        <v>anfrm</v>
      </c>
      <c r="B35" s="127" t="str">
        <f>TFP!B35</f>
        <v>nat</v>
      </c>
      <c r="C35" s="127" t="str">
        <f t="shared" si="22"/>
        <v>base</v>
      </c>
      <c r="D35" s="102">
        <f t="shared" si="22"/>
        <v>-4.5</v>
      </c>
      <c r="E35" s="102">
        <f t="shared" si="16"/>
        <v>-5</v>
      </c>
      <c r="F35" s="102">
        <f t="shared" si="17"/>
        <v>-5.5</v>
      </c>
      <c r="G35" s="102">
        <f t="shared" si="18"/>
        <v>-2.5</v>
      </c>
      <c r="H35" s="102">
        <f t="shared" si="19"/>
        <v>-4</v>
      </c>
      <c r="I35" s="102">
        <f t="shared" si="20"/>
        <v>-2</v>
      </c>
      <c r="J35" s="102">
        <f t="shared" si="21"/>
        <v>-5</v>
      </c>
      <c r="K35" s="124">
        <f t="shared" si="22"/>
        <v>0.1</v>
      </c>
      <c r="L35" s="124">
        <f t="shared" si="22"/>
        <v>0.1</v>
      </c>
      <c r="M35" s="124">
        <f t="shared" si="22"/>
        <v>0.1</v>
      </c>
      <c r="N35" s="124">
        <f t="shared" si="22"/>
        <v>0.1</v>
      </c>
      <c r="O35" s="124">
        <f t="shared" si="22"/>
        <v>0.1</v>
      </c>
      <c r="P35" s="124">
        <f t="shared" si="22"/>
        <v>0.1</v>
      </c>
      <c r="Q35" s="124">
        <f t="shared" si="22"/>
        <v>0.1</v>
      </c>
      <c r="R35" s="124">
        <f t="shared" si="22"/>
        <v>0.1</v>
      </c>
      <c r="S35" s="124">
        <f t="shared" si="25"/>
        <v>0.1</v>
      </c>
      <c r="T35" s="124">
        <f t="shared" si="25"/>
        <v>0.1</v>
      </c>
    </row>
    <row r="36" spans="1:20" x14ac:dyDescent="0.25">
      <c r="A36" s="87" t="str">
        <f>TFP!A36</f>
        <v>ametp</v>
      </c>
      <c r="B36" s="87" t="str">
        <f>TFP!B36</f>
        <v>nat</v>
      </c>
      <c r="C36" s="87" t="str">
        <f t="shared" si="22"/>
        <v>base</v>
      </c>
      <c r="D36" s="102">
        <f t="shared" si="22"/>
        <v>-4.5</v>
      </c>
      <c r="E36" s="102">
        <f t="shared" si="16"/>
        <v>-5</v>
      </c>
      <c r="F36" s="102">
        <f t="shared" si="17"/>
        <v>-5.5</v>
      </c>
      <c r="G36" s="102">
        <f t="shared" si="18"/>
        <v>-2.5</v>
      </c>
      <c r="H36" s="102">
        <f t="shared" si="19"/>
        <v>-4</v>
      </c>
      <c r="I36" s="102">
        <f t="shared" si="20"/>
        <v>-2</v>
      </c>
      <c r="J36" s="102">
        <f t="shared" si="21"/>
        <v>-5</v>
      </c>
      <c r="K36" s="125">
        <f t="shared" si="22"/>
        <v>0.1</v>
      </c>
      <c r="L36" s="125">
        <f t="shared" si="22"/>
        <v>0.1</v>
      </c>
      <c r="M36" s="125">
        <f t="shared" si="22"/>
        <v>0.1</v>
      </c>
      <c r="N36" s="125">
        <f t="shared" si="22"/>
        <v>0.1</v>
      </c>
      <c r="O36" s="125">
        <f t="shared" si="22"/>
        <v>0.1</v>
      </c>
      <c r="P36" s="125">
        <f t="shared" si="22"/>
        <v>0.1</v>
      </c>
      <c r="Q36" s="125">
        <f t="shared" si="22"/>
        <v>0.1</v>
      </c>
      <c r="R36" s="125">
        <f t="shared" si="22"/>
        <v>0.1</v>
      </c>
      <c r="S36" s="125">
        <f t="shared" si="25"/>
        <v>0.1</v>
      </c>
      <c r="T36" s="125">
        <f t="shared" si="25"/>
        <v>0.1</v>
      </c>
    </row>
    <row r="37" spans="1:20" x14ac:dyDescent="0.25">
      <c r="A37" s="87" t="str">
        <f>TFP!A37</f>
        <v>amach</v>
      </c>
      <c r="B37" s="87" t="str">
        <f>TFP!B37</f>
        <v>nat</v>
      </c>
      <c r="C37" s="87" t="str">
        <f t="shared" si="22"/>
        <v>base</v>
      </c>
      <c r="D37" s="102">
        <f t="shared" si="22"/>
        <v>-4.5</v>
      </c>
      <c r="E37" s="102">
        <f t="shared" si="16"/>
        <v>-5</v>
      </c>
      <c r="F37" s="102">
        <f t="shared" si="17"/>
        <v>-5.5</v>
      </c>
      <c r="G37" s="102">
        <f t="shared" si="18"/>
        <v>-2.5</v>
      </c>
      <c r="H37" s="102">
        <f t="shared" si="19"/>
        <v>-4</v>
      </c>
      <c r="I37" s="102">
        <f t="shared" si="20"/>
        <v>-2</v>
      </c>
      <c r="J37" s="102">
        <f t="shared" si="21"/>
        <v>-5</v>
      </c>
      <c r="K37" s="125">
        <f t="shared" si="22"/>
        <v>0.1</v>
      </c>
      <c r="L37" s="125">
        <f t="shared" si="22"/>
        <v>0.1</v>
      </c>
      <c r="M37" s="125">
        <f t="shared" si="22"/>
        <v>0.1</v>
      </c>
      <c r="N37" s="125">
        <f t="shared" si="22"/>
        <v>0.1</v>
      </c>
      <c r="O37" s="125">
        <f t="shared" si="22"/>
        <v>0.1</v>
      </c>
      <c r="P37" s="125">
        <f t="shared" si="22"/>
        <v>0.1</v>
      </c>
      <c r="Q37" s="125">
        <f t="shared" si="22"/>
        <v>0.1</v>
      </c>
      <c r="R37" s="125">
        <f t="shared" si="22"/>
        <v>0.1</v>
      </c>
      <c r="S37" s="125">
        <f t="shared" si="25"/>
        <v>0.1</v>
      </c>
      <c r="T37" s="125">
        <f t="shared" si="25"/>
        <v>0.1</v>
      </c>
    </row>
    <row r="38" spans="1:20" x14ac:dyDescent="0.25">
      <c r="A38" s="87" t="str">
        <f>TFP!A38</f>
        <v>aemch</v>
      </c>
      <c r="B38" s="87" t="str">
        <f>TFP!B38</f>
        <v>nat</v>
      </c>
      <c r="C38" s="87" t="str">
        <f t="shared" si="22"/>
        <v>base</v>
      </c>
      <c r="D38" s="102">
        <f t="shared" si="22"/>
        <v>-4.5</v>
      </c>
      <c r="E38" s="102">
        <f t="shared" si="16"/>
        <v>-5</v>
      </c>
      <c r="F38" s="102">
        <f t="shared" si="17"/>
        <v>-5.5</v>
      </c>
      <c r="G38" s="102">
        <f t="shared" si="18"/>
        <v>-2.5</v>
      </c>
      <c r="H38" s="102">
        <f t="shared" si="19"/>
        <v>-4</v>
      </c>
      <c r="I38" s="102">
        <f t="shared" si="20"/>
        <v>-2</v>
      </c>
      <c r="J38" s="102">
        <f t="shared" si="21"/>
        <v>-5</v>
      </c>
      <c r="K38" s="125">
        <f t="shared" si="22"/>
        <v>0.1</v>
      </c>
      <c r="L38" s="125">
        <f t="shared" si="22"/>
        <v>0.1</v>
      </c>
      <c r="M38" s="125">
        <f t="shared" si="22"/>
        <v>0.1</v>
      </c>
      <c r="N38" s="125">
        <f t="shared" si="22"/>
        <v>0.1</v>
      </c>
      <c r="O38" s="125">
        <f t="shared" si="22"/>
        <v>0.1</v>
      </c>
      <c r="P38" s="125">
        <f t="shared" si="22"/>
        <v>0.1</v>
      </c>
      <c r="Q38" s="125">
        <f t="shared" si="22"/>
        <v>0.1</v>
      </c>
      <c r="R38" s="125">
        <f t="shared" si="22"/>
        <v>0.1</v>
      </c>
      <c r="S38" s="125">
        <f t="shared" si="25"/>
        <v>0.1</v>
      </c>
      <c r="T38" s="125">
        <f t="shared" si="25"/>
        <v>0.1</v>
      </c>
    </row>
    <row r="39" spans="1:20" x14ac:dyDescent="0.25">
      <c r="A39" s="87" t="str">
        <f>TFP!A39</f>
        <v>asequ</v>
      </c>
      <c r="B39" s="87" t="str">
        <f>TFP!B39</f>
        <v>nat</v>
      </c>
      <c r="C39" s="87" t="str">
        <f t="shared" si="22"/>
        <v>base</v>
      </c>
      <c r="D39" s="102">
        <f t="shared" si="22"/>
        <v>-4.5</v>
      </c>
      <c r="E39" s="102">
        <f t="shared" si="16"/>
        <v>-5</v>
      </c>
      <c r="F39" s="102">
        <f t="shared" si="17"/>
        <v>-5.5</v>
      </c>
      <c r="G39" s="102">
        <f t="shared" si="18"/>
        <v>-2.5</v>
      </c>
      <c r="H39" s="102">
        <f t="shared" si="19"/>
        <v>-4</v>
      </c>
      <c r="I39" s="102">
        <f t="shared" si="20"/>
        <v>-2</v>
      </c>
      <c r="J39" s="102">
        <f t="shared" si="21"/>
        <v>-5</v>
      </c>
      <c r="K39" s="125">
        <f t="shared" si="22"/>
        <v>0.1</v>
      </c>
      <c r="L39" s="125">
        <f t="shared" si="22"/>
        <v>0.1</v>
      </c>
      <c r="M39" s="125">
        <f t="shared" si="22"/>
        <v>0.1</v>
      </c>
      <c r="N39" s="125">
        <f t="shared" si="22"/>
        <v>0.1</v>
      </c>
      <c r="O39" s="125">
        <f t="shared" si="22"/>
        <v>0.1</v>
      </c>
      <c r="P39" s="125">
        <f t="shared" si="22"/>
        <v>0.1</v>
      </c>
      <c r="Q39" s="125">
        <f t="shared" si="22"/>
        <v>0.1</v>
      </c>
      <c r="R39" s="125">
        <f t="shared" si="22"/>
        <v>0.1</v>
      </c>
      <c r="S39" s="125">
        <f t="shared" si="25"/>
        <v>0.1</v>
      </c>
      <c r="T39" s="125">
        <f t="shared" si="25"/>
        <v>0.1</v>
      </c>
    </row>
    <row r="40" spans="1:20" x14ac:dyDescent="0.25">
      <c r="A40" s="87" t="str">
        <f>TFP!A40</f>
        <v>avehi</v>
      </c>
      <c r="B40" s="87" t="str">
        <f>TFP!B40</f>
        <v>nat</v>
      </c>
      <c r="C40" s="87" t="str">
        <f t="shared" si="22"/>
        <v>base</v>
      </c>
      <c r="D40" s="102">
        <f t="shared" si="22"/>
        <v>-4.5</v>
      </c>
      <c r="E40" s="102">
        <f t="shared" si="16"/>
        <v>-5</v>
      </c>
      <c r="F40" s="102">
        <f t="shared" si="17"/>
        <v>-5.5</v>
      </c>
      <c r="G40" s="102">
        <f t="shared" si="18"/>
        <v>-2.5</v>
      </c>
      <c r="H40" s="102">
        <f t="shared" si="19"/>
        <v>-4</v>
      </c>
      <c r="I40" s="102">
        <f t="shared" si="20"/>
        <v>-2</v>
      </c>
      <c r="J40" s="102">
        <f t="shared" si="21"/>
        <v>-5</v>
      </c>
      <c r="K40" s="125">
        <f t="shared" si="22"/>
        <v>0.1</v>
      </c>
      <c r="L40" s="125">
        <f t="shared" si="22"/>
        <v>0.1</v>
      </c>
      <c r="M40" s="125">
        <f t="shared" si="22"/>
        <v>0.1</v>
      </c>
      <c r="N40" s="125">
        <f t="shared" si="22"/>
        <v>0.1</v>
      </c>
      <c r="O40" s="125">
        <f t="shared" si="22"/>
        <v>0.1</v>
      </c>
      <c r="P40" s="125">
        <f t="shared" si="22"/>
        <v>0.1</v>
      </c>
      <c r="Q40" s="125">
        <f t="shared" si="22"/>
        <v>0.1</v>
      </c>
      <c r="R40" s="125">
        <f t="shared" si="22"/>
        <v>0.1</v>
      </c>
      <c r="S40" s="125">
        <f t="shared" si="25"/>
        <v>0.1</v>
      </c>
      <c r="T40" s="125">
        <f t="shared" si="25"/>
        <v>0.1</v>
      </c>
    </row>
    <row r="41" spans="1:20" x14ac:dyDescent="0.25">
      <c r="A41" s="87" t="str">
        <f>TFP!A41</f>
        <v>atequ</v>
      </c>
      <c r="B41" s="87" t="str">
        <f>TFP!B41</f>
        <v>nat</v>
      </c>
      <c r="C41" s="87" t="str">
        <f t="shared" ref="C41:R56" si="26">C40</f>
        <v>base</v>
      </c>
      <c r="D41" s="102">
        <f t="shared" si="26"/>
        <v>-4.5</v>
      </c>
      <c r="E41" s="102">
        <f t="shared" si="16"/>
        <v>-5</v>
      </c>
      <c r="F41" s="102">
        <f t="shared" si="17"/>
        <v>-5.5</v>
      </c>
      <c r="G41" s="102">
        <f t="shared" si="18"/>
        <v>-2.5</v>
      </c>
      <c r="H41" s="102">
        <f t="shared" si="19"/>
        <v>-4</v>
      </c>
      <c r="I41" s="102">
        <f t="shared" si="20"/>
        <v>-2</v>
      </c>
      <c r="J41" s="102">
        <f t="shared" si="21"/>
        <v>-5</v>
      </c>
      <c r="K41" s="125">
        <f t="shared" ref="K41:R43" si="27">K40</f>
        <v>0.1</v>
      </c>
      <c r="L41" s="125">
        <f t="shared" si="27"/>
        <v>0.1</v>
      </c>
      <c r="M41" s="125">
        <f t="shared" si="27"/>
        <v>0.1</v>
      </c>
      <c r="N41" s="125">
        <f t="shared" si="27"/>
        <v>0.1</v>
      </c>
      <c r="O41" s="125">
        <f t="shared" si="27"/>
        <v>0.1</v>
      </c>
      <c r="P41" s="125">
        <f t="shared" si="27"/>
        <v>0.1</v>
      </c>
      <c r="Q41" s="125">
        <f t="shared" si="27"/>
        <v>0.1</v>
      </c>
      <c r="R41" s="125">
        <f t="shared" si="27"/>
        <v>0.1</v>
      </c>
      <c r="S41" s="125">
        <f t="shared" si="25"/>
        <v>0.1</v>
      </c>
      <c r="T41" s="125">
        <f t="shared" si="25"/>
        <v>0.1</v>
      </c>
    </row>
    <row r="42" spans="1:20" x14ac:dyDescent="0.25">
      <c r="A42" s="87" t="str">
        <f>TFP!A42</f>
        <v>afurn</v>
      </c>
      <c r="B42" s="87" t="str">
        <f>TFP!B42</f>
        <v>nat</v>
      </c>
      <c r="C42" s="87" t="str">
        <f t="shared" si="26"/>
        <v>base</v>
      </c>
      <c r="D42" s="102">
        <f t="shared" si="26"/>
        <v>-4.5</v>
      </c>
      <c r="E42" s="102">
        <f t="shared" si="16"/>
        <v>-5</v>
      </c>
      <c r="F42" s="102">
        <f t="shared" si="17"/>
        <v>-5.5</v>
      </c>
      <c r="G42" s="102">
        <f t="shared" si="18"/>
        <v>-2.5</v>
      </c>
      <c r="H42" s="102">
        <f t="shared" si="19"/>
        <v>-4</v>
      </c>
      <c r="I42" s="102">
        <f t="shared" si="20"/>
        <v>-2</v>
      </c>
      <c r="J42" s="102">
        <f t="shared" si="21"/>
        <v>-5</v>
      </c>
      <c r="K42" s="125">
        <f t="shared" si="27"/>
        <v>0.1</v>
      </c>
      <c r="L42" s="125">
        <f t="shared" si="27"/>
        <v>0.1</v>
      </c>
      <c r="M42" s="125">
        <f t="shared" si="27"/>
        <v>0.1</v>
      </c>
      <c r="N42" s="125">
        <f t="shared" si="27"/>
        <v>0.1</v>
      </c>
      <c r="O42" s="125">
        <f t="shared" si="27"/>
        <v>0.1</v>
      </c>
      <c r="P42" s="125">
        <f t="shared" si="27"/>
        <v>0.1</v>
      </c>
      <c r="Q42" s="125">
        <f t="shared" si="27"/>
        <v>0.1</v>
      </c>
      <c r="R42" s="125">
        <f t="shared" si="27"/>
        <v>0.1</v>
      </c>
      <c r="S42" s="125">
        <f t="shared" si="25"/>
        <v>0.1</v>
      </c>
      <c r="T42" s="125">
        <f t="shared" si="25"/>
        <v>0.1</v>
      </c>
    </row>
    <row r="43" spans="1:20" x14ac:dyDescent="0.25">
      <c r="A43" s="87" t="str">
        <f>TFP!A43</f>
        <v>aoman</v>
      </c>
      <c r="B43" s="87" t="str">
        <f>TFP!B43</f>
        <v>nat</v>
      </c>
      <c r="C43" s="87" t="str">
        <f t="shared" si="26"/>
        <v>base</v>
      </c>
      <c r="D43" s="102">
        <f t="shared" si="26"/>
        <v>-4.5</v>
      </c>
      <c r="E43" s="102">
        <f t="shared" si="16"/>
        <v>-5</v>
      </c>
      <c r="F43" s="102">
        <f t="shared" si="17"/>
        <v>-5.5</v>
      </c>
      <c r="G43" s="102">
        <f t="shared" si="18"/>
        <v>-2.5</v>
      </c>
      <c r="H43" s="102">
        <f t="shared" si="19"/>
        <v>-4</v>
      </c>
      <c r="I43" s="102">
        <f t="shared" si="20"/>
        <v>-2</v>
      </c>
      <c r="J43" s="102">
        <f t="shared" si="21"/>
        <v>-5</v>
      </c>
      <c r="K43" s="125">
        <f t="shared" si="27"/>
        <v>0.1</v>
      </c>
      <c r="L43" s="125">
        <f t="shared" si="27"/>
        <v>0.1</v>
      </c>
      <c r="M43" s="125">
        <f t="shared" si="27"/>
        <v>0.1</v>
      </c>
      <c r="N43" s="125">
        <f t="shared" si="27"/>
        <v>0.1</v>
      </c>
      <c r="O43" s="125">
        <f t="shared" si="27"/>
        <v>0.1</v>
      </c>
      <c r="P43" s="125">
        <f t="shared" si="27"/>
        <v>0.1</v>
      </c>
      <c r="Q43" s="125">
        <f t="shared" si="27"/>
        <v>0.1</v>
      </c>
      <c r="R43" s="125">
        <f t="shared" si="27"/>
        <v>0.1</v>
      </c>
      <c r="S43" s="125">
        <f t="shared" si="25"/>
        <v>0.1</v>
      </c>
      <c r="T43" s="125">
        <f t="shared" si="25"/>
        <v>0.1</v>
      </c>
    </row>
    <row r="44" spans="1:20" x14ac:dyDescent="0.25">
      <c r="A44" s="127" t="str">
        <f>TFP!A44</f>
        <v>aelec</v>
      </c>
      <c r="B44" s="127" t="str">
        <f>TFP!B44</f>
        <v>nat</v>
      </c>
      <c r="C44" s="127" t="str">
        <f t="shared" si="26"/>
        <v>base</v>
      </c>
      <c r="D44" s="106" t="s">
        <v>77</v>
      </c>
      <c r="E44" s="106" t="s">
        <v>77</v>
      </c>
      <c r="F44" s="106" t="s">
        <v>77</v>
      </c>
      <c r="G44" s="106" t="s">
        <v>77</v>
      </c>
      <c r="H44" s="106" t="s">
        <v>77</v>
      </c>
      <c r="I44" s="106" t="s">
        <v>77</v>
      </c>
      <c r="J44" s="106" t="s">
        <v>77</v>
      </c>
      <c r="K44" s="106" t="str">
        <f t="shared" ref="K44:T47" si="28">J44</f>
        <v>eps</v>
      </c>
      <c r="L44" s="106" t="str">
        <f t="shared" si="28"/>
        <v>eps</v>
      </c>
      <c r="M44" s="106" t="str">
        <f t="shared" si="28"/>
        <v>eps</v>
      </c>
      <c r="N44" s="106" t="str">
        <f t="shared" si="28"/>
        <v>eps</v>
      </c>
      <c r="O44" s="106" t="str">
        <f t="shared" si="28"/>
        <v>eps</v>
      </c>
      <c r="P44" s="106" t="str">
        <f t="shared" si="28"/>
        <v>eps</v>
      </c>
      <c r="Q44" s="106" t="str">
        <f t="shared" si="28"/>
        <v>eps</v>
      </c>
      <c r="R44" s="106" t="str">
        <f t="shared" si="28"/>
        <v>eps</v>
      </c>
      <c r="S44" s="106" t="str">
        <f t="shared" si="28"/>
        <v>eps</v>
      </c>
      <c r="T44" s="106" t="str">
        <f t="shared" si="28"/>
        <v>eps</v>
      </c>
    </row>
    <row r="45" spans="1:20" x14ac:dyDescent="0.25">
      <c r="A45" s="127" t="str">
        <f>TFP!A45</f>
        <v>awatr</v>
      </c>
      <c r="B45" s="127" t="str">
        <f>TFP!B45</f>
        <v>nat</v>
      </c>
      <c r="C45" s="127" t="str">
        <f t="shared" si="26"/>
        <v>base</v>
      </c>
      <c r="D45" s="106">
        <v>-1.5</v>
      </c>
      <c r="E45" s="106">
        <v>-2</v>
      </c>
      <c r="F45" s="106">
        <f t="shared" ref="F45:J45" si="29">E45</f>
        <v>-2</v>
      </c>
      <c r="G45" s="106">
        <v>-2.5</v>
      </c>
      <c r="H45" s="106">
        <f t="shared" si="29"/>
        <v>-2.5</v>
      </c>
      <c r="I45" s="106">
        <f t="shared" si="29"/>
        <v>-2.5</v>
      </c>
      <c r="J45" s="106">
        <f t="shared" si="29"/>
        <v>-2.5</v>
      </c>
      <c r="K45" s="106">
        <v>0.1</v>
      </c>
      <c r="L45" s="106">
        <f t="shared" si="28"/>
        <v>0.1</v>
      </c>
      <c r="M45" s="106">
        <f t="shared" si="28"/>
        <v>0.1</v>
      </c>
      <c r="N45" s="106">
        <f t="shared" si="28"/>
        <v>0.1</v>
      </c>
      <c r="O45" s="106">
        <f t="shared" si="28"/>
        <v>0.1</v>
      </c>
      <c r="P45" s="106">
        <f t="shared" si="28"/>
        <v>0.1</v>
      </c>
      <c r="Q45" s="106">
        <f t="shared" si="28"/>
        <v>0.1</v>
      </c>
      <c r="R45" s="106">
        <f t="shared" si="28"/>
        <v>0.1</v>
      </c>
      <c r="S45" s="106">
        <f t="shared" si="28"/>
        <v>0.1</v>
      </c>
      <c r="T45" s="106">
        <f t="shared" si="28"/>
        <v>0.1</v>
      </c>
    </row>
    <row r="46" spans="1:20" x14ac:dyDescent="0.25">
      <c r="A46" s="87" t="str">
        <f>TFP!A46</f>
        <v>acons</v>
      </c>
      <c r="B46" s="87" t="str">
        <f>TFP!B46</f>
        <v>nat</v>
      </c>
      <c r="C46" s="87" t="str">
        <f t="shared" si="26"/>
        <v>base</v>
      </c>
      <c r="D46" s="106">
        <v>4</v>
      </c>
      <c r="E46" s="106">
        <v>2.5</v>
      </c>
      <c r="F46" s="106">
        <v>-1.5</v>
      </c>
      <c r="G46" s="106">
        <v>-3</v>
      </c>
      <c r="H46" s="106">
        <v>-5.5</v>
      </c>
      <c r="I46" s="106">
        <v>-5.5</v>
      </c>
      <c r="J46" s="106">
        <v>-5.5</v>
      </c>
      <c r="K46" s="107">
        <v>0.1</v>
      </c>
      <c r="L46" s="107">
        <f t="shared" si="28"/>
        <v>0.1</v>
      </c>
      <c r="M46" s="107">
        <f t="shared" si="28"/>
        <v>0.1</v>
      </c>
      <c r="N46" s="107">
        <f t="shared" si="28"/>
        <v>0.1</v>
      </c>
      <c r="O46" s="107">
        <f t="shared" si="28"/>
        <v>0.1</v>
      </c>
      <c r="P46" s="107">
        <f t="shared" si="28"/>
        <v>0.1</v>
      </c>
      <c r="Q46" s="107">
        <f t="shared" si="28"/>
        <v>0.1</v>
      </c>
      <c r="R46" s="107">
        <f t="shared" si="28"/>
        <v>0.1</v>
      </c>
      <c r="S46" s="107">
        <f t="shared" si="28"/>
        <v>0.1</v>
      </c>
      <c r="T46" s="107">
        <f t="shared" si="28"/>
        <v>0.1</v>
      </c>
    </row>
    <row r="47" spans="1:20" x14ac:dyDescent="0.25">
      <c r="A47" s="87" t="str">
        <f>TFP!A47</f>
        <v>atrad</v>
      </c>
      <c r="B47" s="87" t="str">
        <f>TFP!B47</f>
        <v>nat</v>
      </c>
      <c r="C47" s="87" t="str">
        <f t="shared" si="26"/>
        <v>base</v>
      </c>
      <c r="D47" s="106">
        <v>-0.9</v>
      </c>
      <c r="E47" s="106">
        <v>-1.3</v>
      </c>
      <c r="F47" s="106">
        <v>0.5</v>
      </c>
      <c r="G47" s="106">
        <v>0.5</v>
      </c>
      <c r="H47" s="106">
        <v>-2.2999999999999998</v>
      </c>
      <c r="I47" s="106">
        <v>-1.3</v>
      </c>
      <c r="J47" s="106">
        <v>-1</v>
      </c>
      <c r="K47" s="107">
        <v>0.1</v>
      </c>
      <c r="L47" s="107">
        <f t="shared" si="28"/>
        <v>0.1</v>
      </c>
      <c r="M47" s="107">
        <f t="shared" si="28"/>
        <v>0.1</v>
      </c>
      <c r="N47" s="107">
        <f t="shared" si="28"/>
        <v>0.1</v>
      </c>
      <c r="O47" s="107">
        <f t="shared" si="28"/>
        <v>0.1</v>
      </c>
      <c r="P47" s="107">
        <f t="shared" si="28"/>
        <v>0.1</v>
      </c>
      <c r="Q47" s="107">
        <f t="shared" si="28"/>
        <v>0.1</v>
      </c>
      <c r="R47" s="107">
        <f t="shared" si="28"/>
        <v>0.1</v>
      </c>
      <c r="S47" s="107">
        <f t="shared" si="28"/>
        <v>0.1</v>
      </c>
      <c r="T47" s="107">
        <f t="shared" si="28"/>
        <v>0.1</v>
      </c>
    </row>
    <row r="48" spans="1:20" x14ac:dyDescent="0.25">
      <c r="A48" s="87" t="str">
        <f>TFP!A48</f>
        <v>ahotl</v>
      </c>
      <c r="B48" s="87" t="str">
        <f>TFP!B48</f>
        <v>nat</v>
      </c>
      <c r="C48" s="87" t="str">
        <f t="shared" si="26"/>
        <v>base</v>
      </c>
      <c r="D48" s="102">
        <f>D47</f>
        <v>-0.9</v>
      </c>
      <c r="E48" s="102">
        <f t="shared" ref="E48:J48" si="30">E47</f>
        <v>-1.3</v>
      </c>
      <c r="F48" s="102">
        <f t="shared" si="30"/>
        <v>0.5</v>
      </c>
      <c r="G48" s="102">
        <f t="shared" si="30"/>
        <v>0.5</v>
      </c>
      <c r="H48" s="102">
        <f t="shared" si="30"/>
        <v>-2.2999999999999998</v>
      </c>
      <c r="I48" s="102">
        <f t="shared" si="30"/>
        <v>-1.3</v>
      </c>
      <c r="J48" s="102">
        <f t="shared" si="30"/>
        <v>-1</v>
      </c>
      <c r="K48" s="103">
        <f t="shared" si="26"/>
        <v>0.1</v>
      </c>
      <c r="L48" s="103">
        <f t="shared" si="26"/>
        <v>0.1</v>
      </c>
      <c r="M48" s="103">
        <f t="shared" si="26"/>
        <v>0.1</v>
      </c>
      <c r="N48" s="103">
        <f t="shared" si="26"/>
        <v>0.1</v>
      </c>
      <c r="O48" s="103">
        <f t="shared" si="26"/>
        <v>0.1</v>
      </c>
      <c r="P48" s="103">
        <f t="shared" si="26"/>
        <v>0.1</v>
      </c>
      <c r="Q48" s="103">
        <f t="shared" si="26"/>
        <v>0.1</v>
      </c>
      <c r="R48" s="103">
        <f t="shared" si="26"/>
        <v>0.1</v>
      </c>
      <c r="S48" s="103">
        <f t="shared" ref="S48:T48" si="31">S47</f>
        <v>0.1</v>
      </c>
      <c r="T48" s="103">
        <f t="shared" si="31"/>
        <v>0.1</v>
      </c>
    </row>
    <row r="49" spans="1:20" x14ac:dyDescent="0.25">
      <c r="A49" s="87" t="str">
        <f>TFP!A49</f>
        <v>atrps</v>
      </c>
      <c r="B49" s="87" t="str">
        <f>TFP!B49</f>
        <v>nat</v>
      </c>
      <c r="C49" s="87" t="str">
        <f t="shared" si="26"/>
        <v>base</v>
      </c>
      <c r="D49" s="102">
        <f>D48</f>
        <v>-0.9</v>
      </c>
      <c r="E49" s="102">
        <f t="shared" ref="E49" si="32">E48</f>
        <v>-1.3</v>
      </c>
      <c r="F49" s="102">
        <f t="shared" ref="F49" si="33">F48</f>
        <v>0.5</v>
      </c>
      <c r="G49" s="102">
        <f t="shared" ref="G49" si="34">G48</f>
        <v>0.5</v>
      </c>
      <c r="H49" s="102">
        <f t="shared" ref="H49" si="35">H48</f>
        <v>-2.2999999999999998</v>
      </c>
      <c r="I49" s="102">
        <f t="shared" ref="I49" si="36">I48</f>
        <v>-1.3</v>
      </c>
      <c r="J49" s="102">
        <f t="shared" ref="J49" si="37">J48</f>
        <v>-1</v>
      </c>
      <c r="K49" s="103">
        <f t="shared" ref="K49:T49" si="38">K50</f>
        <v>-1.8</v>
      </c>
      <c r="L49" s="103">
        <f t="shared" si="38"/>
        <v>-1.8</v>
      </c>
      <c r="M49" s="103">
        <f t="shared" si="38"/>
        <v>-1.8</v>
      </c>
      <c r="N49" s="103">
        <f t="shared" si="38"/>
        <v>-1.8</v>
      </c>
      <c r="O49" s="103">
        <f t="shared" si="38"/>
        <v>-1.8</v>
      </c>
      <c r="P49" s="103">
        <f t="shared" si="38"/>
        <v>-1.8</v>
      </c>
      <c r="Q49" s="103">
        <f t="shared" si="38"/>
        <v>-1.8</v>
      </c>
      <c r="R49" s="103">
        <f t="shared" si="38"/>
        <v>-1.8</v>
      </c>
      <c r="S49" s="103">
        <f t="shared" si="38"/>
        <v>-1.8</v>
      </c>
      <c r="T49" s="103">
        <f t="shared" si="38"/>
        <v>-1.8</v>
      </c>
    </row>
    <row r="50" spans="1:20" x14ac:dyDescent="0.25">
      <c r="A50" s="127" t="str">
        <f>TFP!A50</f>
        <v>altrp-p</v>
      </c>
      <c r="B50" s="127" t="str">
        <f>TFP!B50</f>
        <v>nat</v>
      </c>
      <c r="C50" s="127" t="str">
        <f t="shared" si="26"/>
        <v>base</v>
      </c>
      <c r="D50" s="106">
        <v>0.8</v>
      </c>
      <c r="E50" s="106">
        <v>1</v>
      </c>
      <c r="F50" s="106">
        <v>-1.8</v>
      </c>
      <c r="G50" s="106">
        <v>-3</v>
      </c>
      <c r="H50" s="106">
        <v>0.5</v>
      </c>
      <c r="I50" s="106">
        <v>0.8</v>
      </c>
      <c r="J50" s="106">
        <v>-1.8</v>
      </c>
      <c r="K50" s="106">
        <f>J50</f>
        <v>-1.8</v>
      </c>
      <c r="L50" s="106">
        <f t="shared" ref="L50:T50" si="39">K50</f>
        <v>-1.8</v>
      </c>
      <c r="M50" s="106">
        <f t="shared" si="39"/>
        <v>-1.8</v>
      </c>
      <c r="N50" s="106">
        <f t="shared" si="39"/>
        <v>-1.8</v>
      </c>
      <c r="O50" s="106">
        <f t="shared" si="39"/>
        <v>-1.8</v>
      </c>
      <c r="P50" s="106">
        <f t="shared" si="39"/>
        <v>-1.8</v>
      </c>
      <c r="Q50" s="106">
        <f t="shared" si="39"/>
        <v>-1.8</v>
      </c>
      <c r="R50" s="106">
        <f t="shared" si="39"/>
        <v>-1.8</v>
      </c>
      <c r="S50" s="106">
        <f t="shared" si="39"/>
        <v>-1.8</v>
      </c>
      <c r="T50" s="106">
        <f t="shared" si="39"/>
        <v>-1.8</v>
      </c>
    </row>
    <row r="51" spans="1:20" x14ac:dyDescent="0.25">
      <c r="A51" s="87" t="str">
        <f>TFP!A51</f>
        <v>altrp-f</v>
      </c>
      <c r="B51" s="87" t="str">
        <f>TFP!B51</f>
        <v>nat</v>
      </c>
      <c r="C51" s="87" t="str">
        <f t="shared" si="26"/>
        <v>base</v>
      </c>
      <c r="D51" s="102">
        <f>D50</f>
        <v>0.8</v>
      </c>
      <c r="E51" s="102">
        <f t="shared" ref="E51:E53" si="40">E50</f>
        <v>1</v>
      </c>
      <c r="F51" s="102">
        <f t="shared" ref="F51:F53" si="41">F50</f>
        <v>-1.8</v>
      </c>
      <c r="G51" s="102">
        <f t="shared" ref="G51:G53" si="42">G50</f>
        <v>-3</v>
      </c>
      <c r="H51" s="102">
        <f t="shared" ref="H51:H53" si="43">H50</f>
        <v>0.5</v>
      </c>
      <c r="I51" s="102">
        <f t="shared" ref="I51:I53" si="44">I50</f>
        <v>0.8</v>
      </c>
      <c r="J51" s="102">
        <f t="shared" ref="J51:J53" si="45">J50</f>
        <v>-1.8</v>
      </c>
      <c r="K51" s="103">
        <f t="shared" si="26"/>
        <v>-1.8</v>
      </c>
      <c r="L51" s="103">
        <f t="shared" si="26"/>
        <v>-1.8</v>
      </c>
      <c r="M51" s="103">
        <f t="shared" si="26"/>
        <v>-1.8</v>
      </c>
      <c r="N51" s="103">
        <f t="shared" si="26"/>
        <v>-1.8</v>
      </c>
      <c r="O51" s="103">
        <f t="shared" si="26"/>
        <v>-1.8</v>
      </c>
      <c r="P51" s="103">
        <f t="shared" si="26"/>
        <v>-1.8</v>
      </c>
      <c r="Q51" s="103">
        <f t="shared" si="26"/>
        <v>-1.8</v>
      </c>
      <c r="R51" s="103">
        <f t="shared" si="26"/>
        <v>-1.8</v>
      </c>
      <c r="S51" s="103">
        <f t="shared" ref="S51:T54" si="46">S50</f>
        <v>-1.8</v>
      </c>
      <c r="T51" s="103">
        <f t="shared" si="46"/>
        <v>-1.8</v>
      </c>
    </row>
    <row r="52" spans="1:20" x14ac:dyDescent="0.25">
      <c r="A52" s="127" t="str">
        <f>TFP!A52</f>
        <v>awtrp</v>
      </c>
      <c r="B52" s="127" t="str">
        <f>TFP!B52</f>
        <v>nat</v>
      </c>
      <c r="C52" s="127" t="str">
        <f t="shared" si="26"/>
        <v>base</v>
      </c>
      <c r="D52" s="102">
        <f t="shared" si="26"/>
        <v>0.8</v>
      </c>
      <c r="E52" s="102">
        <f t="shared" si="40"/>
        <v>1</v>
      </c>
      <c r="F52" s="102">
        <f t="shared" si="41"/>
        <v>-1.8</v>
      </c>
      <c r="G52" s="102">
        <f t="shared" si="42"/>
        <v>-3</v>
      </c>
      <c r="H52" s="102">
        <f t="shared" si="43"/>
        <v>0.5</v>
      </c>
      <c r="I52" s="102">
        <f t="shared" si="44"/>
        <v>0.8</v>
      </c>
      <c r="J52" s="102">
        <f t="shared" si="45"/>
        <v>-1.8</v>
      </c>
      <c r="K52" s="103">
        <f t="shared" si="26"/>
        <v>-1.8</v>
      </c>
      <c r="L52" s="103">
        <f t="shared" si="26"/>
        <v>-1.8</v>
      </c>
      <c r="M52" s="103">
        <f t="shared" si="26"/>
        <v>-1.8</v>
      </c>
      <c r="N52" s="103">
        <f t="shared" si="26"/>
        <v>-1.8</v>
      </c>
      <c r="O52" s="103">
        <f t="shared" si="26"/>
        <v>-1.8</v>
      </c>
      <c r="P52" s="103">
        <f t="shared" si="26"/>
        <v>-1.8</v>
      </c>
      <c r="Q52" s="103">
        <f t="shared" si="26"/>
        <v>-1.8</v>
      </c>
      <c r="R52" s="103">
        <f t="shared" si="26"/>
        <v>-1.8</v>
      </c>
      <c r="S52" s="103">
        <f t="shared" si="46"/>
        <v>-1.8</v>
      </c>
      <c r="T52" s="103">
        <f t="shared" si="46"/>
        <v>-1.8</v>
      </c>
    </row>
    <row r="53" spans="1:20" x14ac:dyDescent="0.25">
      <c r="A53" s="127" t="str">
        <f>TFP!A53</f>
        <v>aatrp</v>
      </c>
      <c r="B53" s="127" t="str">
        <f>TFP!B53</f>
        <v>nat</v>
      </c>
      <c r="C53" s="127" t="str">
        <f>C52</f>
        <v>base</v>
      </c>
      <c r="D53" s="102">
        <f t="shared" ref="D53" si="47">D52</f>
        <v>0.8</v>
      </c>
      <c r="E53" s="102">
        <f t="shared" si="40"/>
        <v>1</v>
      </c>
      <c r="F53" s="102">
        <f t="shared" si="41"/>
        <v>-1.8</v>
      </c>
      <c r="G53" s="102">
        <f t="shared" si="42"/>
        <v>-3</v>
      </c>
      <c r="H53" s="102">
        <f t="shared" si="43"/>
        <v>0.5</v>
      </c>
      <c r="I53" s="102">
        <f t="shared" si="44"/>
        <v>0.8</v>
      </c>
      <c r="J53" s="102">
        <f t="shared" si="45"/>
        <v>-1.8</v>
      </c>
      <c r="K53" s="103">
        <f t="shared" si="26"/>
        <v>-1.8</v>
      </c>
      <c r="L53" s="103">
        <f t="shared" si="26"/>
        <v>-1.8</v>
      </c>
      <c r="M53" s="103">
        <f t="shared" si="26"/>
        <v>-1.8</v>
      </c>
      <c r="N53" s="103">
        <f t="shared" si="26"/>
        <v>-1.8</v>
      </c>
      <c r="O53" s="103">
        <f t="shared" si="26"/>
        <v>-1.8</v>
      </c>
      <c r="P53" s="103">
        <f t="shared" si="26"/>
        <v>-1.8</v>
      </c>
      <c r="Q53" s="103">
        <f t="shared" si="26"/>
        <v>-1.8</v>
      </c>
      <c r="R53" s="103">
        <f t="shared" si="26"/>
        <v>-1.8</v>
      </c>
      <c r="S53" s="103">
        <f t="shared" si="46"/>
        <v>-1.8</v>
      </c>
      <c r="T53" s="103">
        <f t="shared" si="46"/>
        <v>-1.8</v>
      </c>
    </row>
    <row r="54" spans="1:20" x14ac:dyDescent="0.25">
      <c r="A54" s="87" t="str">
        <f>TFP!A54</f>
        <v>acomm</v>
      </c>
      <c r="B54" s="87" t="str">
        <f>TFP!B54</f>
        <v>nat</v>
      </c>
      <c r="C54" s="87" t="str">
        <f t="shared" si="26"/>
        <v>base</v>
      </c>
      <c r="D54" s="102">
        <f t="shared" ref="D54" si="48">D53</f>
        <v>0.8</v>
      </c>
      <c r="E54" s="102">
        <f t="shared" ref="E54" si="49">E53</f>
        <v>1</v>
      </c>
      <c r="F54" s="102">
        <f t="shared" ref="F54" si="50">F53</f>
        <v>-1.8</v>
      </c>
      <c r="G54" s="102">
        <f t="shared" ref="G54" si="51">G53</f>
        <v>-3</v>
      </c>
      <c r="H54" s="102">
        <f t="shared" ref="H54" si="52">H53</f>
        <v>0.5</v>
      </c>
      <c r="I54" s="102">
        <f t="shared" ref="I54" si="53">I53</f>
        <v>0.8</v>
      </c>
      <c r="J54" s="102">
        <f t="shared" ref="J54" si="54">J53</f>
        <v>-1.8</v>
      </c>
      <c r="K54" s="103">
        <f t="shared" si="26"/>
        <v>-1.8</v>
      </c>
      <c r="L54" s="103">
        <f t="shared" si="26"/>
        <v>-1.8</v>
      </c>
      <c r="M54" s="103">
        <f t="shared" si="26"/>
        <v>-1.8</v>
      </c>
      <c r="N54" s="103">
        <f t="shared" si="26"/>
        <v>-1.8</v>
      </c>
      <c r="O54" s="103">
        <f t="shared" si="26"/>
        <v>-1.8</v>
      </c>
      <c r="P54" s="103">
        <f t="shared" si="26"/>
        <v>-1.8</v>
      </c>
      <c r="Q54" s="103">
        <f t="shared" si="26"/>
        <v>-1.8</v>
      </c>
      <c r="R54" s="103">
        <f t="shared" si="26"/>
        <v>-1.8</v>
      </c>
      <c r="S54" s="103">
        <f t="shared" si="46"/>
        <v>-1.8</v>
      </c>
      <c r="T54" s="103">
        <f t="shared" si="46"/>
        <v>-1.8</v>
      </c>
    </row>
    <row r="55" spans="1:20" x14ac:dyDescent="0.25">
      <c r="A55" s="87" t="str">
        <f>TFP!A55</f>
        <v>afsrv</v>
      </c>
      <c r="B55" s="87" t="str">
        <f>TFP!B55</f>
        <v>nat</v>
      </c>
      <c r="C55" s="87" t="str">
        <f t="shared" si="26"/>
        <v>base</v>
      </c>
      <c r="D55" s="106">
        <v>-0.8</v>
      </c>
      <c r="E55" s="106">
        <v>-0.3</v>
      </c>
      <c r="F55" s="106">
        <v>0.2</v>
      </c>
      <c r="G55" s="106">
        <v>-0.5</v>
      </c>
      <c r="H55" s="106">
        <v>0.9</v>
      </c>
      <c r="I55" s="106">
        <v>1</v>
      </c>
      <c r="J55" s="106">
        <v>2</v>
      </c>
      <c r="K55" s="107">
        <v>0.1</v>
      </c>
      <c r="L55" s="107">
        <f t="shared" ref="L55:T55" si="55">K55</f>
        <v>0.1</v>
      </c>
      <c r="M55" s="107">
        <f t="shared" si="55"/>
        <v>0.1</v>
      </c>
      <c r="N55" s="107">
        <f t="shared" si="55"/>
        <v>0.1</v>
      </c>
      <c r="O55" s="107">
        <f t="shared" si="55"/>
        <v>0.1</v>
      </c>
      <c r="P55" s="107">
        <f t="shared" si="55"/>
        <v>0.1</v>
      </c>
      <c r="Q55" s="107">
        <f t="shared" si="55"/>
        <v>0.1</v>
      </c>
      <c r="R55" s="107">
        <f t="shared" si="55"/>
        <v>0.1</v>
      </c>
      <c r="S55" s="107">
        <f t="shared" si="55"/>
        <v>0.1</v>
      </c>
      <c r="T55" s="107">
        <f t="shared" si="55"/>
        <v>0.1</v>
      </c>
    </row>
    <row r="56" spans="1:20" x14ac:dyDescent="0.25">
      <c r="A56" s="87" t="str">
        <f>TFP!A56</f>
        <v>absrv</v>
      </c>
      <c r="B56" s="87" t="str">
        <f>TFP!B56</f>
        <v>nat</v>
      </c>
      <c r="C56" s="87" t="str">
        <f t="shared" si="26"/>
        <v>base</v>
      </c>
      <c r="D56" s="102">
        <f>D55</f>
        <v>-0.8</v>
      </c>
      <c r="E56" s="102">
        <f t="shared" ref="E56:J56" si="56">E55</f>
        <v>-0.3</v>
      </c>
      <c r="F56" s="102">
        <f t="shared" si="56"/>
        <v>0.2</v>
      </c>
      <c r="G56" s="102">
        <f t="shared" si="56"/>
        <v>-0.5</v>
      </c>
      <c r="H56" s="102">
        <f t="shared" si="56"/>
        <v>0.9</v>
      </c>
      <c r="I56" s="102">
        <f t="shared" si="56"/>
        <v>1</v>
      </c>
      <c r="J56" s="102">
        <f t="shared" si="56"/>
        <v>2</v>
      </c>
      <c r="K56" s="103">
        <f t="shared" si="26"/>
        <v>0.1</v>
      </c>
      <c r="L56" s="103">
        <f t="shared" si="26"/>
        <v>0.1</v>
      </c>
      <c r="M56" s="103">
        <f t="shared" si="26"/>
        <v>0.1</v>
      </c>
      <c r="N56" s="103">
        <f t="shared" si="26"/>
        <v>0.1</v>
      </c>
      <c r="O56" s="103">
        <f t="shared" si="26"/>
        <v>0.1</v>
      </c>
      <c r="P56" s="103">
        <f t="shared" si="26"/>
        <v>0.1</v>
      </c>
      <c r="Q56" s="103">
        <f t="shared" si="26"/>
        <v>0.1</v>
      </c>
      <c r="R56" s="103">
        <f t="shared" si="26"/>
        <v>0.1</v>
      </c>
      <c r="S56" s="103">
        <f t="shared" ref="S56:T56" si="57">S55</f>
        <v>0.1</v>
      </c>
      <c r="T56" s="103">
        <f t="shared" si="57"/>
        <v>0.1</v>
      </c>
    </row>
    <row r="57" spans="1:20" x14ac:dyDescent="0.25">
      <c r="A57" s="87" t="str">
        <f>TFP!A57</f>
        <v>agsrv</v>
      </c>
      <c r="B57" s="87" t="str">
        <f>TFP!B57</f>
        <v>nat</v>
      </c>
      <c r="C57" s="87" t="str">
        <f t="shared" ref="C57" si="58">C56</f>
        <v>base</v>
      </c>
      <c r="D57" s="106">
        <v>1.7</v>
      </c>
      <c r="E57" s="106">
        <v>1</v>
      </c>
      <c r="F57" s="106">
        <v>-2</v>
      </c>
      <c r="G57" s="106">
        <v>-2</v>
      </c>
      <c r="H57" s="106">
        <v>-1.4</v>
      </c>
      <c r="I57" s="106">
        <v>-0.6</v>
      </c>
      <c r="J57" s="106">
        <v>0.5</v>
      </c>
      <c r="K57" s="107">
        <f t="shared" ref="K57:T58" si="59">J57</f>
        <v>0.5</v>
      </c>
      <c r="L57" s="107">
        <f t="shared" si="59"/>
        <v>0.5</v>
      </c>
      <c r="M57" s="107">
        <f t="shared" si="59"/>
        <v>0.5</v>
      </c>
      <c r="N57" s="107">
        <f t="shared" si="59"/>
        <v>0.5</v>
      </c>
      <c r="O57" s="107">
        <f t="shared" si="59"/>
        <v>0.5</v>
      </c>
      <c r="P57" s="107">
        <f t="shared" si="59"/>
        <v>0.5</v>
      </c>
      <c r="Q57" s="107">
        <f t="shared" si="59"/>
        <v>0.5</v>
      </c>
      <c r="R57" s="107">
        <f t="shared" si="59"/>
        <v>0.5</v>
      </c>
      <c r="S57" s="107">
        <f t="shared" si="59"/>
        <v>0.5</v>
      </c>
      <c r="T57" s="107">
        <f t="shared" si="59"/>
        <v>0.5</v>
      </c>
    </row>
    <row r="58" spans="1:20" x14ac:dyDescent="0.25">
      <c r="A58" s="87" t="str">
        <f>TFP!A58</f>
        <v>aosrv</v>
      </c>
      <c r="B58" s="87" t="str">
        <f>TFP!B58</f>
        <v>nat</v>
      </c>
      <c r="C58" s="87" t="str">
        <f>C57</f>
        <v>base</v>
      </c>
      <c r="D58" s="106">
        <v>-1</v>
      </c>
      <c r="E58" s="106">
        <v>-2.4</v>
      </c>
      <c r="F58" s="106">
        <v>-3</v>
      </c>
      <c r="G58" s="106">
        <v>-1.6</v>
      </c>
      <c r="H58" s="106">
        <v>-1.4</v>
      </c>
      <c r="I58" s="106">
        <v>-2</v>
      </c>
      <c r="J58" s="106">
        <v>-1.5</v>
      </c>
      <c r="K58" s="107">
        <v>0.1</v>
      </c>
      <c r="L58" s="107">
        <f t="shared" si="59"/>
        <v>0.1</v>
      </c>
      <c r="M58" s="107">
        <f t="shared" si="59"/>
        <v>0.1</v>
      </c>
      <c r="N58" s="107">
        <f t="shared" si="59"/>
        <v>0.1</v>
      </c>
      <c r="O58" s="107">
        <f t="shared" si="59"/>
        <v>0.1</v>
      </c>
      <c r="P58" s="107">
        <f t="shared" si="59"/>
        <v>0.1</v>
      </c>
      <c r="Q58" s="107">
        <f t="shared" si="59"/>
        <v>0.1</v>
      </c>
      <c r="R58" s="107">
        <f t="shared" si="59"/>
        <v>0.1</v>
      </c>
      <c r="S58" s="107">
        <f t="shared" si="59"/>
        <v>0.1</v>
      </c>
      <c r="T58" s="107">
        <f t="shared" si="59"/>
        <v>0.1</v>
      </c>
    </row>
    <row r="59" spans="1:20" x14ac:dyDescent="0.25">
      <c r="A59" s="96" t="s">
        <v>313</v>
      </c>
      <c r="B59" s="96" t="s">
        <v>74</v>
      </c>
      <c r="C59" s="96" t="str">
        <f>C58</f>
        <v>base</v>
      </c>
      <c r="D59" s="60" t="s">
        <v>77</v>
      </c>
      <c r="E59" s="60" t="s">
        <v>77</v>
      </c>
      <c r="F59" s="60" t="s">
        <v>77</v>
      </c>
      <c r="G59" s="60" t="s">
        <v>77</v>
      </c>
      <c r="H59" s="60" t="s">
        <v>77</v>
      </c>
      <c r="I59" s="60" t="s">
        <v>77</v>
      </c>
      <c r="J59" s="60" t="s">
        <v>77</v>
      </c>
      <c r="K59" s="61" t="s">
        <v>77</v>
      </c>
      <c r="L59" s="61" t="s">
        <v>77</v>
      </c>
      <c r="M59" s="61" t="s">
        <v>77</v>
      </c>
      <c r="N59" s="61" t="s">
        <v>77</v>
      </c>
      <c r="O59" s="62" t="s">
        <v>77</v>
      </c>
      <c r="P59" s="62" t="s">
        <v>77</v>
      </c>
      <c r="Q59" s="62" t="s">
        <v>77</v>
      </c>
      <c r="R59" s="62" t="s">
        <v>77</v>
      </c>
      <c r="S59" s="62" t="s">
        <v>77</v>
      </c>
      <c r="T59" s="62" t="s">
        <v>77</v>
      </c>
    </row>
  </sheetData>
  <mergeCells count="4">
    <mergeCell ref="D5:H5"/>
    <mergeCell ref="D6:J6"/>
    <mergeCell ref="K6:N6"/>
    <mergeCell ref="O6:T6"/>
  </mergeCells>
  <conditionalFormatting sqref="E7:H7 K9:N10 K7:M7 K14:N17 K19:N19 K29:N31 K33:N33 K36:N43 K46:N46 K51:N51 K55:N57 K12:T12 K25:T25 K21:N24 K26:N26 K20:T20 K8:T8 K48:N49 D9 D14:D16 D18 D48:J48 D51:J53 D56">
    <cfRule type="cellIs" dxfId="340" priority="154" operator="equal">
      <formula>"eps"</formula>
    </cfRule>
  </conditionalFormatting>
  <conditionalFormatting sqref="D7">
    <cfRule type="cellIs" dxfId="339" priority="153" operator="equal">
      <formula>"eps"</formula>
    </cfRule>
  </conditionalFormatting>
  <conditionalFormatting sqref="O9:R10 O8 O14:R17 O19:R26 O29:R31 O33:R33 O36:R43 O46:R46 O51:R51 O55:R57 O48:R49">
    <cfRule type="cellIs" dxfId="338" priority="152" operator="equal">
      <formula>"eps"</formula>
    </cfRule>
  </conditionalFormatting>
  <conditionalFormatting sqref="S8">
    <cfRule type="cellIs" dxfId="337" priority="151" operator="equal">
      <formula>"eps"</formula>
    </cfRule>
  </conditionalFormatting>
  <conditionalFormatting sqref="S9:S10 S14:S17 S19:S26 S29:S31 S33 S36:S43 S46 S51 S55:S57 S48:S49">
    <cfRule type="cellIs" dxfId="336" priority="150" operator="equal">
      <formula>"eps"</formula>
    </cfRule>
  </conditionalFormatting>
  <conditionalFormatting sqref="T8">
    <cfRule type="cellIs" dxfId="335" priority="149" operator="equal">
      <formula>"eps"</formula>
    </cfRule>
  </conditionalFormatting>
  <conditionalFormatting sqref="T9:T10 T14:T17 T19:T26 T29:T31 T33 T36:T43 T46 T51 T55:T57 T48:T49">
    <cfRule type="cellIs" dxfId="334" priority="148" operator="equal">
      <formula>"eps"</formula>
    </cfRule>
  </conditionalFormatting>
  <conditionalFormatting sqref="K59:N59">
    <cfRule type="cellIs" dxfId="333" priority="147" operator="equal">
      <formula>"eps"</formula>
    </cfRule>
  </conditionalFormatting>
  <conditionalFormatting sqref="O59:R59">
    <cfRule type="cellIs" dxfId="332" priority="146" operator="equal">
      <formula>"eps"</formula>
    </cfRule>
  </conditionalFormatting>
  <conditionalFormatting sqref="S59">
    <cfRule type="cellIs" dxfId="331" priority="145" operator="equal">
      <formula>"eps"</formula>
    </cfRule>
  </conditionalFormatting>
  <conditionalFormatting sqref="T59">
    <cfRule type="cellIs" dxfId="330" priority="144" operator="equal">
      <formula>"eps"</formula>
    </cfRule>
  </conditionalFormatting>
  <conditionalFormatting sqref="D59">
    <cfRule type="cellIs" dxfId="329" priority="143" operator="equal">
      <formula>"eps"</formula>
    </cfRule>
  </conditionalFormatting>
  <conditionalFormatting sqref="K12:T12">
    <cfRule type="cellIs" dxfId="328" priority="142" operator="equal">
      <formula>"eps"</formula>
    </cfRule>
  </conditionalFormatting>
  <conditionalFormatting sqref="K18:T18">
    <cfRule type="cellIs" dxfId="327" priority="141" operator="equal">
      <formula>"eps"</formula>
    </cfRule>
  </conditionalFormatting>
  <conditionalFormatting sqref="K28:T28">
    <cfRule type="cellIs" dxfId="326" priority="140" operator="equal">
      <formula>"eps"</formula>
    </cfRule>
  </conditionalFormatting>
  <conditionalFormatting sqref="O28:R28">
    <cfRule type="cellIs" dxfId="325" priority="139" operator="equal">
      <formula>"eps"</formula>
    </cfRule>
  </conditionalFormatting>
  <conditionalFormatting sqref="S28">
    <cfRule type="cellIs" dxfId="324" priority="138" operator="equal">
      <formula>"eps"</formula>
    </cfRule>
  </conditionalFormatting>
  <conditionalFormatting sqref="T28">
    <cfRule type="cellIs" dxfId="323" priority="137" operator="equal">
      <formula>"eps"</formula>
    </cfRule>
  </conditionalFormatting>
  <conditionalFormatting sqref="K32:T32">
    <cfRule type="cellIs" dxfId="322" priority="136" operator="equal">
      <formula>"eps"</formula>
    </cfRule>
  </conditionalFormatting>
  <conditionalFormatting sqref="O32:R32">
    <cfRule type="cellIs" dxfId="321" priority="135" operator="equal">
      <formula>"eps"</formula>
    </cfRule>
  </conditionalFormatting>
  <conditionalFormatting sqref="S32">
    <cfRule type="cellIs" dxfId="320" priority="134" operator="equal">
      <formula>"eps"</formula>
    </cfRule>
  </conditionalFormatting>
  <conditionalFormatting sqref="T32">
    <cfRule type="cellIs" dxfId="319" priority="133" operator="equal">
      <formula>"eps"</formula>
    </cfRule>
  </conditionalFormatting>
  <conditionalFormatting sqref="K34:T34">
    <cfRule type="cellIs" dxfId="318" priority="132" operator="equal">
      <formula>"eps"</formula>
    </cfRule>
  </conditionalFormatting>
  <conditionalFormatting sqref="O34:R34">
    <cfRule type="cellIs" dxfId="317" priority="131" operator="equal">
      <formula>"eps"</formula>
    </cfRule>
  </conditionalFormatting>
  <conditionalFormatting sqref="S34">
    <cfRule type="cellIs" dxfId="316" priority="130" operator="equal">
      <formula>"eps"</formula>
    </cfRule>
  </conditionalFormatting>
  <conditionalFormatting sqref="T34">
    <cfRule type="cellIs" dxfId="315" priority="129" operator="equal">
      <formula>"eps"</formula>
    </cfRule>
  </conditionalFormatting>
  <conditionalFormatting sqref="K35:T35">
    <cfRule type="cellIs" dxfId="314" priority="128" operator="equal">
      <formula>"eps"</formula>
    </cfRule>
  </conditionalFormatting>
  <conditionalFormatting sqref="O35:R35">
    <cfRule type="cellIs" dxfId="313" priority="127" operator="equal">
      <formula>"eps"</formula>
    </cfRule>
  </conditionalFormatting>
  <conditionalFormatting sqref="S35">
    <cfRule type="cellIs" dxfId="312" priority="126" operator="equal">
      <formula>"eps"</formula>
    </cfRule>
  </conditionalFormatting>
  <conditionalFormatting sqref="T35">
    <cfRule type="cellIs" dxfId="311" priority="125" operator="equal">
      <formula>"eps"</formula>
    </cfRule>
  </conditionalFormatting>
  <conditionalFormatting sqref="K44:T44">
    <cfRule type="cellIs" dxfId="310" priority="124" operator="equal">
      <formula>"eps"</formula>
    </cfRule>
  </conditionalFormatting>
  <conditionalFormatting sqref="O44:R44">
    <cfRule type="cellIs" dxfId="309" priority="123" operator="equal">
      <formula>"eps"</formula>
    </cfRule>
  </conditionalFormatting>
  <conditionalFormatting sqref="S44">
    <cfRule type="cellIs" dxfId="308" priority="122" operator="equal">
      <formula>"eps"</formula>
    </cfRule>
  </conditionalFormatting>
  <conditionalFormatting sqref="T44">
    <cfRule type="cellIs" dxfId="307" priority="121" operator="equal">
      <formula>"eps"</formula>
    </cfRule>
  </conditionalFormatting>
  <conditionalFormatting sqref="K45:T45">
    <cfRule type="cellIs" dxfId="306" priority="120" operator="equal">
      <formula>"eps"</formula>
    </cfRule>
  </conditionalFormatting>
  <conditionalFormatting sqref="O45:R45">
    <cfRule type="cellIs" dxfId="305" priority="119" operator="equal">
      <formula>"eps"</formula>
    </cfRule>
  </conditionalFormatting>
  <conditionalFormatting sqref="S45">
    <cfRule type="cellIs" dxfId="304" priority="118" operator="equal">
      <formula>"eps"</formula>
    </cfRule>
  </conditionalFormatting>
  <conditionalFormatting sqref="T45">
    <cfRule type="cellIs" dxfId="303" priority="117" operator="equal">
      <formula>"eps"</formula>
    </cfRule>
  </conditionalFormatting>
  <conditionalFormatting sqref="K50:T50">
    <cfRule type="cellIs" dxfId="302" priority="116" operator="equal">
      <formula>"eps"</formula>
    </cfRule>
  </conditionalFormatting>
  <conditionalFormatting sqref="O50:R50">
    <cfRule type="cellIs" dxfId="301" priority="115" operator="equal">
      <formula>"eps"</formula>
    </cfRule>
  </conditionalFormatting>
  <conditionalFormatting sqref="S50">
    <cfRule type="cellIs" dxfId="300" priority="114" operator="equal">
      <formula>"eps"</formula>
    </cfRule>
  </conditionalFormatting>
  <conditionalFormatting sqref="T50">
    <cfRule type="cellIs" dxfId="299" priority="113" operator="equal">
      <formula>"eps"</formula>
    </cfRule>
  </conditionalFormatting>
  <conditionalFormatting sqref="E52:H52">
    <cfRule type="cellIs" dxfId="298" priority="112" operator="equal">
      <formula>"eps"</formula>
    </cfRule>
  </conditionalFormatting>
  <conditionalFormatting sqref="D44">
    <cfRule type="cellIs" dxfId="297" priority="111" operator="equal">
      <formula>"eps"</formula>
    </cfRule>
  </conditionalFormatting>
  <conditionalFormatting sqref="D52">
    <cfRule type="cellIs" dxfId="296" priority="108" operator="equal">
      <formula>"eps"</formula>
    </cfRule>
  </conditionalFormatting>
  <conditionalFormatting sqref="K11:T11">
    <cfRule type="cellIs" dxfId="295" priority="107" operator="equal">
      <formula>"eps"</formula>
    </cfRule>
  </conditionalFormatting>
  <conditionalFormatting sqref="O11:R11">
    <cfRule type="cellIs" dxfId="294" priority="106" operator="equal">
      <formula>"eps"</formula>
    </cfRule>
  </conditionalFormatting>
  <conditionalFormatting sqref="S11">
    <cfRule type="cellIs" dxfId="293" priority="105" operator="equal">
      <formula>"eps"</formula>
    </cfRule>
  </conditionalFormatting>
  <conditionalFormatting sqref="T11">
    <cfRule type="cellIs" dxfId="292" priority="104" operator="equal">
      <formula>"eps"</formula>
    </cfRule>
  </conditionalFormatting>
  <conditionalFormatting sqref="D11">
    <cfRule type="cellIs" dxfId="291" priority="103" operator="equal">
      <formula>"eps"</formula>
    </cfRule>
  </conditionalFormatting>
  <conditionalFormatting sqref="K27:T27">
    <cfRule type="cellIs" dxfId="290" priority="102" operator="equal">
      <formula>"eps"</formula>
    </cfRule>
  </conditionalFormatting>
  <conditionalFormatting sqref="O27:R27">
    <cfRule type="cellIs" dxfId="289" priority="101" operator="equal">
      <formula>"eps"</formula>
    </cfRule>
  </conditionalFormatting>
  <conditionalFormatting sqref="S27">
    <cfRule type="cellIs" dxfId="288" priority="100" operator="equal">
      <formula>"eps"</formula>
    </cfRule>
  </conditionalFormatting>
  <conditionalFormatting sqref="T27">
    <cfRule type="cellIs" dxfId="287" priority="99" operator="equal">
      <formula>"eps"</formula>
    </cfRule>
  </conditionalFormatting>
  <conditionalFormatting sqref="K13:T13">
    <cfRule type="cellIs" dxfId="286" priority="97" operator="equal">
      <formula>"eps"</formula>
    </cfRule>
  </conditionalFormatting>
  <conditionalFormatting sqref="K13:T13">
    <cfRule type="cellIs" dxfId="285" priority="96" operator="equal">
      <formula>"eps"</formula>
    </cfRule>
  </conditionalFormatting>
  <conditionalFormatting sqref="K47:N47">
    <cfRule type="cellIs" dxfId="284" priority="94" operator="equal">
      <formula>"eps"</formula>
    </cfRule>
  </conditionalFormatting>
  <conditionalFormatting sqref="O47:R47">
    <cfRule type="cellIs" dxfId="283" priority="93" operator="equal">
      <formula>"eps"</formula>
    </cfRule>
  </conditionalFormatting>
  <conditionalFormatting sqref="S47">
    <cfRule type="cellIs" dxfId="282" priority="92" operator="equal">
      <formula>"eps"</formula>
    </cfRule>
  </conditionalFormatting>
  <conditionalFormatting sqref="T47">
    <cfRule type="cellIs" dxfId="281" priority="91" operator="equal">
      <formula>"eps"</formula>
    </cfRule>
  </conditionalFormatting>
  <conditionalFormatting sqref="K52:N52">
    <cfRule type="cellIs" dxfId="280" priority="90" operator="equal">
      <formula>"eps"</formula>
    </cfRule>
  </conditionalFormatting>
  <conditionalFormatting sqref="O52:R52">
    <cfRule type="cellIs" dxfId="279" priority="89" operator="equal">
      <formula>"eps"</formula>
    </cfRule>
  </conditionalFormatting>
  <conditionalFormatting sqref="S52">
    <cfRule type="cellIs" dxfId="278" priority="88" operator="equal">
      <formula>"eps"</formula>
    </cfRule>
  </conditionalFormatting>
  <conditionalFormatting sqref="T52">
    <cfRule type="cellIs" dxfId="277" priority="87" operator="equal">
      <formula>"eps"</formula>
    </cfRule>
  </conditionalFormatting>
  <conditionalFormatting sqref="K53:N53">
    <cfRule type="cellIs" dxfId="276" priority="86" operator="equal">
      <formula>"eps"</formula>
    </cfRule>
  </conditionalFormatting>
  <conditionalFormatting sqref="O53:R53">
    <cfRule type="cellIs" dxfId="275" priority="85" operator="equal">
      <formula>"eps"</formula>
    </cfRule>
  </conditionalFormatting>
  <conditionalFormatting sqref="S53">
    <cfRule type="cellIs" dxfId="274" priority="84" operator="equal">
      <formula>"eps"</formula>
    </cfRule>
  </conditionalFormatting>
  <conditionalFormatting sqref="T53">
    <cfRule type="cellIs" dxfId="273" priority="83" operator="equal">
      <formula>"eps"</formula>
    </cfRule>
  </conditionalFormatting>
  <conditionalFormatting sqref="K58:N58">
    <cfRule type="cellIs" dxfId="272" priority="82" operator="equal">
      <formula>"eps"</formula>
    </cfRule>
  </conditionalFormatting>
  <conditionalFormatting sqref="O58:R58">
    <cfRule type="cellIs" dxfId="271" priority="81" operator="equal">
      <formula>"eps"</formula>
    </cfRule>
  </conditionalFormatting>
  <conditionalFormatting sqref="S58">
    <cfRule type="cellIs" dxfId="270" priority="80" operator="equal">
      <formula>"eps"</formula>
    </cfRule>
  </conditionalFormatting>
  <conditionalFormatting sqref="T58">
    <cfRule type="cellIs" dxfId="269" priority="79" operator="equal">
      <formula>"eps"</formula>
    </cfRule>
  </conditionalFormatting>
  <conditionalFormatting sqref="K54:N54">
    <cfRule type="cellIs" dxfId="268" priority="78" operator="equal">
      <formula>"eps"</formula>
    </cfRule>
  </conditionalFormatting>
  <conditionalFormatting sqref="O54:R54">
    <cfRule type="cellIs" dxfId="267" priority="77" operator="equal">
      <formula>"eps"</formula>
    </cfRule>
  </conditionalFormatting>
  <conditionalFormatting sqref="S54">
    <cfRule type="cellIs" dxfId="266" priority="76" operator="equal">
      <formula>"eps"</formula>
    </cfRule>
  </conditionalFormatting>
  <conditionalFormatting sqref="T54">
    <cfRule type="cellIs" dxfId="265" priority="75" operator="equal">
      <formula>"eps"</formula>
    </cfRule>
  </conditionalFormatting>
  <conditionalFormatting sqref="I7 I48 I51 I53">
    <cfRule type="cellIs" dxfId="264" priority="74" operator="equal">
      <formula>"eps"</formula>
    </cfRule>
  </conditionalFormatting>
  <conditionalFormatting sqref="I52">
    <cfRule type="cellIs" dxfId="263" priority="64" operator="equal">
      <formula>"eps"</formula>
    </cfRule>
  </conditionalFormatting>
  <conditionalFormatting sqref="J7 J48">
    <cfRule type="cellIs" dxfId="262" priority="59" operator="equal">
      <formula>"eps"</formula>
    </cfRule>
  </conditionalFormatting>
  <conditionalFormatting sqref="J51 J53">
    <cfRule type="cellIs" dxfId="261" priority="46" operator="equal">
      <formula>"eps"</formula>
    </cfRule>
  </conditionalFormatting>
  <conditionalFormatting sqref="J52">
    <cfRule type="cellIs" dxfId="260" priority="44" operator="equal">
      <formula>"eps"</formula>
    </cfRule>
  </conditionalFormatting>
  <conditionalFormatting sqref="E9:J9">
    <cfRule type="cellIs" dxfId="259" priority="43" operator="equal">
      <formula>"eps"</formula>
    </cfRule>
  </conditionalFormatting>
  <conditionalFormatting sqref="D10">
    <cfRule type="cellIs" dxfId="258" priority="42" operator="equal">
      <formula>"eps"</formula>
    </cfRule>
  </conditionalFormatting>
  <conditionalFormatting sqref="E10:J10">
    <cfRule type="cellIs" dxfId="257" priority="41" operator="equal">
      <formula>"eps"</formula>
    </cfRule>
  </conditionalFormatting>
  <conditionalFormatting sqref="E11:J11">
    <cfRule type="cellIs" dxfId="256" priority="40" operator="equal">
      <formula>"eps"</formula>
    </cfRule>
  </conditionalFormatting>
  <conditionalFormatting sqref="D12">
    <cfRule type="cellIs" dxfId="255" priority="39" operator="equal">
      <formula>"eps"</formula>
    </cfRule>
  </conditionalFormatting>
  <conditionalFormatting sqref="E12:J12">
    <cfRule type="cellIs" dxfId="254" priority="38" operator="equal">
      <formula>"eps"</formula>
    </cfRule>
  </conditionalFormatting>
  <conditionalFormatting sqref="E14:J16">
    <cfRule type="cellIs" dxfId="253" priority="37" operator="equal">
      <formula>"eps"</formula>
    </cfRule>
  </conditionalFormatting>
  <conditionalFormatting sqref="E18:J18">
    <cfRule type="cellIs" dxfId="252" priority="36" operator="equal">
      <formula>"eps"</formula>
    </cfRule>
  </conditionalFormatting>
  <conditionalFormatting sqref="D19:D43">
    <cfRule type="cellIs" dxfId="251" priority="35" operator="equal">
      <formula>"eps"</formula>
    </cfRule>
  </conditionalFormatting>
  <conditionalFormatting sqref="E19:J43">
    <cfRule type="cellIs" dxfId="250" priority="34" operator="equal">
      <formula>"eps"</formula>
    </cfRule>
  </conditionalFormatting>
  <conditionalFormatting sqref="E44:J44">
    <cfRule type="cellIs" dxfId="249" priority="33" operator="equal">
      <formula>"eps"</formula>
    </cfRule>
  </conditionalFormatting>
  <conditionalFormatting sqref="D49:J49">
    <cfRule type="cellIs" dxfId="248" priority="32" operator="equal">
      <formula>"eps"</formula>
    </cfRule>
  </conditionalFormatting>
  <conditionalFormatting sqref="I49">
    <cfRule type="cellIs" dxfId="247" priority="31" operator="equal">
      <formula>"eps"</formula>
    </cfRule>
  </conditionalFormatting>
  <conditionalFormatting sqref="J49">
    <cfRule type="cellIs" dxfId="246" priority="30" operator="equal">
      <formula>"eps"</formula>
    </cfRule>
  </conditionalFormatting>
  <conditionalFormatting sqref="D54:J54">
    <cfRule type="cellIs" dxfId="245" priority="29" operator="equal">
      <formula>"eps"</formula>
    </cfRule>
  </conditionalFormatting>
  <conditionalFormatting sqref="I54">
    <cfRule type="cellIs" dxfId="244" priority="28" operator="equal">
      <formula>"eps"</formula>
    </cfRule>
  </conditionalFormatting>
  <conditionalFormatting sqref="J54">
    <cfRule type="cellIs" dxfId="243" priority="27" operator="equal">
      <formula>"eps"</formula>
    </cfRule>
  </conditionalFormatting>
  <conditionalFormatting sqref="E56:J56">
    <cfRule type="cellIs" dxfId="242" priority="25" operator="equal">
      <formula>"eps"</formula>
    </cfRule>
  </conditionalFormatting>
  <conditionalFormatting sqref="E59:J59">
    <cfRule type="cellIs" dxfId="241" priority="24" operator="equal">
      <formula>"eps"</formula>
    </cfRule>
  </conditionalFormatting>
  <conditionalFormatting sqref="D13:E13">
    <cfRule type="cellIs" dxfId="240" priority="22" operator="equal">
      <formula>"eps"</formula>
    </cfRule>
  </conditionalFormatting>
  <conditionalFormatting sqref="F13:J13">
    <cfRule type="cellIs" dxfId="239" priority="21" operator="equal">
      <formula>"eps"</formula>
    </cfRule>
  </conditionalFormatting>
  <conditionalFormatting sqref="D17:E17">
    <cfRule type="cellIs" dxfId="238" priority="20" operator="equal">
      <formula>"eps"</formula>
    </cfRule>
  </conditionalFormatting>
  <conditionalFormatting sqref="D45:E45">
    <cfRule type="cellIs" dxfId="237" priority="18" operator="equal">
      <formula>"eps"</formula>
    </cfRule>
  </conditionalFormatting>
  <conditionalFormatting sqref="F45:J45">
    <cfRule type="cellIs" dxfId="236" priority="17" operator="equal">
      <formula>"eps"</formula>
    </cfRule>
  </conditionalFormatting>
  <conditionalFormatting sqref="D46:E46">
    <cfRule type="cellIs" dxfId="235" priority="16" operator="equal">
      <formula>"eps"</formula>
    </cfRule>
  </conditionalFormatting>
  <conditionalFormatting sqref="F46:J46">
    <cfRule type="cellIs" dxfId="234" priority="15" operator="equal">
      <formula>"eps"</formula>
    </cfRule>
  </conditionalFormatting>
  <conditionalFormatting sqref="D47:E47">
    <cfRule type="cellIs" dxfId="233" priority="14" operator="equal">
      <formula>"eps"</formula>
    </cfRule>
  </conditionalFormatting>
  <conditionalFormatting sqref="F47:J47">
    <cfRule type="cellIs" dxfId="232" priority="13" operator="equal">
      <formula>"eps"</formula>
    </cfRule>
  </conditionalFormatting>
  <conditionalFormatting sqref="D50:E50">
    <cfRule type="cellIs" dxfId="231" priority="12" operator="equal">
      <formula>"eps"</formula>
    </cfRule>
  </conditionalFormatting>
  <conditionalFormatting sqref="F50:J50">
    <cfRule type="cellIs" dxfId="230" priority="11" operator="equal">
      <formula>"eps"</formula>
    </cfRule>
  </conditionalFormatting>
  <conditionalFormatting sqref="D55:E55">
    <cfRule type="cellIs" dxfId="229" priority="10" operator="equal">
      <formula>"eps"</formula>
    </cfRule>
  </conditionalFormatting>
  <conditionalFormatting sqref="F55:J55">
    <cfRule type="cellIs" dxfId="228" priority="9" operator="equal">
      <formula>"eps"</formula>
    </cfRule>
  </conditionalFormatting>
  <conditionalFormatting sqref="D57:E57">
    <cfRule type="cellIs" dxfId="227" priority="8" operator="equal">
      <formula>"eps"</formula>
    </cfRule>
  </conditionalFormatting>
  <conditionalFormatting sqref="F57:J57">
    <cfRule type="cellIs" dxfId="226" priority="7" operator="equal">
      <formula>"eps"</formula>
    </cfRule>
  </conditionalFormatting>
  <conditionalFormatting sqref="D58:E58">
    <cfRule type="cellIs" dxfId="225" priority="6" operator="equal">
      <formula>"eps"</formula>
    </cfRule>
  </conditionalFormatting>
  <conditionalFormatting sqref="F58:J58">
    <cfRule type="cellIs" dxfId="224" priority="5" operator="equal">
      <formula>"eps"</formula>
    </cfRule>
  </conditionalFormatting>
  <conditionalFormatting sqref="D8:H8">
    <cfRule type="cellIs" dxfId="223" priority="4" operator="equal">
      <formula>"eps"</formula>
    </cfRule>
  </conditionalFormatting>
  <conditionalFormatting sqref="I8">
    <cfRule type="cellIs" dxfId="222" priority="3" operator="equal">
      <formula>"eps"</formula>
    </cfRule>
  </conditionalFormatting>
  <conditionalFormatting sqref="J8">
    <cfRule type="cellIs" dxfId="221" priority="2" operator="equal">
      <formula>"eps"</formula>
    </cfRule>
  </conditionalFormatting>
  <conditionalFormatting sqref="F17:J17">
    <cfRule type="cellIs" dxfId="220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sheetPr codeName="Sheet14">
    <tabColor rgb="FFFF0000"/>
  </sheetPr>
  <dimension ref="A1:T59"/>
  <sheetViews>
    <sheetView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sqref="A1:XFD1048576"/>
    </sheetView>
  </sheetViews>
  <sheetFormatPr defaultColWidth="8.85546875" defaultRowHeight="15" x14ac:dyDescent="0.25"/>
  <cols>
    <col min="1" max="3" width="8.85546875" style="33"/>
    <col min="4" max="13" width="9.28515625" style="33" customWidth="1"/>
    <col min="14" max="16384" width="8.85546875" style="33"/>
  </cols>
  <sheetData>
    <row r="1" spans="1:20" ht="18.75" x14ac:dyDescent="0.3">
      <c r="A1" s="97" t="s">
        <v>75</v>
      </c>
      <c r="H1" s="87"/>
    </row>
    <row r="3" spans="1:20" x14ac:dyDescent="0.25">
      <c r="D3" s="98"/>
      <c r="F3" s="87"/>
      <c r="G3" s="87"/>
    </row>
    <row r="5" spans="1:20" x14ac:dyDescent="0.25">
      <c r="A5" s="99" t="s">
        <v>160</v>
      </c>
      <c r="D5" s="129" t="s">
        <v>300</v>
      </c>
      <c r="E5" s="129"/>
      <c r="F5" s="129"/>
      <c r="G5" s="129"/>
      <c r="H5" s="129"/>
    </row>
    <row r="6" spans="1:20" x14ac:dyDescent="0.25">
      <c r="D6" s="130" t="s">
        <v>296</v>
      </c>
      <c r="E6" s="130"/>
      <c r="F6" s="130"/>
      <c r="G6" s="130"/>
      <c r="H6" s="130"/>
      <c r="I6" s="130"/>
      <c r="J6" s="130"/>
      <c r="K6" s="131" t="s">
        <v>298</v>
      </c>
      <c r="L6" s="131"/>
      <c r="M6" s="131"/>
      <c r="N6" s="131"/>
      <c r="O6" s="131" t="s">
        <v>299</v>
      </c>
      <c r="P6" s="131"/>
      <c r="Q6" s="131"/>
      <c r="R6" s="131"/>
      <c r="S6" s="131"/>
      <c r="T6" s="131"/>
    </row>
    <row r="7" spans="1:20" x14ac:dyDescent="0.25">
      <c r="D7" s="100">
        <v>2013</v>
      </c>
      <c r="E7" s="100">
        <v>2014</v>
      </c>
      <c r="F7" s="100">
        <v>2015</v>
      </c>
      <c r="G7" s="100">
        <v>2016</v>
      </c>
      <c r="H7" s="100">
        <v>2017</v>
      </c>
      <c r="I7" s="100">
        <v>2018</v>
      </c>
      <c r="J7" s="100">
        <v>2019</v>
      </c>
      <c r="K7" s="104">
        <v>2020</v>
      </c>
      <c r="L7" s="104">
        <v>2021</v>
      </c>
      <c r="M7" s="104">
        <v>2022</v>
      </c>
      <c r="N7" s="101">
        <v>2023</v>
      </c>
      <c r="O7" s="101">
        <v>2024</v>
      </c>
      <c r="P7" s="101">
        <v>2025</v>
      </c>
      <c r="Q7" s="101">
        <v>2029</v>
      </c>
      <c r="R7" s="101">
        <v>2031</v>
      </c>
      <c r="S7" s="101">
        <v>2035</v>
      </c>
      <c r="T7" s="101">
        <v>2040</v>
      </c>
    </row>
    <row r="8" spans="1:20" x14ac:dyDescent="0.25">
      <c r="A8" s="105" t="str">
        <f>TFP!A8</f>
        <v>aagri</v>
      </c>
      <c r="B8" s="105" t="str">
        <f>TFP!B8</f>
        <v>nat</v>
      </c>
      <c r="C8" s="105" t="str">
        <f>Closures!H6</f>
        <v>base</v>
      </c>
      <c r="D8" s="106">
        <v>1.7</v>
      </c>
      <c r="E8" s="106">
        <v>3.5</v>
      </c>
      <c r="F8" s="106">
        <v>-5</v>
      </c>
      <c r="G8" s="106">
        <v>-4.5</v>
      </c>
      <c r="H8" s="106">
        <v>4.5</v>
      </c>
      <c r="I8" s="106">
        <v>-5</v>
      </c>
      <c r="J8" s="106">
        <v>-5.5</v>
      </c>
      <c r="K8" s="107">
        <v>0.1</v>
      </c>
      <c r="L8" s="107">
        <f t="shared" ref="L8:T8" si="0">K8</f>
        <v>0.1</v>
      </c>
      <c r="M8" s="107">
        <f t="shared" si="0"/>
        <v>0.1</v>
      </c>
      <c r="N8" s="107">
        <f t="shared" si="0"/>
        <v>0.1</v>
      </c>
      <c r="O8" s="107">
        <f t="shared" si="0"/>
        <v>0.1</v>
      </c>
      <c r="P8" s="107">
        <f t="shared" si="0"/>
        <v>0.1</v>
      </c>
      <c r="Q8" s="107">
        <f t="shared" si="0"/>
        <v>0.1</v>
      </c>
      <c r="R8" s="107">
        <f t="shared" si="0"/>
        <v>0.1</v>
      </c>
      <c r="S8" s="107">
        <f t="shared" si="0"/>
        <v>0.1</v>
      </c>
      <c r="T8" s="107">
        <f t="shared" si="0"/>
        <v>0.1</v>
      </c>
    </row>
    <row r="9" spans="1:20" x14ac:dyDescent="0.25">
      <c r="A9" s="88" t="str">
        <f>TFP!A9</f>
        <v>afore</v>
      </c>
      <c r="B9" s="88" t="str">
        <f>TFP!B9</f>
        <v>nat</v>
      </c>
      <c r="C9" s="88" t="str">
        <f t="shared" ref="C9:T9" si="1">C8</f>
        <v>base</v>
      </c>
      <c r="D9" s="102">
        <f t="shared" si="1"/>
        <v>1.7</v>
      </c>
      <c r="E9" s="102">
        <f t="shared" si="1"/>
        <v>3.5</v>
      </c>
      <c r="F9" s="102">
        <f t="shared" si="1"/>
        <v>-5</v>
      </c>
      <c r="G9" s="102">
        <f t="shared" si="1"/>
        <v>-4.5</v>
      </c>
      <c r="H9" s="102">
        <f t="shared" si="1"/>
        <v>4.5</v>
      </c>
      <c r="I9" s="102">
        <f t="shared" ref="I9:J9" si="2">I8</f>
        <v>-5</v>
      </c>
      <c r="J9" s="102">
        <f t="shared" si="2"/>
        <v>-5.5</v>
      </c>
      <c r="K9" s="103">
        <f t="shared" si="1"/>
        <v>0.1</v>
      </c>
      <c r="L9" s="103">
        <f t="shared" si="1"/>
        <v>0.1</v>
      </c>
      <c r="M9" s="103">
        <f t="shared" si="1"/>
        <v>0.1</v>
      </c>
      <c r="N9" s="103">
        <f t="shared" si="1"/>
        <v>0.1</v>
      </c>
      <c r="O9" s="103">
        <f t="shared" si="1"/>
        <v>0.1</v>
      </c>
      <c r="P9" s="103">
        <f t="shared" si="1"/>
        <v>0.1</v>
      </c>
      <c r="Q9" s="103">
        <f t="shared" si="1"/>
        <v>0.1</v>
      </c>
      <c r="R9" s="103">
        <f t="shared" si="1"/>
        <v>0.1</v>
      </c>
      <c r="S9" s="103">
        <f t="shared" si="1"/>
        <v>0.1</v>
      </c>
      <c r="T9" s="103">
        <f t="shared" si="1"/>
        <v>0.1</v>
      </c>
    </row>
    <row r="10" spans="1:20" x14ac:dyDescent="0.25">
      <c r="A10" s="88" t="str">
        <f>TFP!A10</f>
        <v>afish</v>
      </c>
      <c r="B10" s="88" t="str">
        <f>TFP!B10</f>
        <v>nat</v>
      </c>
      <c r="C10" s="88" t="str">
        <f t="shared" ref="C10:D25" si="3">C9</f>
        <v>base</v>
      </c>
      <c r="D10" s="102">
        <f t="shared" si="3"/>
        <v>1.7</v>
      </c>
      <c r="E10" s="102">
        <f t="shared" ref="E10:T10" si="4">E9</f>
        <v>3.5</v>
      </c>
      <c r="F10" s="102">
        <f t="shared" si="4"/>
        <v>-5</v>
      </c>
      <c r="G10" s="102">
        <f t="shared" si="4"/>
        <v>-4.5</v>
      </c>
      <c r="H10" s="102">
        <f t="shared" si="4"/>
        <v>4.5</v>
      </c>
      <c r="I10" s="102">
        <f t="shared" ref="I10:J10" si="5">I9</f>
        <v>-5</v>
      </c>
      <c r="J10" s="102">
        <f t="shared" si="5"/>
        <v>-5.5</v>
      </c>
      <c r="K10" s="103">
        <f t="shared" si="4"/>
        <v>0.1</v>
      </c>
      <c r="L10" s="103">
        <f t="shared" si="4"/>
        <v>0.1</v>
      </c>
      <c r="M10" s="103">
        <f t="shared" si="4"/>
        <v>0.1</v>
      </c>
      <c r="N10" s="103">
        <f t="shared" si="4"/>
        <v>0.1</v>
      </c>
      <c r="O10" s="103">
        <f t="shared" si="4"/>
        <v>0.1</v>
      </c>
      <c r="P10" s="103">
        <f t="shared" si="4"/>
        <v>0.1</v>
      </c>
      <c r="Q10" s="103">
        <f t="shared" si="4"/>
        <v>0.1</v>
      </c>
      <c r="R10" s="103">
        <f t="shared" si="4"/>
        <v>0.1</v>
      </c>
      <c r="S10" s="103">
        <f t="shared" si="4"/>
        <v>0.1</v>
      </c>
      <c r="T10" s="103">
        <f t="shared" si="4"/>
        <v>0.1</v>
      </c>
    </row>
    <row r="11" spans="1:20" x14ac:dyDescent="0.25">
      <c r="A11" s="108" t="str">
        <f>TFP!A11</f>
        <v>acoal</v>
      </c>
      <c r="B11" s="108" t="str">
        <f>TFP!B11</f>
        <v>nat</v>
      </c>
      <c r="C11" s="108" t="str">
        <f t="shared" si="3"/>
        <v>base</v>
      </c>
      <c r="D11" s="106" t="s">
        <v>77</v>
      </c>
      <c r="E11" s="106" t="str">
        <f>D11</f>
        <v>eps</v>
      </c>
      <c r="F11" s="106" t="str">
        <f t="shared" ref="F11:F12" si="6">E11</f>
        <v>eps</v>
      </c>
      <c r="G11" s="106" t="str">
        <f t="shared" ref="G11:G12" si="7">F11</f>
        <v>eps</v>
      </c>
      <c r="H11" s="106" t="str">
        <f t="shared" ref="H11:H12" si="8">G11</f>
        <v>eps</v>
      </c>
      <c r="I11" s="106" t="str">
        <f t="shared" ref="I11:I12" si="9">H11</f>
        <v>eps</v>
      </c>
      <c r="J11" s="106" t="str">
        <f t="shared" ref="J11:J12" si="10">I11</f>
        <v>eps</v>
      </c>
      <c r="K11" s="106" t="str">
        <f t="shared" ref="K11:K12" si="11">J11</f>
        <v>eps</v>
      </c>
      <c r="L11" s="106" t="str">
        <f t="shared" ref="L11:L12" si="12">K11</f>
        <v>eps</v>
      </c>
      <c r="M11" s="106" t="str">
        <f t="shared" ref="M11:M12" si="13">L11</f>
        <v>eps</v>
      </c>
      <c r="N11" s="106" t="str">
        <f t="shared" ref="N11:N12" si="14">M11</f>
        <v>eps</v>
      </c>
      <c r="O11" s="106" t="str">
        <f t="shared" ref="O11:O12" si="15">N11</f>
        <v>eps</v>
      </c>
      <c r="P11" s="106" t="str">
        <f t="shared" ref="P11:P12" si="16">O11</f>
        <v>eps</v>
      </c>
      <c r="Q11" s="106" t="str">
        <f t="shared" ref="Q11:Q12" si="17">P11</f>
        <v>eps</v>
      </c>
      <c r="R11" s="106" t="str">
        <f t="shared" ref="R11:R12" si="18">Q11</f>
        <v>eps</v>
      </c>
      <c r="S11" s="106" t="str">
        <f t="shared" ref="S11:S12" si="19">R11</f>
        <v>eps</v>
      </c>
      <c r="T11" s="106" t="str">
        <f t="shared" ref="T11:T12" si="20">S11</f>
        <v>eps</v>
      </c>
    </row>
    <row r="12" spans="1:20" x14ac:dyDescent="0.25">
      <c r="A12" s="109" t="str">
        <f>TFP!A12</f>
        <v>agold</v>
      </c>
      <c r="B12" s="109" t="str">
        <f>TFP!B12</f>
        <v>nat</v>
      </c>
      <c r="C12" s="109" t="str">
        <f t="shared" si="3"/>
        <v>base</v>
      </c>
      <c r="D12" s="106" t="s">
        <v>77</v>
      </c>
      <c r="E12" s="106" t="str">
        <f>D12</f>
        <v>eps</v>
      </c>
      <c r="F12" s="106" t="str">
        <f t="shared" si="6"/>
        <v>eps</v>
      </c>
      <c r="G12" s="106" t="str">
        <f t="shared" si="7"/>
        <v>eps</v>
      </c>
      <c r="H12" s="106" t="str">
        <f t="shared" si="8"/>
        <v>eps</v>
      </c>
      <c r="I12" s="106" t="str">
        <f t="shared" si="9"/>
        <v>eps</v>
      </c>
      <c r="J12" s="106" t="str">
        <f t="shared" si="10"/>
        <v>eps</v>
      </c>
      <c r="K12" s="106" t="str">
        <f t="shared" si="11"/>
        <v>eps</v>
      </c>
      <c r="L12" s="106" t="str">
        <f t="shared" si="12"/>
        <v>eps</v>
      </c>
      <c r="M12" s="106" t="str">
        <f t="shared" si="13"/>
        <v>eps</v>
      </c>
      <c r="N12" s="106" t="str">
        <f t="shared" si="14"/>
        <v>eps</v>
      </c>
      <c r="O12" s="106" t="str">
        <f t="shared" si="15"/>
        <v>eps</v>
      </c>
      <c r="P12" s="106" t="str">
        <f t="shared" si="16"/>
        <v>eps</v>
      </c>
      <c r="Q12" s="106" t="str">
        <f t="shared" si="17"/>
        <v>eps</v>
      </c>
      <c r="R12" s="106" t="str">
        <f t="shared" si="18"/>
        <v>eps</v>
      </c>
      <c r="S12" s="106" t="str">
        <f t="shared" si="19"/>
        <v>eps</v>
      </c>
      <c r="T12" s="106" t="str">
        <f t="shared" si="20"/>
        <v>eps</v>
      </c>
    </row>
    <row r="13" spans="1:20" x14ac:dyDescent="0.25">
      <c r="A13" s="89" t="str">
        <f>TFP!A13</f>
        <v>amore</v>
      </c>
      <c r="B13" s="89" t="str">
        <f>TFP!B13</f>
        <v>nat</v>
      </c>
      <c r="C13" s="89" t="str">
        <f t="shared" si="3"/>
        <v>base</v>
      </c>
      <c r="D13" s="106">
        <v>-0.4</v>
      </c>
      <c r="E13" s="106">
        <v>-0.4</v>
      </c>
      <c r="F13" s="106">
        <v>-0.4</v>
      </c>
      <c r="G13" s="106">
        <v>-0.4</v>
      </c>
      <c r="H13" s="106">
        <v>-0.4</v>
      </c>
      <c r="I13" s="106">
        <v>-3.2</v>
      </c>
      <c r="J13" s="106">
        <f>I13</f>
        <v>-3.2</v>
      </c>
      <c r="K13" s="106">
        <v>0.1</v>
      </c>
      <c r="L13" s="106">
        <f t="shared" ref="L13" si="21">K13</f>
        <v>0.1</v>
      </c>
      <c r="M13" s="106">
        <f t="shared" ref="M13" si="22">L13</f>
        <v>0.1</v>
      </c>
      <c r="N13" s="106">
        <f t="shared" ref="N13" si="23">M13</f>
        <v>0.1</v>
      </c>
      <c r="O13" s="106">
        <f t="shared" ref="O13" si="24">N13</f>
        <v>0.1</v>
      </c>
      <c r="P13" s="106">
        <f t="shared" ref="P13" si="25">O13</f>
        <v>0.1</v>
      </c>
      <c r="Q13" s="106">
        <f t="shared" ref="Q13" si="26">P13</f>
        <v>0.1</v>
      </c>
      <c r="R13" s="106">
        <f t="shared" ref="R13" si="27">Q13</f>
        <v>0.1</v>
      </c>
      <c r="S13" s="106">
        <f t="shared" ref="S13" si="28">R13</f>
        <v>0.1</v>
      </c>
      <c r="T13" s="106">
        <f t="shared" ref="T13" si="29">S13</f>
        <v>0.1</v>
      </c>
    </row>
    <row r="14" spans="1:20" x14ac:dyDescent="0.25">
      <c r="A14" s="89" t="str">
        <f>TFP!A14</f>
        <v>amine</v>
      </c>
      <c r="B14" s="89" t="str">
        <f>TFP!B14</f>
        <v>nat</v>
      </c>
      <c r="C14" s="89" t="str">
        <f t="shared" si="3"/>
        <v>base</v>
      </c>
      <c r="D14" s="102">
        <f t="shared" si="3"/>
        <v>-0.4</v>
      </c>
      <c r="E14" s="102">
        <f t="shared" ref="E14:T16" si="30">E13</f>
        <v>-0.4</v>
      </c>
      <c r="F14" s="102">
        <f t="shared" si="30"/>
        <v>-0.4</v>
      </c>
      <c r="G14" s="102">
        <f t="shared" si="30"/>
        <v>-0.4</v>
      </c>
      <c r="H14" s="102">
        <f t="shared" si="30"/>
        <v>-0.4</v>
      </c>
      <c r="I14" s="102">
        <f t="shared" ref="I14:J14" si="31">I13</f>
        <v>-3.2</v>
      </c>
      <c r="J14" s="102">
        <f t="shared" si="31"/>
        <v>-3.2</v>
      </c>
      <c r="K14" s="103">
        <f t="shared" si="30"/>
        <v>0.1</v>
      </c>
      <c r="L14" s="103">
        <f t="shared" si="30"/>
        <v>0.1</v>
      </c>
      <c r="M14" s="103">
        <f t="shared" si="30"/>
        <v>0.1</v>
      </c>
      <c r="N14" s="103">
        <f t="shared" si="30"/>
        <v>0.1</v>
      </c>
      <c r="O14" s="103">
        <f t="shared" si="30"/>
        <v>0.1</v>
      </c>
      <c r="P14" s="103">
        <f t="shared" si="30"/>
        <v>0.1</v>
      </c>
      <c r="Q14" s="103">
        <f t="shared" si="30"/>
        <v>0.1</v>
      </c>
      <c r="R14" s="103">
        <f t="shared" si="30"/>
        <v>0.1</v>
      </c>
      <c r="S14" s="103">
        <f t="shared" si="30"/>
        <v>0.1</v>
      </c>
      <c r="T14" s="103">
        <f t="shared" si="30"/>
        <v>0.1</v>
      </c>
    </row>
    <row r="15" spans="1:20" x14ac:dyDescent="0.25">
      <c r="A15" s="89" t="str">
        <f>TFP!A15</f>
        <v>acoil</v>
      </c>
      <c r="B15" s="89" t="str">
        <f>TFP!B15</f>
        <v>nat</v>
      </c>
      <c r="C15" s="89" t="str">
        <f t="shared" si="3"/>
        <v>base</v>
      </c>
      <c r="D15" s="102">
        <f t="shared" si="3"/>
        <v>-0.4</v>
      </c>
      <c r="E15" s="102">
        <f t="shared" si="30"/>
        <v>-0.4</v>
      </c>
      <c r="F15" s="102">
        <f t="shared" si="30"/>
        <v>-0.4</v>
      </c>
      <c r="G15" s="102">
        <f t="shared" si="30"/>
        <v>-0.4</v>
      </c>
      <c r="H15" s="102">
        <f t="shared" si="30"/>
        <v>-0.4</v>
      </c>
      <c r="I15" s="102">
        <f t="shared" ref="I15:J15" si="32">I14</f>
        <v>-3.2</v>
      </c>
      <c r="J15" s="102">
        <f t="shared" si="32"/>
        <v>-3.2</v>
      </c>
      <c r="K15" s="103">
        <f t="shared" si="30"/>
        <v>0.1</v>
      </c>
      <c r="L15" s="103">
        <f t="shared" si="30"/>
        <v>0.1</v>
      </c>
      <c r="M15" s="103">
        <f t="shared" si="30"/>
        <v>0.1</v>
      </c>
      <c r="N15" s="103">
        <f t="shared" si="30"/>
        <v>0.1</v>
      </c>
      <c r="O15" s="103">
        <f t="shared" si="30"/>
        <v>0.1</v>
      </c>
      <c r="P15" s="103">
        <f t="shared" si="30"/>
        <v>0.1</v>
      </c>
      <c r="Q15" s="103">
        <f t="shared" si="30"/>
        <v>0.1</v>
      </c>
      <c r="R15" s="103">
        <f t="shared" si="30"/>
        <v>0.1</v>
      </c>
      <c r="S15" s="103">
        <f t="shared" si="30"/>
        <v>0.1</v>
      </c>
      <c r="T15" s="103">
        <f t="shared" si="30"/>
        <v>0.1</v>
      </c>
    </row>
    <row r="16" spans="1:20" x14ac:dyDescent="0.25">
      <c r="A16" s="89" t="str">
        <f>TFP!A16</f>
        <v>angas</v>
      </c>
      <c r="B16" s="89" t="str">
        <f>TFP!B16</f>
        <v>nat</v>
      </c>
      <c r="C16" s="89" t="str">
        <f t="shared" si="3"/>
        <v>base</v>
      </c>
      <c r="D16" s="102">
        <f t="shared" si="3"/>
        <v>-0.4</v>
      </c>
      <c r="E16" s="102">
        <f t="shared" si="30"/>
        <v>-0.4</v>
      </c>
      <c r="F16" s="102">
        <f t="shared" si="30"/>
        <v>-0.4</v>
      </c>
      <c r="G16" s="102">
        <f t="shared" si="30"/>
        <v>-0.4</v>
      </c>
      <c r="H16" s="102">
        <f t="shared" si="30"/>
        <v>-0.4</v>
      </c>
      <c r="I16" s="102">
        <f t="shared" ref="I16:J16" si="33">I15</f>
        <v>-3.2</v>
      </c>
      <c r="J16" s="102">
        <f t="shared" si="33"/>
        <v>-3.2</v>
      </c>
      <c r="K16" s="103">
        <f t="shared" si="30"/>
        <v>0.1</v>
      </c>
      <c r="L16" s="103">
        <f t="shared" si="30"/>
        <v>0.1</v>
      </c>
      <c r="M16" s="103">
        <f t="shared" si="30"/>
        <v>0.1</v>
      </c>
      <c r="N16" s="103">
        <f t="shared" si="30"/>
        <v>0.1</v>
      </c>
      <c r="O16" s="103">
        <f t="shared" si="30"/>
        <v>0.1</v>
      </c>
      <c r="P16" s="103">
        <f t="shared" si="30"/>
        <v>0.1</v>
      </c>
      <c r="Q16" s="103">
        <f t="shared" si="30"/>
        <v>0.1</v>
      </c>
      <c r="R16" s="103">
        <f t="shared" si="30"/>
        <v>0.1</v>
      </c>
      <c r="S16" s="103">
        <f t="shared" si="30"/>
        <v>0.1</v>
      </c>
      <c r="T16" s="103">
        <f t="shared" si="30"/>
        <v>0.1</v>
      </c>
    </row>
    <row r="17" spans="1:20" x14ac:dyDescent="0.25">
      <c r="A17" s="90" t="str">
        <f>TFP!A17</f>
        <v>ahydr</v>
      </c>
      <c r="B17" s="90" t="str">
        <f>TFP!B17</f>
        <v>nat</v>
      </c>
      <c r="C17" s="90" t="str">
        <f t="shared" si="3"/>
        <v>base</v>
      </c>
      <c r="D17" s="102">
        <f t="shared" ref="D17:H17" si="34">D28</f>
        <v>-5.5</v>
      </c>
      <c r="E17" s="102">
        <f t="shared" si="34"/>
        <v>-5.5</v>
      </c>
      <c r="F17" s="102">
        <f t="shared" si="34"/>
        <v>-5.5</v>
      </c>
      <c r="G17" s="102">
        <f t="shared" si="34"/>
        <v>-5.5</v>
      </c>
      <c r="H17" s="102">
        <f t="shared" si="34"/>
        <v>-5.5</v>
      </c>
      <c r="I17" s="102">
        <f t="shared" ref="I17:J17" si="35">I28</f>
        <v>-5.5</v>
      </c>
      <c r="J17" s="102">
        <f t="shared" si="35"/>
        <v>-5.5</v>
      </c>
      <c r="K17" s="103">
        <f t="shared" ref="K17:T17" si="36">K18</f>
        <v>0.1</v>
      </c>
      <c r="L17" s="103">
        <f t="shared" si="36"/>
        <v>0.1</v>
      </c>
      <c r="M17" s="103">
        <f t="shared" si="36"/>
        <v>0.1</v>
      </c>
      <c r="N17" s="103">
        <f t="shared" si="36"/>
        <v>0.1</v>
      </c>
      <c r="O17" s="103">
        <f t="shared" si="36"/>
        <v>0.1</v>
      </c>
      <c r="P17" s="103">
        <f t="shared" si="36"/>
        <v>0.1</v>
      </c>
      <c r="Q17" s="103">
        <f t="shared" si="36"/>
        <v>0.1</v>
      </c>
      <c r="R17" s="103">
        <f t="shared" si="36"/>
        <v>0.1</v>
      </c>
      <c r="S17" s="103">
        <f t="shared" si="36"/>
        <v>0.1</v>
      </c>
      <c r="T17" s="103">
        <f t="shared" si="36"/>
        <v>0.1</v>
      </c>
    </row>
    <row r="18" spans="1:20" x14ac:dyDescent="0.25">
      <c r="A18" s="110" t="str">
        <f>TFP!A18</f>
        <v>afood</v>
      </c>
      <c r="B18" s="110" t="str">
        <f>TFP!B18</f>
        <v>nat</v>
      </c>
      <c r="C18" s="110" t="str">
        <f t="shared" si="3"/>
        <v>base</v>
      </c>
      <c r="D18" s="106">
        <v>-1.2</v>
      </c>
      <c r="E18" s="106">
        <f>D18</f>
        <v>-1.2</v>
      </c>
      <c r="F18" s="106">
        <v>-1</v>
      </c>
      <c r="G18" s="106">
        <v>-0.5</v>
      </c>
      <c r="H18" s="106">
        <f t="shared" ref="H18" si="37">G18</f>
        <v>-0.5</v>
      </c>
      <c r="I18" s="106">
        <v>-1</v>
      </c>
      <c r="J18" s="106">
        <v>-2.5</v>
      </c>
      <c r="K18" s="106">
        <v>0.1</v>
      </c>
      <c r="L18" s="106">
        <f t="shared" ref="L18" si="38">K18</f>
        <v>0.1</v>
      </c>
      <c r="M18" s="106">
        <f t="shared" ref="M18" si="39">L18</f>
        <v>0.1</v>
      </c>
      <c r="N18" s="106">
        <f t="shared" ref="N18" si="40">M18</f>
        <v>0.1</v>
      </c>
      <c r="O18" s="106">
        <f t="shared" ref="O18" si="41">N18</f>
        <v>0.1</v>
      </c>
      <c r="P18" s="106">
        <f t="shared" ref="P18" si="42">O18</f>
        <v>0.1</v>
      </c>
      <c r="Q18" s="106">
        <f t="shared" ref="Q18" si="43">P18</f>
        <v>0.1</v>
      </c>
      <c r="R18" s="106">
        <f t="shared" ref="R18" si="44">Q18</f>
        <v>0.1</v>
      </c>
      <c r="S18" s="106">
        <f t="shared" ref="S18" si="45">R18</f>
        <v>0.1</v>
      </c>
      <c r="T18" s="106">
        <f t="shared" ref="T18" si="46">S18</f>
        <v>0.1</v>
      </c>
    </row>
    <row r="19" spans="1:20" x14ac:dyDescent="0.25">
      <c r="A19" s="93" t="str">
        <f>TFP!A19</f>
        <v>abevt</v>
      </c>
      <c r="B19" s="93" t="str">
        <f>TFP!B19</f>
        <v>nat</v>
      </c>
      <c r="C19" s="93" t="str">
        <f t="shared" si="3"/>
        <v>base</v>
      </c>
      <c r="D19" s="102">
        <f t="shared" ref="D19:H19" si="47">D18</f>
        <v>-1.2</v>
      </c>
      <c r="E19" s="102">
        <f t="shared" si="47"/>
        <v>-1.2</v>
      </c>
      <c r="F19" s="102">
        <f t="shared" si="47"/>
        <v>-1</v>
      </c>
      <c r="G19" s="102">
        <f t="shared" si="47"/>
        <v>-0.5</v>
      </c>
      <c r="H19" s="102">
        <f t="shared" si="47"/>
        <v>-0.5</v>
      </c>
      <c r="I19" s="102">
        <f t="shared" ref="I19:J19" si="48">I18</f>
        <v>-1</v>
      </c>
      <c r="J19" s="102">
        <f t="shared" si="48"/>
        <v>-2.5</v>
      </c>
      <c r="K19" s="103">
        <f t="shared" ref="K19:T26" si="49">K18</f>
        <v>0.1</v>
      </c>
      <c r="L19" s="103">
        <f t="shared" si="49"/>
        <v>0.1</v>
      </c>
      <c r="M19" s="103">
        <f t="shared" si="49"/>
        <v>0.1</v>
      </c>
      <c r="N19" s="103">
        <f t="shared" si="49"/>
        <v>0.1</v>
      </c>
      <c r="O19" s="103">
        <f t="shared" si="49"/>
        <v>0.1</v>
      </c>
      <c r="P19" s="103">
        <f t="shared" si="49"/>
        <v>0.1</v>
      </c>
      <c r="Q19" s="103">
        <f t="shared" si="49"/>
        <v>0.1</v>
      </c>
      <c r="R19" s="103">
        <f t="shared" si="49"/>
        <v>0.1</v>
      </c>
      <c r="S19" s="103">
        <f t="shared" si="49"/>
        <v>0.1</v>
      </c>
      <c r="T19" s="103">
        <f t="shared" si="49"/>
        <v>0.1</v>
      </c>
    </row>
    <row r="20" spans="1:20" x14ac:dyDescent="0.25">
      <c r="A20" s="111" t="str">
        <f>TFP!A20</f>
        <v>atext</v>
      </c>
      <c r="B20" s="111" t="str">
        <f>TFP!B20</f>
        <v>nat</v>
      </c>
      <c r="C20" s="111" t="str">
        <f t="shared" si="3"/>
        <v>base</v>
      </c>
      <c r="D20" s="106">
        <v>-5</v>
      </c>
      <c r="E20" s="106">
        <f>D20</f>
        <v>-5</v>
      </c>
      <c r="F20" s="106">
        <f t="shared" ref="F20:H20" si="50">E20</f>
        <v>-5</v>
      </c>
      <c r="G20" s="106">
        <f t="shared" si="50"/>
        <v>-5</v>
      </c>
      <c r="H20" s="106">
        <f t="shared" si="50"/>
        <v>-5</v>
      </c>
      <c r="I20" s="106">
        <f t="shared" ref="I20" si="51">H20</f>
        <v>-5</v>
      </c>
      <c r="J20" s="106">
        <f t="shared" ref="J20" si="52">I20</f>
        <v>-5</v>
      </c>
      <c r="K20" s="124">
        <f t="shared" si="49"/>
        <v>0.1</v>
      </c>
      <c r="L20" s="124">
        <f t="shared" si="49"/>
        <v>0.1</v>
      </c>
      <c r="M20" s="124">
        <f t="shared" si="49"/>
        <v>0.1</v>
      </c>
      <c r="N20" s="124">
        <f t="shared" si="49"/>
        <v>0.1</v>
      </c>
      <c r="O20" s="124">
        <f t="shared" si="49"/>
        <v>0.1</v>
      </c>
      <c r="P20" s="124">
        <f t="shared" si="49"/>
        <v>0.1</v>
      </c>
      <c r="Q20" s="124">
        <f t="shared" si="49"/>
        <v>0.1</v>
      </c>
      <c r="R20" s="124">
        <f t="shared" si="49"/>
        <v>0.1</v>
      </c>
      <c r="S20" s="124">
        <f t="shared" si="49"/>
        <v>0.1</v>
      </c>
      <c r="T20" s="124">
        <f t="shared" si="49"/>
        <v>0.1</v>
      </c>
    </row>
    <row r="21" spans="1:20" x14ac:dyDescent="0.25">
      <c r="A21" s="92" t="str">
        <f>TFP!A21</f>
        <v>aclth</v>
      </c>
      <c r="B21" s="92" t="str">
        <f>TFP!B21</f>
        <v>nat</v>
      </c>
      <c r="C21" s="92" t="str">
        <f t="shared" si="3"/>
        <v>base</v>
      </c>
      <c r="D21" s="102">
        <f t="shared" si="3"/>
        <v>-5</v>
      </c>
      <c r="E21" s="102">
        <f t="shared" ref="E21:H24" si="53">E20</f>
        <v>-5</v>
      </c>
      <c r="F21" s="102">
        <f t="shared" si="53"/>
        <v>-5</v>
      </c>
      <c r="G21" s="102">
        <f t="shared" si="53"/>
        <v>-5</v>
      </c>
      <c r="H21" s="102">
        <f t="shared" si="53"/>
        <v>-5</v>
      </c>
      <c r="I21" s="102">
        <f t="shared" ref="I21:J21" si="54">I20</f>
        <v>-5</v>
      </c>
      <c r="J21" s="102">
        <f t="shared" si="54"/>
        <v>-5</v>
      </c>
      <c r="K21" s="125">
        <f t="shared" si="49"/>
        <v>0.1</v>
      </c>
      <c r="L21" s="125">
        <f t="shared" si="49"/>
        <v>0.1</v>
      </c>
      <c r="M21" s="125">
        <f t="shared" si="49"/>
        <v>0.1</v>
      </c>
      <c r="N21" s="125">
        <f t="shared" si="49"/>
        <v>0.1</v>
      </c>
      <c r="O21" s="125">
        <f t="shared" si="49"/>
        <v>0.1</v>
      </c>
      <c r="P21" s="125">
        <f t="shared" si="49"/>
        <v>0.1</v>
      </c>
      <c r="Q21" s="125">
        <f t="shared" si="49"/>
        <v>0.1</v>
      </c>
      <c r="R21" s="125">
        <f t="shared" si="49"/>
        <v>0.1</v>
      </c>
      <c r="S21" s="125">
        <f t="shared" si="49"/>
        <v>0.1</v>
      </c>
      <c r="T21" s="125">
        <f t="shared" si="49"/>
        <v>0.1</v>
      </c>
    </row>
    <row r="22" spans="1:20" x14ac:dyDescent="0.25">
      <c r="A22" s="92" t="str">
        <f>TFP!A22</f>
        <v>aleat</v>
      </c>
      <c r="B22" s="92" t="str">
        <f>TFP!B22</f>
        <v>nat</v>
      </c>
      <c r="C22" s="92" t="str">
        <f t="shared" si="3"/>
        <v>base</v>
      </c>
      <c r="D22" s="102">
        <f t="shared" ref="D22" si="55">D21</f>
        <v>-5</v>
      </c>
      <c r="E22" s="102">
        <f t="shared" si="53"/>
        <v>-5</v>
      </c>
      <c r="F22" s="102">
        <f t="shared" si="53"/>
        <v>-5</v>
      </c>
      <c r="G22" s="102">
        <f t="shared" si="53"/>
        <v>-5</v>
      </c>
      <c r="H22" s="102">
        <f t="shared" si="53"/>
        <v>-5</v>
      </c>
      <c r="I22" s="102">
        <f t="shared" ref="I22:J22" si="56">I21</f>
        <v>-5</v>
      </c>
      <c r="J22" s="102">
        <f t="shared" si="56"/>
        <v>-5</v>
      </c>
      <c r="K22" s="125">
        <f t="shared" si="49"/>
        <v>0.1</v>
      </c>
      <c r="L22" s="125">
        <f t="shared" si="49"/>
        <v>0.1</v>
      </c>
      <c r="M22" s="125">
        <f t="shared" si="49"/>
        <v>0.1</v>
      </c>
      <c r="N22" s="125">
        <f t="shared" si="49"/>
        <v>0.1</v>
      </c>
      <c r="O22" s="125">
        <f t="shared" si="49"/>
        <v>0.1</v>
      </c>
      <c r="P22" s="125">
        <f t="shared" si="49"/>
        <v>0.1</v>
      </c>
      <c r="Q22" s="125">
        <f t="shared" si="49"/>
        <v>0.1</v>
      </c>
      <c r="R22" s="125">
        <f t="shared" si="49"/>
        <v>0.1</v>
      </c>
      <c r="S22" s="125">
        <f t="shared" si="49"/>
        <v>0.1</v>
      </c>
      <c r="T22" s="125">
        <f t="shared" si="49"/>
        <v>0.1</v>
      </c>
    </row>
    <row r="23" spans="1:20" x14ac:dyDescent="0.25">
      <c r="A23" s="92" t="str">
        <f>TFP!A23</f>
        <v>afoot</v>
      </c>
      <c r="B23" s="92" t="str">
        <f>TFP!B23</f>
        <v>nat</v>
      </c>
      <c r="C23" s="92" t="str">
        <f t="shared" si="3"/>
        <v>base</v>
      </c>
      <c r="D23" s="102">
        <f t="shared" ref="D23" si="57">D22</f>
        <v>-5</v>
      </c>
      <c r="E23" s="102">
        <f t="shared" si="53"/>
        <v>-5</v>
      </c>
      <c r="F23" s="102">
        <f t="shared" si="53"/>
        <v>-5</v>
      </c>
      <c r="G23" s="102">
        <f t="shared" si="53"/>
        <v>-5</v>
      </c>
      <c r="H23" s="102">
        <f t="shared" si="53"/>
        <v>-5</v>
      </c>
      <c r="I23" s="102">
        <f t="shared" ref="I23:J23" si="58">I22</f>
        <v>-5</v>
      </c>
      <c r="J23" s="102">
        <f t="shared" si="58"/>
        <v>-5</v>
      </c>
      <c r="K23" s="125">
        <f t="shared" si="49"/>
        <v>0.1</v>
      </c>
      <c r="L23" s="125">
        <f t="shared" si="49"/>
        <v>0.1</v>
      </c>
      <c r="M23" s="125">
        <f t="shared" si="49"/>
        <v>0.1</v>
      </c>
      <c r="N23" s="125">
        <f t="shared" si="49"/>
        <v>0.1</v>
      </c>
      <c r="O23" s="125">
        <f t="shared" si="49"/>
        <v>0.1</v>
      </c>
      <c r="P23" s="125">
        <f t="shared" si="49"/>
        <v>0.1</v>
      </c>
      <c r="Q23" s="125">
        <f t="shared" si="49"/>
        <v>0.1</v>
      </c>
      <c r="R23" s="125">
        <f t="shared" si="49"/>
        <v>0.1</v>
      </c>
      <c r="S23" s="125">
        <f t="shared" si="49"/>
        <v>0.1</v>
      </c>
      <c r="T23" s="125">
        <f t="shared" si="49"/>
        <v>0.1</v>
      </c>
    </row>
    <row r="24" spans="1:20" x14ac:dyDescent="0.25">
      <c r="A24" s="92" t="str">
        <f>TFP!A24</f>
        <v>awood</v>
      </c>
      <c r="B24" s="92" t="str">
        <f>TFP!B24</f>
        <v>nat</v>
      </c>
      <c r="C24" s="92" t="str">
        <f t="shared" si="3"/>
        <v>base</v>
      </c>
      <c r="D24" s="102">
        <f t="shared" ref="D24" si="59">D23</f>
        <v>-5</v>
      </c>
      <c r="E24" s="102">
        <f t="shared" si="53"/>
        <v>-5</v>
      </c>
      <c r="F24" s="102">
        <f t="shared" si="53"/>
        <v>-5</v>
      </c>
      <c r="G24" s="102">
        <f t="shared" si="53"/>
        <v>-5</v>
      </c>
      <c r="H24" s="102">
        <f t="shared" si="53"/>
        <v>-5</v>
      </c>
      <c r="I24" s="102">
        <f t="shared" ref="I24:J24" si="60">I23</f>
        <v>-5</v>
      </c>
      <c r="J24" s="102">
        <f t="shared" si="60"/>
        <v>-5</v>
      </c>
      <c r="K24" s="125">
        <f t="shared" si="49"/>
        <v>0.1</v>
      </c>
      <c r="L24" s="125">
        <f t="shared" si="49"/>
        <v>0.1</v>
      </c>
      <c r="M24" s="125">
        <f t="shared" si="49"/>
        <v>0.1</v>
      </c>
      <c r="N24" s="125">
        <f t="shared" si="49"/>
        <v>0.1</v>
      </c>
      <c r="O24" s="125">
        <f t="shared" si="49"/>
        <v>0.1</v>
      </c>
      <c r="P24" s="125">
        <f t="shared" si="49"/>
        <v>0.1</v>
      </c>
      <c r="Q24" s="125">
        <f t="shared" si="49"/>
        <v>0.1</v>
      </c>
      <c r="R24" s="125">
        <f t="shared" si="49"/>
        <v>0.1</v>
      </c>
      <c r="S24" s="125">
        <f t="shared" si="49"/>
        <v>0.1</v>
      </c>
      <c r="T24" s="125">
        <f t="shared" si="49"/>
        <v>0.1</v>
      </c>
    </row>
    <row r="25" spans="1:20" x14ac:dyDescent="0.25">
      <c r="A25" s="112" t="str">
        <f>TFP!A25</f>
        <v>apapr</v>
      </c>
      <c r="B25" s="112" t="str">
        <f>TFP!B25</f>
        <v>nat</v>
      </c>
      <c r="C25" s="112" t="str">
        <f t="shared" si="3"/>
        <v>base</v>
      </c>
      <c r="D25" s="106">
        <v>-3</v>
      </c>
      <c r="E25" s="106">
        <v>-2.8</v>
      </c>
      <c r="F25" s="106">
        <v>-2.8</v>
      </c>
      <c r="G25" s="106">
        <v>-2.8</v>
      </c>
      <c r="H25" s="106">
        <v>-2.8</v>
      </c>
      <c r="I25" s="106">
        <v>-3.5</v>
      </c>
      <c r="J25" s="106">
        <v>-4</v>
      </c>
      <c r="K25" s="124">
        <f t="shared" si="49"/>
        <v>0.1</v>
      </c>
      <c r="L25" s="124">
        <f t="shared" si="49"/>
        <v>0.1</v>
      </c>
      <c r="M25" s="124">
        <f t="shared" si="49"/>
        <v>0.1</v>
      </c>
      <c r="N25" s="124">
        <f t="shared" si="49"/>
        <v>0.1</v>
      </c>
      <c r="O25" s="124">
        <f t="shared" si="49"/>
        <v>0.1</v>
      </c>
      <c r="P25" s="124">
        <f t="shared" si="49"/>
        <v>0.1</v>
      </c>
      <c r="Q25" s="124">
        <f t="shared" si="49"/>
        <v>0.1</v>
      </c>
      <c r="R25" s="124">
        <f t="shared" si="49"/>
        <v>0.1</v>
      </c>
      <c r="S25" s="124">
        <f t="shared" si="49"/>
        <v>0.1</v>
      </c>
      <c r="T25" s="124">
        <f t="shared" si="49"/>
        <v>0.1</v>
      </c>
    </row>
    <row r="26" spans="1:20" x14ac:dyDescent="0.25">
      <c r="A26" s="92" t="str">
        <f>TFP!A26</f>
        <v>aprnt</v>
      </c>
      <c r="B26" s="92" t="str">
        <f>TFP!B26</f>
        <v>nat</v>
      </c>
      <c r="C26" s="92" t="str">
        <f t="shared" ref="C26:D41" si="61">C25</f>
        <v>base</v>
      </c>
      <c r="D26" s="102">
        <f t="shared" ref="D26:H26" si="62">D24</f>
        <v>-5</v>
      </c>
      <c r="E26" s="102">
        <f t="shared" si="62"/>
        <v>-5</v>
      </c>
      <c r="F26" s="102">
        <f t="shared" si="62"/>
        <v>-5</v>
      </c>
      <c r="G26" s="102">
        <f t="shared" si="62"/>
        <v>-5</v>
      </c>
      <c r="H26" s="102">
        <f t="shared" si="62"/>
        <v>-5</v>
      </c>
      <c r="I26" s="102">
        <f t="shared" ref="I26:J26" si="63">I24</f>
        <v>-5</v>
      </c>
      <c r="J26" s="102">
        <f t="shared" si="63"/>
        <v>-5</v>
      </c>
      <c r="K26" s="125">
        <f t="shared" si="49"/>
        <v>0.1</v>
      </c>
      <c r="L26" s="125">
        <f t="shared" si="49"/>
        <v>0.1</v>
      </c>
      <c r="M26" s="125">
        <f t="shared" si="49"/>
        <v>0.1</v>
      </c>
      <c r="N26" s="125">
        <f t="shared" si="49"/>
        <v>0.1</v>
      </c>
      <c r="O26" s="125">
        <f t="shared" si="49"/>
        <v>0.1</v>
      </c>
      <c r="P26" s="125">
        <f t="shared" si="49"/>
        <v>0.1</v>
      </c>
      <c r="Q26" s="125">
        <f t="shared" si="49"/>
        <v>0.1</v>
      </c>
      <c r="R26" s="125">
        <f t="shared" si="49"/>
        <v>0.1</v>
      </c>
      <c r="S26" s="125">
        <f t="shared" si="49"/>
        <v>0.1</v>
      </c>
      <c r="T26" s="125">
        <f t="shared" si="49"/>
        <v>0.1</v>
      </c>
    </row>
    <row r="27" spans="1:20" x14ac:dyDescent="0.25">
      <c r="A27" s="113" t="str">
        <f>TFP!A27</f>
        <v>apetr</v>
      </c>
      <c r="B27" s="113" t="str">
        <f>TFP!B27</f>
        <v>nat</v>
      </c>
      <c r="C27" s="113" t="str">
        <f t="shared" si="61"/>
        <v>base</v>
      </c>
      <c r="D27" s="106" t="s">
        <v>77</v>
      </c>
      <c r="E27" s="106" t="str">
        <f>D27</f>
        <v>eps</v>
      </c>
      <c r="F27" s="106" t="str">
        <f t="shared" ref="F27" si="64">E27</f>
        <v>eps</v>
      </c>
      <c r="G27" s="106" t="str">
        <f t="shared" ref="G27" si="65">F27</f>
        <v>eps</v>
      </c>
      <c r="H27" s="106" t="str">
        <f t="shared" ref="H27" si="66">G27</f>
        <v>eps</v>
      </c>
      <c r="I27" s="106" t="str">
        <f t="shared" ref="I27:I28" si="67">H27</f>
        <v>eps</v>
      </c>
      <c r="J27" s="106" t="str">
        <f t="shared" ref="J27:J28" si="68">I27</f>
        <v>eps</v>
      </c>
      <c r="K27" s="126" t="s">
        <v>77</v>
      </c>
      <c r="L27" s="126" t="s">
        <v>77</v>
      </c>
      <c r="M27" s="126" t="s">
        <v>77</v>
      </c>
      <c r="N27" s="126" t="s">
        <v>77</v>
      </c>
      <c r="O27" s="126" t="s">
        <v>77</v>
      </c>
      <c r="P27" s="126" t="s">
        <v>77</v>
      </c>
      <c r="Q27" s="126" t="s">
        <v>77</v>
      </c>
      <c r="R27" s="126" t="s">
        <v>77</v>
      </c>
      <c r="S27" s="126" t="s">
        <v>77</v>
      </c>
      <c r="T27" s="126" t="s">
        <v>77</v>
      </c>
    </row>
    <row r="28" spans="1:20" x14ac:dyDescent="0.25">
      <c r="A28" s="114" t="str">
        <f>TFP!A28</f>
        <v>abchm</v>
      </c>
      <c r="B28" s="114" t="str">
        <f>TFP!B28</f>
        <v>nat</v>
      </c>
      <c r="C28" s="114" t="str">
        <f t="shared" si="61"/>
        <v>base</v>
      </c>
      <c r="D28" s="106">
        <v>-5.5</v>
      </c>
      <c r="E28" s="106">
        <f>D28</f>
        <v>-5.5</v>
      </c>
      <c r="F28" s="106">
        <f t="shared" ref="F28:H28" si="69">E28</f>
        <v>-5.5</v>
      </c>
      <c r="G28" s="106">
        <f t="shared" si="69"/>
        <v>-5.5</v>
      </c>
      <c r="H28" s="106">
        <f t="shared" si="69"/>
        <v>-5.5</v>
      </c>
      <c r="I28" s="106">
        <f t="shared" si="67"/>
        <v>-5.5</v>
      </c>
      <c r="J28" s="106">
        <f t="shared" si="68"/>
        <v>-5.5</v>
      </c>
      <c r="K28" s="124">
        <f t="shared" ref="K28:T28" si="70">K26</f>
        <v>0.1</v>
      </c>
      <c r="L28" s="124">
        <f t="shared" si="70"/>
        <v>0.1</v>
      </c>
      <c r="M28" s="124">
        <f t="shared" si="70"/>
        <v>0.1</v>
      </c>
      <c r="N28" s="124">
        <f t="shared" si="70"/>
        <v>0.1</v>
      </c>
      <c r="O28" s="124">
        <f t="shared" si="70"/>
        <v>0.1</v>
      </c>
      <c r="P28" s="124">
        <f t="shared" si="70"/>
        <v>0.1</v>
      </c>
      <c r="Q28" s="124">
        <f t="shared" si="70"/>
        <v>0.1</v>
      </c>
      <c r="R28" s="124">
        <f t="shared" si="70"/>
        <v>0.1</v>
      </c>
      <c r="S28" s="124">
        <f t="shared" si="70"/>
        <v>0.1</v>
      </c>
      <c r="T28" s="124">
        <f t="shared" si="70"/>
        <v>0.1</v>
      </c>
    </row>
    <row r="29" spans="1:20" x14ac:dyDescent="0.25">
      <c r="A29" s="90" t="str">
        <f>TFP!A29</f>
        <v>aochm</v>
      </c>
      <c r="B29" s="90" t="str">
        <f>TFP!B29</f>
        <v>nat</v>
      </c>
      <c r="C29" s="90" t="str">
        <f t="shared" si="61"/>
        <v>base</v>
      </c>
      <c r="D29" s="102">
        <f t="shared" ref="D29:H29" si="71">D28</f>
        <v>-5.5</v>
      </c>
      <c r="E29" s="102">
        <f t="shared" si="71"/>
        <v>-5.5</v>
      </c>
      <c r="F29" s="102">
        <f t="shared" si="71"/>
        <v>-5.5</v>
      </c>
      <c r="G29" s="102">
        <f t="shared" si="71"/>
        <v>-5.5</v>
      </c>
      <c r="H29" s="102">
        <f t="shared" si="71"/>
        <v>-5.5</v>
      </c>
      <c r="I29" s="102">
        <f t="shared" ref="I29:J29" si="72">I28</f>
        <v>-5.5</v>
      </c>
      <c r="J29" s="102">
        <f t="shared" si="72"/>
        <v>-5.5</v>
      </c>
      <c r="K29" s="125">
        <f t="shared" ref="K29:K43" si="73">K28</f>
        <v>0.1</v>
      </c>
      <c r="L29" s="125">
        <f t="shared" ref="L29:L43" si="74">L28</f>
        <v>0.1</v>
      </c>
      <c r="M29" s="125">
        <f t="shared" ref="M29:M43" si="75">M28</f>
        <v>0.1</v>
      </c>
      <c r="N29" s="125">
        <f t="shared" ref="N29:N43" si="76">N28</f>
        <v>0.1</v>
      </c>
      <c r="O29" s="125">
        <f t="shared" ref="O29:O43" si="77">O28</f>
        <v>0.1</v>
      </c>
      <c r="P29" s="125">
        <f t="shared" ref="P29:P43" si="78">P28</f>
        <v>0.1</v>
      </c>
      <c r="Q29" s="125">
        <f t="shared" ref="Q29:Q43" si="79">Q28</f>
        <v>0.1</v>
      </c>
      <c r="R29" s="125">
        <f t="shared" ref="R29:R43" si="80">R28</f>
        <v>0.1</v>
      </c>
      <c r="S29" s="125">
        <f t="shared" ref="S29:S43" si="81">S28</f>
        <v>0.1</v>
      </c>
      <c r="T29" s="125">
        <f t="shared" ref="T29:T43" si="82">T28</f>
        <v>0.1</v>
      </c>
    </row>
    <row r="30" spans="1:20" x14ac:dyDescent="0.25">
      <c r="A30" s="90" t="str">
        <f>TFP!A30</f>
        <v>arubb</v>
      </c>
      <c r="B30" s="90" t="str">
        <f>TFP!B30</f>
        <v>nat</v>
      </c>
      <c r="C30" s="90" t="str">
        <f t="shared" si="61"/>
        <v>base</v>
      </c>
      <c r="D30" s="102">
        <f t="shared" si="61"/>
        <v>-5.5</v>
      </c>
      <c r="E30" s="102">
        <f t="shared" ref="E30:H31" si="83">E29</f>
        <v>-5.5</v>
      </c>
      <c r="F30" s="102">
        <f t="shared" si="83"/>
        <v>-5.5</v>
      </c>
      <c r="G30" s="102">
        <f t="shared" si="83"/>
        <v>-5.5</v>
      </c>
      <c r="H30" s="102">
        <f t="shared" si="83"/>
        <v>-5.5</v>
      </c>
      <c r="I30" s="102">
        <f t="shared" ref="I30:J30" si="84">I29</f>
        <v>-5.5</v>
      </c>
      <c r="J30" s="102">
        <f t="shared" si="84"/>
        <v>-5.5</v>
      </c>
      <c r="K30" s="125">
        <f t="shared" si="73"/>
        <v>0.1</v>
      </c>
      <c r="L30" s="125">
        <f t="shared" si="74"/>
        <v>0.1</v>
      </c>
      <c r="M30" s="125">
        <f t="shared" si="75"/>
        <v>0.1</v>
      </c>
      <c r="N30" s="125">
        <f t="shared" si="76"/>
        <v>0.1</v>
      </c>
      <c r="O30" s="125">
        <f t="shared" si="77"/>
        <v>0.1</v>
      </c>
      <c r="P30" s="125">
        <f t="shared" si="78"/>
        <v>0.1</v>
      </c>
      <c r="Q30" s="125">
        <f t="shared" si="79"/>
        <v>0.1</v>
      </c>
      <c r="R30" s="125">
        <f t="shared" si="80"/>
        <v>0.1</v>
      </c>
      <c r="S30" s="125">
        <f t="shared" si="81"/>
        <v>0.1</v>
      </c>
      <c r="T30" s="125">
        <f t="shared" si="82"/>
        <v>0.1</v>
      </c>
    </row>
    <row r="31" spans="1:20" x14ac:dyDescent="0.25">
      <c r="A31" s="90" t="str">
        <f>TFP!A31</f>
        <v>aplas</v>
      </c>
      <c r="B31" s="90" t="str">
        <f>TFP!B31</f>
        <v>nat</v>
      </c>
      <c r="C31" s="90" t="str">
        <f t="shared" si="61"/>
        <v>base</v>
      </c>
      <c r="D31" s="102">
        <f t="shared" si="61"/>
        <v>-5.5</v>
      </c>
      <c r="E31" s="102">
        <f t="shared" si="83"/>
        <v>-5.5</v>
      </c>
      <c r="F31" s="102">
        <f t="shared" si="83"/>
        <v>-5.5</v>
      </c>
      <c r="G31" s="102">
        <f t="shared" si="83"/>
        <v>-5.5</v>
      </c>
      <c r="H31" s="102">
        <f t="shared" si="83"/>
        <v>-5.5</v>
      </c>
      <c r="I31" s="102">
        <f t="shared" ref="I31:J31" si="85">I30</f>
        <v>-5.5</v>
      </c>
      <c r="J31" s="102">
        <f t="shared" si="85"/>
        <v>-5.5</v>
      </c>
      <c r="K31" s="125">
        <f t="shared" si="73"/>
        <v>0.1</v>
      </c>
      <c r="L31" s="125">
        <f t="shared" si="74"/>
        <v>0.1</v>
      </c>
      <c r="M31" s="125">
        <f t="shared" si="75"/>
        <v>0.1</v>
      </c>
      <c r="N31" s="125">
        <f t="shared" si="76"/>
        <v>0.1</v>
      </c>
      <c r="O31" s="125">
        <f t="shared" si="77"/>
        <v>0.1</v>
      </c>
      <c r="P31" s="125">
        <f t="shared" si="78"/>
        <v>0.1</v>
      </c>
      <c r="Q31" s="125">
        <f t="shared" si="79"/>
        <v>0.1</v>
      </c>
      <c r="R31" s="125">
        <f t="shared" si="80"/>
        <v>0.1</v>
      </c>
      <c r="S31" s="125">
        <f t="shared" si="81"/>
        <v>0.1</v>
      </c>
      <c r="T31" s="125">
        <f t="shared" si="82"/>
        <v>0.1</v>
      </c>
    </row>
    <row r="32" spans="1:20" x14ac:dyDescent="0.25">
      <c r="A32" s="115" t="str">
        <f>TFP!A32</f>
        <v>aglas</v>
      </c>
      <c r="B32" s="115" t="str">
        <f>TFP!B32</f>
        <v>nat</v>
      </c>
      <c r="C32" s="115" t="str">
        <f t="shared" si="61"/>
        <v>base</v>
      </c>
      <c r="D32" s="106">
        <v>-5.5</v>
      </c>
      <c r="E32" s="106">
        <f>D32</f>
        <v>-5.5</v>
      </c>
      <c r="F32" s="106">
        <f t="shared" ref="F32:H32" si="86">E32</f>
        <v>-5.5</v>
      </c>
      <c r="G32" s="106">
        <f t="shared" si="86"/>
        <v>-5.5</v>
      </c>
      <c r="H32" s="106">
        <f t="shared" si="86"/>
        <v>-5.5</v>
      </c>
      <c r="I32" s="106">
        <f t="shared" ref="I32" si="87">H32</f>
        <v>-5.5</v>
      </c>
      <c r="J32" s="106">
        <f t="shared" ref="J32" si="88">I32</f>
        <v>-5.5</v>
      </c>
      <c r="K32" s="124">
        <f t="shared" si="73"/>
        <v>0.1</v>
      </c>
      <c r="L32" s="124">
        <f t="shared" si="74"/>
        <v>0.1</v>
      </c>
      <c r="M32" s="124">
        <f t="shared" si="75"/>
        <v>0.1</v>
      </c>
      <c r="N32" s="124">
        <f t="shared" si="76"/>
        <v>0.1</v>
      </c>
      <c r="O32" s="124">
        <f t="shared" si="77"/>
        <v>0.1</v>
      </c>
      <c r="P32" s="124">
        <f t="shared" si="78"/>
        <v>0.1</v>
      </c>
      <c r="Q32" s="124">
        <f t="shared" si="79"/>
        <v>0.1</v>
      </c>
      <c r="R32" s="124">
        <f t="shared" si="80"/>
        <v>0.1</v>
      </c>
      <c r="S32" s="124">
        <f t="shared" si="81"/>
        <v>0.1</v>
      </c>
      <c r="T32" s="124">
        <f t="shared" si="82"/>
        <v>0.1</v>
      </c>
    </row>
    <row r="33" spans="1:20" x14ac:dyDescent="0.25">
      <c r="A33" s="94" t="str">
        <f>TFP!A33</f>
        <v>anmet</v>
      </c>
      <c r="B33" s="94" t="str">
        <f>TFP!B33</f>
        <v>nat</v>
      </c>
      <c r="C33" s="94" t="str">
        <f t="shared" si="61"/>
        <v>base</v>
      </c>
      <c r="D33" s="102">
        <f t="shared" ref="D33:H33" si="89">D32</f>
        <v>-5.5</v>
      </c>
      <c r="E33" s="102">
        <f t="shared" si="89"/>
        <v>-5.5</v>
      </c>
      <c r="F33" s="102">
        <f t="shared" si="89"/>
        <v>-5.5</v>
      </c>
      <c r="G33" s="102">
        <f t="shared" si="89"/>
        <v>-5.5</v>
      </c>
      <c r="H33" s="102">
        <f t="shared" si="89"/>
        <v>-5.5</v>
      </c>
      <c r="I33" s="102">
        <f t="shared" ref="I33:J33" si="90">I32</f>
        <v>-5.5</v>
      </c>
      <c r="J33" s="102">
        <f t="shared" si="90"/>
        <v>-5.5</v>
      </c>
      <c r="K33" s="125">
        <f t="shared" si="73"/>
        <v>0.1</v>
      </c>
      <c r="L33" s="125">
        <f t="shared" si="74"/>
        <v>0.1</v>
      </c>
      <c r="M33" s="125">
        <f t="shared" si="75"/>
        <v>0.1</v>
      </c>
      <c r="N33" s="125">
        <f t="shared" si="76"/>
        <v>0.1</v>
      </c>
      <c r="O33" s="125">
        <f t="shared" si="77"/>
        <v>0.1</v>
      </c>
      <c r="P33" s="125">
        <f t="shared" si="78"/>
        <v>0.1</v>
      </c>
      <c r="Q33" s="125">
        <f t="shared" si="79"/>
        <v>0.1</v>
      </c>
      <c r="R33" s="125">
        <f t="shared" si="80"/>
        <v>0.1</v>
      </c>
      <c r="S33" s="125">
        <f t="shared" si="81"/>
        <v>0.1</v>
      </c>
      <c r="T33" s="125">
        <f t="shared" si="82"/>
        <v>0.1</v>
      </c>
    </row>
    <row r="34" spans="1:20" x14ac:dyDescent="0.25">
      <c r="A34" s="116" t="str">
        <f>TFP!A34</f>
        <v>airon</v>
      </c>
      <c r="B34" s="116" t="str">
        <f>TFP!B34</f>
        <v>nat</v>
      </c>
      <c r="C34" s="116" t="str">
        <f t="shared" si="61"/>
        <v>base</v>
      </c>
      <c r="D34" s="106">
        <v>-5.5</v>
      </c>
      <c r="E34" s="106">
        <f>D34</f>
        <v>-5.5</v>
      </c>
      <c r="F34" s="106">
        <f t="shared" ref="F34:H35" si="91">E34</f>
        <v>-5.5</v>
      </c>
      <c r="G34" s="106">
        <f t="shared" si="91"/>
        <v>-5.5</v>
      </c>
      <c r="H34" s="106">
        <f t="shared" si="91"/>
        <v>-5.5</v>
      </c>
      <c r="I34" s="106">
        <f t="shared" ref="I34:I35" si="92">H34</f>
        <v>-5.5</v>
      </c>
      <c r="J34" s="106">
        <f t="shared" ref="J34:J35" si="93">I34</f>
        <v>-5.5</v>
      </c>
      <c r="K34" s="124">
        <f t="shared" si="73"/>
        <v>0.1</v>
      </c>
      <c r="L34" s="124">
        <f t="shared" si="74"/>
        <v>0.1</v>
      </c>
      <c r="M34" s="124">
        <f t="shared" si="75"/>
        <v>0.1</v>
      </c>
      <c r="N34" s="124">
        <f t="shared" si="76"/>
        <v>0.1</v>
      </c>
      <c r="O34" s="124">
        <f t="shared" si="77"/>
        <v>0.1</v>
      </c>
      <c r="P34" s="124">
        <f t="shared" si="78"/>
        <v>0.1</v>
      </c>
      <c r="Q34" s="124">
        <f t="shared" si="79"/>
        <v>0.1</v>
      </c>
      <c r="R34" s="124">
        <f t="shared" si="80"/>
        <v>0.1</v>
      </c>
      <c r="S34" s="124">
        <f t="shared" si="81"/>
        <v>0.1</v>
      </c>
      <c r="T34" s="124">
        <f t="shared" si="82"/>
        <v>0.1</v>
      </c>
    </row>
    <row r="35" spans="1:20" x14ac:dyDescent="0.25">
      <c r="A35" s="117" t="str">
        <f>TFP!A35</f>
        <v>anfrm</v>
      </c>
      <c r="B35" s="117" t="str">
        <f>TFP!B35</f>
        <v>nat</v>
      </c>
      <c r="C35" s="117" t="str">
        <f t="shared" si="61"/>
        <v>base</v>
      </c>
      <c r="D35" s="106">
        <v>5.5</v>
      </c>
      <c r="E35" s="106">
        <f>D35</f>
        <v>5.5</v>
      </c>
      <c r="F35" s="106">
        <f t="shared" si="91"/>
        <v>5.5</v>
      </c>
      <c r="G35" s="106">
        <f t="shared" si="91"/>
        <v>5.5</v>
      </c>
      <c r="H35" s="106">
        <f t="shared" si="91"/>
        <v>5.5</v>
      </c>
      <c r="I35" s="106">
        <f t="shared" si="92"/>
        <v>5.5</v>
      </c>
      <c r="J35" s="106">
        <f t="shared" si="93"/>
        <v>5.5</v>
      </c>
      <c r="K35" s="124">
        <f t="shared" si="73"/>
        <v>0.1</v>
      </c>
      <c r="L35" s="124">
        <f t="shared" si="74"/>
        <v>0.1</v>
      </c>
      <c r="M35" s="124">
        <f t="shared" si="75"/>
        <v>0.1</v>
      </c>
      <c r="N35" s="124">
        <f t="shared" si="76"/>
        <v>0.1</v>
      </c>
      <c r="O35" s="124">
        <f t="shared" si="77"/>
        <v>0.1</v>
      </c>
      <c r="P35" s="124">
        <f t="shared" si="78"/>
        <v>0.1</v>
      </c>
      <c r="Q35" s="124">
        <f t="shared" si="79"/>
        <v>0.1</v>
      </c>
      <c r="R35" s="124">
        <f t="shared" si="80"/>
        <v>0.1</v>
      </c>
      <c r="S35" s="124">
        <f t="shared" si="81"/>
        <v>0.1</v>
      </c>
      <c r="T35" s="124">
        <f t="shared" si="82"/>
        <v>0.1</v>
      </c>
    </row>
    <row r="36" spans="1:20" x14ac:dyDescent="0.25">
      <c r="A36" s="92" t="str">
        <f>TFP!A36</f>
        <v>ametp</v>
      </c>
      <c r="B36" s="92" t="str">
        <f>TFP!B36</f>
        <v>nat</v>
      </c>
      <c r="C36" s="92" t="str">
        <f t="shared" si="61"/>
        <v>base</v>
      </c>
      <c r="D36" s="102">
        <f t="shared" ref="D36:H36" si="94">D26</f>
        <v>-5</v>
      </c>
      <c r="E36" s="102">
        <f t="shared" si="94"/>
        <v>-5</v>
      </c>
      <c r="F36" s="102">
        <f t="shared" si="94"/>
        <v>-5</v>
      </c>
      <c r="G36" s="102">
        <f t="shared" si="94"/>
        <v>-5</v>
      </c>
      <c r="H36" s="102">
        <f t="shared" si="94"/>
        <v>-5</v>
      </c>
      <c r="I36" s="102">
        <f t="shared" ref="I36:J36" si="95">I26</f>
        <v>-5</v>
      </c>
      <c r="J36" s="102">
        <f t="shared" si="95"/>
        <v>-5</v>
      </c>
      <c r="K36" s="125">
        <f t="shared" si="73"/>
        <v>0.1</v>
      </c>
      <c r="L36" s="125">
        <f t="shared" si="74"/>
        <v>0.1</v>
      </c>
      <c r="M36" s="125">
        <f t="shared" si="75"/>
        <v>0.1</v>
      </c>
      <c r="N36" s="125">
        <f t="shared" si="76"/>
        <v>0.1</v>
      </c>
      <c r="O36" s="125">
        <f t="shared" si="77"/>
        <v>0.1</v>
      </c>
      <c r="P36" s="125">
        <f t="shared" si="78"/>
        <v>0.1</v>
      </c>
      <c r="Q36" s="125">
        <f t="shared" si="79"/>
        <v>0.1</v>
      </c>
      <c r="R36" s="125">
        <f t="shared" si="80"/>
        <v>0.1</v>
      </c>
      <c r="S36" s="125">
        <f t="shared" si="81"/>
        <v>0.1</v>
      </c>
      <c r="T36" s="125">
        <f t="shared" si="82"/>
        <v>0.1</v>
      </c>
    </row>
    <row r="37" spans="1:20" x14ac:dyDescent="0.25">
      <c r="A37" s="92" t="str">
        <f>TFP!A37</f>
        <v>amach</v>
      </c>
      <c r="B37" s="92" t="str">
        <f>TFP!B37</f>
        <v>nat</v>
      </c>
      <c r="C37" s="92" t="str">
        <f t="shared" si="61"/>
        <v>base</v>
      </c>
      <c r="D37" s="102" t="str">
        <f t="shared" ref="D37" si="96">D27</f>
        <v>eps</v>
      </c>
      <c r="E37" s="102" t="str">
        <f t="shared" ref="E37:H43" si="97">E27</f>
        <v>eps</v>
      </c>
      <c r="F37" s="102" t="str">
        <f t="shared" si="97"/>
        <v>eps</v>
      </c>
      <c r="G37" s="102" t="str">
        <f t="shared" si="97"/>
        <v>eps</v>
      </c>
      <c r="H37" s="102" t="str">
        <f t="shared" si="97"/>
        <v>eps</v>
      </c>
      <c r="I37" s="102" t="str">
        <f t="shared" ref="I37:J37" si="98">I27</f>
        <v>eps</v>
      </c>
      <c r="J37" s="102" t="str">
        <f t="shared" si="98"/>
        <v>eps</v>
      </c>
      <c r="K37" s="125">
        <f t="shared" si="73"/>
        <v>0.1</v>
      </c>
      <c r="L37" s="125">
        <f t="shared" si="74"/>
        <v>0.1</v>
      </c>
      <c r="M37" s="125">
        <f t="shared" si="75"/>
        <v>0.1</v>
      </c>
      <c r="N37" s="125">
        <f t="shared" si="76"/>
        <v>0.1</v>
      </c>
      <c r="O37" s="125">
        <f t="shared" si="77"/>
        <v>0.1</v>
      </c>
      <c r="P37" s="125">
        <f t="shared" si="78"/>
        <v>0.1</v>
      </c>
      <c r="Q37" s="125">
        <f t="shared" si="79"/>
        <v>0.1</v>
      </c>
      <c r="R37" s="125">
        <f t="shared" si="80"/>
        <v>0.1</v>
      </c>
      <c r="S37" s="125">
        <f t="shared" si="81"/>
        <v>0.1</v>
      </c>
      <c r="T37" s="125">
        <f t="shared" si="82"/>
        <v>0.1</v>
      </c>
    </row>
    <row r="38" spans="1:20" x14ac:dyDescent="0.25">
      <c r="A38" s="92" t="str">
        <f>TFP!A38</f>
        <v>aemch</v>
      </c>
      <c r="B38" s="92" t="str">
        <f>TFP!B38</f>
        <v>nat</v>
      </c>
      <c r="C38" s="92" t="str">
        <f t="shared" si="61"/>
        <v>base</v>
      </c>
      <c r="D38" s="102">
        <f t="shared" ref="D38" si="99">D28</f>
        <v>-5.5</v>
      </c>
      <c r="E38" s="102">
        <f t="shared" si="97"/>
        <v>-5.5</v>
      </c>
      <c r="F38" s="102">
        <f t="shared" si="97"/>
        <v>-5.5</v>
      </c>
      <c r="G38" s="102">
        <f t="shared" si="97"/>
        <v>-5.5</v>
      </c>
      <c r="H38" s="102">
        <f t="shared" si="97"/>
        <v>-5.5</v>
      </c>
      <c r="I38" s="102">
        <f t="shared" ref="I38:J38" si="100">I28</f>
        <v>-5.5</v>
      </c>
      <c r="J38" s="102">
        <f t="shared" si="100"/>
        <v>-5.5</v>
      </c>
      <c r="K38" s="125">
        <f t="shared" si="73"/>
        <v>0.1</v>
      </c>
      <c r="L38" s="125">
        <f t="shared" si="74"/>
        <v>0.1</v>
      </c>
      <c r="M38" s="125">
        <f t="shared" si="75"/>
        <v>0.1</v>
      </c>
      <c r="N38" s="125">
        <f t="shared" si="76"/>
        <v>0.1</v>
      </c>
      <c r="O38" s="125">
        <f t="shared" si="77"/>
        <v>0.1</v>
      </c>
      <c r="P38" s="125">
        <f t="shared" si="78"/>
        <v>0.1</v>
      </c>
      <c r="Q38" s="125">
        <f t="shared" si="79"/>
        <v>0.1</v>
      </c>
      <c r="R38" s="125">
        <f t="shared" si="80"/>
        <v>0.1</v>
      </c>
      <c r="S38" s="125">
        <f t="shared" si="81"/>
        <v>0.1</v>
      </c>
      <c r="T38" s="125">
        <f t="shared" si="82"/>
        <v>0.1</v>
      </c>
    </row>
    <row r="39" spans="1:20" x14ac:dyDescent="0.25">
      <c r="A39" s="92" t="str">
        <f>TFP!A39</f>
        <v>asequ</v>
      </c>
      <c r="B39" s="92" t="str">
        <f>TFP!B39</f>
        <v>nat</v>
      </c>
      <c r="C39" s="92" t="str">
        <f t="shared" si="61"/>
        <v>base</v>
      </c>
      <c r="D39" s="102">
        <f t="shared" ref="D39" si="101">D29</f>
        <v>-5.5</v>
      </c>
      <c r="E39" s="102">
        <f t="shared" si="97"/>
        <v>-5.5</v>
      </c>
      <c r="F39" s="102">
        <f t="shared" si="97"/>
        <v>-5.5</v>
      </c>
      <c r="G39" s="102">
        <f t="shared" si="97"/>
        <v>-5.5</v>
      </c>
      <c r="H39" s="102">
        <f t="shared" si="97"/>
        <v>-5.5</v>
      </c>
      <c r="I39" s="102">
        <f t="shared" ref="I39:J39" si="102">I29</f>
        <v>-5.5</v>
      </c>
      <c r="J39" s="102">
        <f t="shared" si="102"/>
        <v>-5.5</v>
      </c>
      <c r="K39" s="125">
        <f t="shared" si="73"/>
        <v>0.1</v>
      </c>
      <c r="L39" s="125">
        <f t="shared" si="74"/>
        <v>0.1</v>
      </c>
      <c r="M39" s="125">
        <f t="shared" si="75"/>
        <v>0.1</v>
      </c>
      <c r="N39" s="125">
        <f t="shared" si="76"/>
        <v>0.1</v>
      </c>
      <c r="O39" s="125">
        <f t="shared" si="77"/>
        <v>0.1</v>
      </c>
      <c r="P39" s="125">
        <f t="shared" si="78"/>
        <v>0.1</v>
      </c>
      <c r="Q39" s="125">
        <f t="shared" si="79"/>
        <v>0.1</v>
      </c>
      <c r="R39" s="125">
        <f t="shared" si="80"/>
        <v>0.1</v>
      </c>
      <c r="S39" s="125">
        <f t="shared" si="81"/>
        <v>0.1</v>
      </c>
      <c r="T39" s="125">
        <f t="shared" si="82"/>
        <v>0.1</v>
      </c>
    </row>
    <row r="40" spans="1:20" x14ac:dyDescent="0.25">
      <c r="A40" s="92" t="str">
        <f>TFP!A40</f>
        <v>avehi</v>
      </c>
      <c r="B40" s="92" t="str">
        <f>TFP!B40</f>
        <v>nat</v>
      </c>
      <c r="C40" s="92" t="str">
        <f t="shared" si="61"/>
        <v>base</v>
      </c>
      <c r="D40" s="102">
        <f t="shared" ref="D40" si="103">D30</f>
        <v>-5.5</v>
      </c>
      <c r="E40" s="102">
        <f t="shared" si="97"/>
        <v>-5.5</v>
      </c>
      <c r="F40" s="102">
        <f t="shared" si="97"/>
        <v>-5.5</v>
      </c>
      <c r="G40" s="102">
        <f t="shared" si="97"/>
        <v>-5.5</v>
      </c>
      <c r="H40" s="102">
        <f t="shared" si="97"/>
        <v>-5.5</v>
      </c>
      <c r="I40" s="102">
        <f t="shared" ref="I40:J40" si="104">I30</f>
        <v>-5.5</v>
      </c>
      <c r="J40" s="102">
        <f t="shared" si="104"/>
        <v>-5.5</v>
      </c>
      <c r="K40" s="125">
        <f t="shared" si="73"/>
        <v>0.1</v>
      </c>
      <c r="L40" s="125">
        <f t="shared" si="74"/>
        <v>0.1</v>
      </c>
      <c r="M40" s="125">
        <f t="shared" si="75"/>
        <v>0.1</v>
      </c>
      <c r="N40" s="125">
        <f t="shared" si="76"/>
        <v>0.1</v>
      </c>
      <c r="O40" s="125">
        <f t="shared" si="77"/>
        <v>0.1</v>
      </c>
      <c r="P40" s="125">
        <f t="shared" si="78"/>
        <v>0.1</v>
      </c>
      <c r="Q40" s="125">
        <f t="shared" si="79"/>
        <v>0.1</v>
      </c>
      <c r="R40" s="125">
        <f t="shared" si="80"/>
        <v>0.1</v>
      </c>
      <c r="S40" s="125">
        <f t="shared" si="81"/>
        <v>0.1</v>
      </c>
      <c r="T40" s="125">
        <f t="shared" si="82"/>
        <v>0.1</v>
      </c>
    </row>
    <row r="41" spans="1:20" x14ac:dyDescent="0.25">
      <c r="A41" s="92" t="str">
        <f>TFP!A41</f>
        <v>atequ</v>
      </c>
      <c r="B41" s="92" t="str">
        <f>TFP!B41</f>
        <v>nat</v>
      </c>
      <c r="C41" s="92" t="str">
        <f t="shared" si="61"/>
        <v>base</v>
      </c>
      <c r="D41" s="102">
        <f t="shared" ref="D41" si="105">D31</f>
        <v>-5.5</v>
      </c>
      <c r="E41" s="102">
        <f t="shared" si="97"/>
        <v>-5.5</v>
      </c>
      <c r="F41" s="102">
        <f t="shared" si="97"/>
        <v>-5.5</v>
      </c>
      <c r="G41" s="102">
        <f t="shared" si="97"/>
        <v>-5.5</v>
      </c>
      <c r="H41" s="102">
        <f t="shared" si="97"/>
        <v>-5.5</v>
      </c>
      <c r="I41" s="102">
        <f t="shared" ref="I41:J41" si="106">I31</f>
        <v>-5.5</v>
      </c>
      <c r="J41" s="102">
        <f t="shared" si="106"/>
        <v>-5.5</v>
      </c>
      <c r="K41" s="125">
        <f t="shared" si="73"/>
        <v>0.1</v>
      </c>
      <c r="L41" s="125">
        <f t="shared" si="74"/>
        <v>0.1</v>
      </c>
      <c r="M41" s="125">
        <f t="shared" si="75"/>
        <v>0.1</v>
      </c>
      <c r="N41" s="125">
        <f t="shared" si="76"/>
        <v>0.1</v>
      </c>
      <c r="O41" s="125">
        <f t="shared" si="77"/>
        <v>0.1</v>
      </c>
      <c r="P41" s="125">
        <f t="shared" si="78"/>
        <v>0.1</v>
      </c>
      <c r="Q41" s="125">
        <f t="shared" si="79"/>
        <v>0.1</v>
      </c>
      <c r="R41" s="125">
        <f t="shared" si="80"/>
        <v>0.1</v>
      </c>
      <c r="S41" s="125">
        <f t="shared" si="81"/>
        <v>0.1</v>
      </c>
      <c r="T41" s="125">
        <f t="shared" si="82"/>
        <v>0.1</v>
      </c>
    </row>
    <row r="42" spans="1:20" x14ac:dyDescent="0.25">
      <c r="A42" s="92" t="str">
        <f>TFP!A42</f>
        <v>afurn</v>
      </c>
      <c r="B42" s="92" t="str">
        <f>TFP!B42</f>
        <v>nat</v>
      </c>
      <c r="C42" s="92" t="str">
        <f t="shared" ref="C42:D57" si="107">C41</f>
        <v>base</v>
      </c>
      <c r="D42" s="102">
        <f t="shared" ref="D42" si="108">D32</f>
        <v>-5.5</v>
      </c>
      <c r="E42" s="102">
        <f t="shared" si="97"/>
        <v>-5.5</v>
      </c>
      <c r="F42" s="102">
        <f t="shared" si="97"/>
        <v>-5.5</v>
      </c>
      <c r="G42" s="102">
        <f t="shared" si="97"/>
        <v>-5.5</v>
      </c>
      <c r="H42" s="102">
        <f t="shared" si="97"/>
        <v>-5.5</v>
      </c>
      <c r="I42" s="102">
        <f t="shared" ref="I42:J42" si="109">I32</f>
        <v>-5.5</v>
      </c>
      <c r="J42" s="102">
        <f t="shared" si="109"/>
        <v>-5.5</v>
      </c>
      <c r="K42" s="125">
        <f t="shared" si="73"/>
        <v>0.1</v>
      </c>
      <c r="L42" s="125">
        <f t="shared" si="74"/>
        <v>0.1</v>
      </c>
      <c r="M42" s="125">
        <f t="shared" si="75"/>
        <v>0.1</v>
      </c>
      <c r="N42" s="125">
        <f t="shared" si="76"/>
        <v>0.1</v>
      </c>
      <c r="O42" s="125">
        <f t="shared" si="77"/>
        <v>0.1</v>
      </c>
      <c r="P42" s="125">
        <f t="shared" si="78"/>
        <v>0.1</v>
      </c>
      <c r="Q42" s="125">
        <f t="shared" si="79"/>
        <v>0.1</v>
      </c>
      <c r="R42" s="125">
        <f t="shared" si="80"/>
        <v>0.1</v>
      </c>
      <c r="S42" s="125">
        <f t="shared" si="81"/>
        <v>0.1</v>
      </c>
      <c r="T42" s="125">
        <f t="shared" si="82"/>
        <v>0.1</v>
      </c>
    </row>
    <row r="43" spans="1:20" x14ac:dyDescent="0.25">
      <c r="A43" s="92" t="str">
        <f>TFP!A43</f>
        <v>aoman</v>
      </c>
      <c r="B43" s="92" t="str">
        <f>TFP!B43</f>
        <v>nat</v>
      </c>
      <c r="C43" s="92" t="str">
        <f t="shared" si="107"/>
        <v>base</v>
      </c>
      <c r="D43" s="102">
        <f t="shared" ref="D43" si="110">D33</f>
        <v>-5.5</v>
      </c>
      <c r="E43" s="102">
        <f t="shared" si="97"/>
        <v>-5.5</v>
      </c>
      <c r="F43" s="102">
        <f t="shared" si="97"/>
        <v>-5.5</v>
      </c>
      <c r="G43" s="102">
        <f t="shared" si="97"/>
        <v>-5.5</v>
      </c>
      <c r="H43" s="102">
        <f t="shared" si="97"/>
        <v>-5.5</v>
      </c>
      <c r="I43" s="102">
        <f t="shared" ref="I43:J43" si="111">I33</f>
        <v>-5.5</v>
      </c>
      <c r="J43" s="102">
        <f t="shared" si="111"/>
        <v>-5.5</v>
      </c>
      <c r="K43" s="125">
        <f t="shared" si="73"/>
        <v>0.1</v>
      </c>
      <c r="L43" s="125">
        <f t="shared" si="74"/>
        <v>0.1</v>
      </c>
      <c r="M43" s="125">
        <f t="shared" si="75"/>
        <v>0.1</v>
      </c>
      <c r="N43" s="125">
        <f t="shared" si="76"/>
        <v>0.1</v>
      </c>
      <c r="O43" s="125">
        <f t="shared" si="77"/>
        <v>0.1</v>
      </c>
      <c r="P43" s="125">
        <f t="shared" si="78"/>
        <v>0.1</v>
      </c>
      <c r="Q43" s="125">
        <f t="shared" si="79"/>
        <v>0.1</v>
      </c>
      <c r="R43" s="125">
        <f t="shared" si="80"/>
        <v>0.1</v>
      </c>
      <c r="S43" s="125">
        <f t="shared" si="81"/>
        <v>0.1</v>
      </c>
      <c r="T43" s="125">
        <f t="shared" si="82"/>
        <v>0.1</v>
      </c>
    </row>
    <row r="44" spans="1:20" x14ac:dyDescent="0.25">
      <c r="A44" s="118" t="str">
        <f>TFP!A44</f>
        <v>aelec</v>
      </c>
      <c r="B44" s="118" t="str">
        <f>TFP!B44</f>
        <v>nat</v>
      </c>
      <c r="C44" s="118" t="str">
        <f t="shared" si="107"/>
        <v>base</v>
      </c>
      <c r="D44" s="106" t="s">
        <v>77</v>
      </c>
      <c r="E44" s="106" t="str">
        <f>D44</f>
        <v>eps</v>
      </c>
      <c r="F44" s="106" t="str">
        <f t="shared" ref="F44:T47" si="112">E44</f>
        <v>eps</v>
      </c>
      <c r="G44" s="106" t="str">
        <f t="shared" si="112"/>
        <v>eps</v>
      </c>
      <c r="H44" s="106" t="str">
        <f t="shared" si="112"/>
        <v>eps</v>
      </c>
      <c r="I44" s="106" t="str">
        <f t="shared" ref="I44" si="113">H44</f>
        <v>eps</v>
      </c>
      <c r="J44" s="106" t="str">
        <f t="shared" ref="J44" si="114">I44</f>
        <v>eps</v>
      </c>
      <c r="K44" s="106" t="str">
        <f t="shared" si="112"/>
        <v>eps</v>
      </c>
      <c r="L44" s="106" t="str">
        <f t="shared" si="112"/>
        <v>eps</v>
      </c>
      <c r="M44" s="106" t="str">
        <f t="shared" si="112"/>
        <v>eps</v>
      </c>
      <c r="N44" s="106" t="str">
        <f t="shared" si="112"/>
        <v>eps</v>
      </c>
      <c r="O44" s="106" t="str">
        <f t="shared" si="112"/>
        <v>eps</v>
      </c>
      <c r="P44" s="106" t="str">
        <f t="shared" si="112"/>
        <v>eps</v>
      </c>
      <c r="Q44" s="106" t="str">
        <f t="shared" si="112"/>
        <v>eps</v>
      </c>
      <c r="R44" s="106" t="str">
        <f t="shared" si="112"/>
        <v>eps</v>
      </c>
      <c r="S44" s="106" t="str">
        <f t="shared" si="112"/>
        <v>eps</v>
      </c>
      <c r="T44" s="106" t="str">
        <f t="shared" si="112"/>
        <v>eps</v>
      </c>
    </row>
    <row r="45" spans="1:20" x14ac:dyDescent="0.25">
      <c r="A45" s="119" t="str">
        <f>TFP!A45</f>
        <v>awatr</v>
      </c>
      <c r="B45" s="119" t="str">
        <f>TFP!B45</f>
        <v>nat</v>
      </c>
      <c r="C45" s="119" t="str">
        <f t="shared" si="107"/>
        <v>base</v>
      </c>
      <c r="D45" s="106">
        <v>-0.05</v>
      </c>
      <c r="E45" s="106">
        <v>-0.7</v>
      </c>
      <c r="F45" s="106">
        <v>-1.5</v>
      </c>
      <c r="G45" s="106">
        <v>-1.4</v>
      </c>
      <c r="H45" s="106">
        <v>-0.9</v>
      </c>
      <c r="I45" s="106">
        <v>-0.9</v>
      </c>
      <c r="J45" s="106">
        <f>I45</f>
        <v>-0.9</v>
      </c>
      <c r="K45" s="106">
        <v>0.1</v>
      </c>
      <c r="L45" s="106">
        <f t="shared" si="112"/>
        <v>0.1</v>
      </c>
      <c r="M45" s="106">
        <f t="shared" si="112"/>
        <v>0.1</v>
      </c>
      <c r="N45" s="106">
        <f t="shared" si="112"/>
        <v>0.1</v>
      </c>
      <c r="O45" s="106">
        <f t="shared" si="112"/>
        <v>0.1</v>
      </c>
      <c r="P45" s="106">
        <f t="shared" si="112"/>
        <v>0.1</v>
      </c>
      <c r="Q45" s="106">
        <f t="shared" si="112"/>
        <v>0.1</v>
      </c>
      <c r="R45" s="106">
        <f t="shared" si="112"/>
        <v>0.1</v>
      </c>
      <c r="S45" s="106">
        <f t="shared" si="112"/>
        <v>0.1</v>
      </c>
      <c r="T45" s="106">
        <f t="shared" si="112"/>
        <v>0.1</v>
      </c>
    </row>
    <row r="46" spans="1:20" x14ac:dyDescent="0.25">
      <c r="A46" s="92" t="str">
        <f>TFP!A46</f>
        <v>acons</v>
      </c>
      <c r="B46" s="92" t="str">
        <f>TFP!B46</f>
        <v>nat</v>
      </c>
      <c r="C46" s="92" t="str">
        <f t="shared" si="107"/>
        <v>base</v>
      </c>
      <c r="D46" s="102">
        <f t="shared" ref="D46:H46" si="115">D43</f>
        <v>-5.5</v>
      </c>
      <c r="E46" s="102">
        <f t="shared" si="115"/>
        <v>-5.5</v>
      </c>
      <c r="F46" s="102">
        <f t="shared" si="115"/>
        <v>-5.5</v>
      </c>
      <c r="G46" s="102">
        <f t="shared" si="115"/>
        <v>-5.5</v>
      </c>
      <c r="H46" s="102">
        <f t="shared" si="115"/>
        <v>-5.5</v>
      </c>
      <c r="I46" s="102">
        <f t="shared" ref="I46:J46" si="116">I43</f>
        <v>-5.5</v>
      </c>
      <c r="J46" s="102">
        <f t="shared" si="116"/>
        <v>-5.5</v>
      </c>
      <c r="K46" s="107">
        <v>0.1</v>
      </c>
      <c r="L46" s="107">
        <f t="shared" si="112"/>
        <v>0.1</v>
      </c>
      <c r="M46" s="107">
        <f t="shared" si="112"/>
        <v>0.1</v>
      </c>
      <c r="N46" s="107">
        <f t="shared" si="112"/>
        <v>0.1</v>
      </c>
      <c r="O46" s="107">
        <f t="shared" si="112"/>
        <v>0.1</v>
      </c>
      <c r="P46" s="107">
        <f t="shared" si="112"/>
        <v>0.1</v>
      </c>
      <c r="Q46" s="107">
        <f t="shared" si="112"/>
        <v>0.1</v>
      </c>
      <c r="R46" s="107">
        <f t="shared" si="112"/>
        <v>0.1</v>
      </c>
      <c r="S46" s="107">
        <f t="shared" si="112"/>
        <v>0.1</v>
      </c>
      <c r="T46" s="107">
        <f t="shared" si="112"/>
        <v>0.1</v>
      </c>
    </row>
    <row r="47" spans="1:20" x14ac:dyDescent="0.25">
      <c r="A47" s="91" t="str">
        <f>TFP!A47</f>
        <v>atrad</v>
      </c>
      <c r="B47" s="91" t="str">
        <f>TFP!B47</f>
        <v>nat</v>
      </c>
      <c r="C47" s="91" t="str">
        <f t="shared" si="107"/>
        <v>base</v>
      </c>
      <c r="D47" s="102">
        <f t="shared" ref="D47:H47" si="117">D45</f>
        <v>-0.05</v>
      </c>
      <c r="E47" s="102">
        <f t="shared" si="117"/>
        <v>-0.7</v>
      </c>
      <c r="F47" s="102">
        <f t="shared" si="117"/>
        <v>-1.5</v>
      </c>
      <c r="G47" s="102">
        <f t="shared" si="117"/>
        <v>-1.4</v>
      </c>
      <c r="H47" s="102">
        <f t="shared" si="117"/>
        <v>-0.9</v>
      </c>
      <c r="I47" s="102">
        <f t="shared" ref="I47:J47" si="118">I45</f>
        <v>-0.9</v>
      </c>
      <c r="J47" s="102">
        <f t="shared" si="118"/>
        <v>-0.9</v>
      </c>
      <c r="K47" s="107">
        <v>0.1</v>
      </c>
      <c r="L47" s="107">
        <f t="shared" si="112"/>
        <v>0.1</v>
      </c>
      <c r="M47" s="107">
        <f t="shared" si="112"/>
        <v>0.1</v>
      </c>
      <c r="N47" s="107">
        <f t="shared" si="112"/>
        <v>0.1</v>
      </c>
      <c r="O47" s="107">
        <f t="shared" si="112"/>
        <v>0.1</v>
      </c>
      <c r="P47" s="107">
        <f t="shared" si="112"/>
        <v>0.1</v>
      </c>
      <c r="Q47" s="107">
        <f t="shared" si="112"/>
        <v>0.1</v>
      </c>
      <c r="R47" s="107">
        <f t="shared" si="112"/>
        <v>0.1</v>
      </c>
      <c r="S47" s="107">
        <f t="shared" si="112"/>
        <v>0.1</v>
      </c>
      <c r="T47" s="107">
        <f t="shared" si="112"/>
        <v>0.1</v>
      </c>
    </row>
    <row r="48" spans="1:20" x14ac:dyDescent="0.25">
      <c r="A48" s="91" t="str">
        <f>TFP!A48</f>
        <v>ahotl</v>
      </c>
      <c r="B48" s="91" t="str">
        <f>TFP!B48</f>
        <v>nat</v>
      </c>
      <c r="C48" s="91" t="str">
        <f t="shared" si="107"/>
        <v>base</v>
      </c>
      <c r="D48" s="102">
        <f t="shared" ref="D48:H48" si="119">D47</f>
        <v>-0.05</v>
      </c>
      <c r="E48" s="102">
        <f t="shared" si="119"/>
        <v>-0.7</v>
      </c>
      <c r="F48" s="102">
        <f t="shared" si="119"/>
        <v>-1.5</v>
      </c>
      <c r="G48" s="102">
        <f t="shared" si="119"/>
        <v>-1.4</v>
      </c>
      <c r="H48" s="102">
        <f t="shared" si="119"/>
        <v>-0.9</v>
      </c>
      <c r="I48" s="102">
        <f t="shared" ref="I48:J48" si="120">I47</f>
        <v>-0.9</v>
      </c>
      <c r="J48" s="102">
        <f t="shared" si="120"/>
        <v>-0.9</v>
      </c>
      <c r="K48" s="103">
        <f t="shared" ref="K48:T48" si="121">K47</f>
        <v>0.1</v>
      </c>
      <c r="L48" s="103">
        <f t="shared" si="121"/>
        <v>0.1</v>
      </c>
      <c r="M48" s="103">
        <f t="shared" si="121"/>
        <v>0.1</v>
      </c>
      <c r="N48" s="103">
        <f t="shared" si="121"/>
        <v>0.1</v>
      </c>
      <c r="O48" s="103">
        <f t="shared" si="121"/>
        <v>0.1</v>
      </c>
      <c r="P48" s="103">
        <f t="shared" si="121"/>
        <v>0.1</v>
      </c>
      <c r="Q48" s="103">
        <f t="shared" si="121"/>
        <v>0.1</v>
      </c>
      <c r="R48" s="103">
        <f t="shared" si="121"/>
        <v>0.1</v>
      </c>
      <c r="S48" s="103">
        <f t="shared" si="121"/>
        <v>0.1</v>
      </c>
      <c r="T48" s="103">
        <f t="shared" si="121"/>
        <v>0.1</v>
      </c>
    </row>
    <row r="49" spans="1:20" x14ac:dyDescent="0.25">
      <c r="A49" s="91" t="str">
        <f>TFP!A49</f>
        <v>atrps</v>
      </c>
      <c r="B49" s="91" t="str">
        <f>TFP!B49</f>
        <v>nat</v>
      </c>
      <c r="C49" s="91" t="str">
        <f t="shared" si="107"/>
        <v>base</v>
      </c>
      <c r="D49" s="102">
        <f t="shared" ref="D49:H49" si="122">D47</f>
        <v>-0.05</v>
      </c>
      <c r="E49" s="102">
        <f t="shared" si="122"/>
        <v>-0.7</v>
      </c>
      <c r="F49" s="102">
        <f t="shared" si="122"/>
        <v>-1.5</v>
      </c>
      <c r="G49" s="102">
        <f t="shared" si="122"/>
        <v>-1.4</v>
      </c>
      <c r="H49" s="102">
        <f t="shared" si="122"/>
        <v>-0.9</v>
      </c>
      <c r="I49" s="102">
        <f t="shared" ref="I49:J49" si="123">I47</f>
        <v>-0.9</v>
      </c>
      <c r="J49" s="102">
        <f t="shared" si="123"/>
        <v>-0.9</v>
      </c>
      <c r="K49" s="103">
        <f t="shared" ref="K49:T49" si="124">K50</f>
        <v>-0.5</v>
      </c>
      <c r="L49" s="103">
        <f t="shared" si="124"/>
        <v>-0.5</v>
      </c>
      <c r="M49" s="103">
        <f t="shared" si="124"/>
        <v>-0.5</v>
      </c>
      <c r="N49" s="103">
        <f t="shared" si="124"/>
        <v>-0.5</v>
      </c>
      <c r="O49" s="103">
        <f t="shared" si="124"/>
        <v>-0.5</v>
      </c>
      <c r="P49" s="103">
        <f t="shared" si="124"/>
        <v>-0.5</v>
      </c>
      <c r="Q49" s="103">
        <f t="shared" si="124"/>
        <v>-0.5</v>
      </c>
      <c r="R49" s="103">
        <f t="shared" si="124"/>
        <v>-0.5</v>
      </c>
      <c r="S49" s="103">
        <f t="shared" si="124"/>
        <v>-0.5</v>
      </c>
      <c r="T49" s="103">
        <f t="shared" si="124"/>
        <v>-0.5</v>
      </c>
    </row>
    <row r="50" spans="1:20" x14ac:dyDescent="0.25">
      <c r="A50" s="120" t="str">
        <f>TFP!A50</f>
        <v>altrp-p</v>
      </c>
      <c r="B50" s="120" t="str">
        <f>TFP!B50</f>
        <v>nat</v>
      </c>
      <c r="C50" s="120" t="str">
        <f t="shared" si="107"/>
        <v>base</v>
      </c>
      <c r="D50" s="106">
        <v>3.1</v>
      </c>
      <c r="E50" s="106">
        <v>3.1</v>
      </c>
      <c r="F50" s="106">
        <v>3.1</v>
      </c>
      <c r="G50" s="106">
        <v>0.5</v>
      </c>
      <c r="H50" s="106">
        <v>1.2</v>
      </c>
      <c r="I50" s="106">
        <v>1.3</v>
      </c>
      <c r="J50" s="106">
        <v>-0.5</v>
      </c>
      <c r="K50" s="106">
        <f>J50</f>
        <v>-0.5</v>
      </c>
      <c r="L50" s="106">
        <f t="shared" ref="L50:T50" si="125">K50</f>
        <v>-0.5</v>
      </c>
      <c r="M50" s="106">
        <f t="shared" si="125"/>
        <v>-0.5</v>
      </c>
      <c r="N50" s="106">
        <f t="shared" si="125"/>
        <v>-0.5</v>
      </c>
      <c r="O50" s="106">
        <f t="shared" si="125"/>
        <v>-0.5</v>
      </c>
      <c r="P50" s="106">
        <f t="shared" si="125"/>
        <v>-0.5</v>
      </c>
      <c r="Q50" s="106">
        <f t="shared" si="125"/>
        <v>-0.5</v>
      </c>
      <c r="R50" s="106">
        <f t="shared" si="125"/>
        <v>-0.5</v>
      </c>
      <c r="S50" s="106">
        <f t="shared" si="125"/>
        <v>-0.5</v>
      </c>
      <c r="T50" s="106">
        <f t="shared" si="125"/>
        <v>-0.5</v>
      </c>
    </row>
    <row r="51" spans="1:20" x14ac:dyDescent="0.25">
      <c r="A51" s="95" t="str">
        <f>TFP!A51</f>
        <v>altrp-f</v>
      </c>
      <c r="B51" s="95" t="str">
        <f>TFP!B51</f>
        <v>nat</v>
      </c>
      <c r="C51" s="95" t="str">
        <f t="shared" si="107"/>
        <v>base</v>
      </c>
      <c r="D51" s="102">
        <f t="shared" ref="D51:H51" si="126">D50</f>
        <v>3.1</v>
      </c>
      <c r="E51" s="102">
        <f t="shared" si="126"/>
        <v>3.1</v>
      </c>
      <c r="F51" s="102">
        <f t="shared" si="126"/>
        <v>3.1</v>
      </c>
      <c r="G51" s="102">
        <f t="shared" si="126"/>
        <v>0.5</v>
      </c>
      <c r="H51" s="102">
        <f t="shared" si="126"/>
        <v>1.2</v>
      </c>
      <c r="I51" s="102">
        <f t="shared" ref="I51" si="127">I50</f>
        <v>1.3</v>
      </c>
      <c r="J51" s="102">
        <f t="shared" ref="J51" si="128">J50</f>
        <v>-0.5</v>
      </c>
      <c r="K51" s="103">
        <f t="shared" ref="K51:T51" si="129">K50</f>
        <v>-0.5</v>
      </c>
      <c r="L51" s="103">
        <f t="shared" si="129"/>
        <v>-0.5</v>
      </c>
      <c r="M51" s="103">
        <f t="shared" si="129"/>
        <v>-0.5</v>
      </c>
      <c r="N51" s="103">
        <f t="shared" si="129"/>
        <v>-0.5</v>
      </c>
      <c r="O51" s="103">
        <f t="shared" si="129"/>
        <v>-0.5</v>
      </c>
      <c r="P51" s="103">
        <f t="shared" si="129"/>
        <v>-0.5</v>
      </c>
      <c r="Q51" s="103">
        <f t="shared" si="129"/>
        <v>-0.5</v>
      </c>
      <c r="R51" s="103">
        <f t="shared" si="129"/>
        <v>-0.5</v>
      </c>
      <c r="S51" s="103">
        <f t="shared" si="129"/>
        <v>-0.5</v>
      </c>
      <c r="T51" s="103">
        <f t="shared" si="129"/>
        <v>-0.5</v>
      </c>
    </row>
    <row r="52" spans="1:20" x14ac:dyDescent="0.25">
      <c r="A52" s="121" t="str">
        <f>TFP!A52</f>
        <v>awtrp</v>
      </c>
      <c r="B52" s="121" t="str">
        <f>TFP!B52</f>
        <v>nat</v>
      </c>
      <c r="C52" s="121" t="str">
        <f t="shared" si="107"/>
        <v>base</v>
      </c>
      <c r="D52" s="123">
        <v>5.5</v>
      </c>
      <c r="E52" s="123">
        <f>D52</f>
        <v>5.5</v>
      </c>
      <c r="F52" s="123">
        <f t="shared" ref="F52:H52" si="130">E52</f>
        <v>5.5</v>
      </c>
      <c r="G52" s="123">
        <f t="shared" si="130"/>
        <v>5.5</v>
      </c>
      <c r="H52" s="123">
        <f t="shared" si="130"/>
        <v>5.5</v>
      </c>
      <c r="I52" s="123">
        <f>I51</f>
        <v>1.3</v>
      </c>
      <c r="J52" s="123">
        <f>J51</f>
        <v>-0.5</v>
      </c>
      <c r="K52" s="103">
        <f t="shared" ref="K52:K53" si="131">K51</f>
        <v>-0.5</v>
      </c>
      <c r="L52" s="103">
        <f t="shared" ref="L52:L53" si="132">L51</f>
        <v>-0.5</v>
      </c>
      <c r="M52" s="103">
        <f t="shared" ref="M52:M53" si="133">M51</f>
        <v>-0.5</v>
      </c>
      <c r="N52" s="103">
        <f t="shared" ref="N52:N53" si="134">N51</f>
        <v>-0.5</v>
      </c>
      <c r="O52" s="103">
        <f t="shared" ref="O52:O53" si="135">O51</f>
        <v>-0.5</v>
      </c>
      <c r="P52" s="103">
        <f t="shared" ref="P52:P53" si="136">P51</f>
        <v>-0.5</v>
      </c>
      <c r="Q52" s="103">
        <f t="shared" ref="Q52:Q53" si="137">Q51</f>
        <v>-0.5</v>
      </c>
      <c r="R52" s="103">
        <f t="shared" ref="R52:R53" si="138">R51</f>
        <v>-0.5</v>
      </c>
      <c r="S52" s="103">
        <f t="shared" ref="S52:S53" si="139">S51</f>
        <v>-0.5</v>
      </c>
      <c r="T52" s="103">
        <f t="shared" ref="T52:T53" si="140">T51</f>
        <v>-0.5</v>
      </c>
    </row>
    <row r="53" spans="1:20" x14ac:dyDescent="0.25">
      <c r="A53" s="122" t="str">
        <f>TFP!A53</f>
        <v>aatrp</v>
      </c>
      <c r="B53" s="122" t="str">
        <f>TFP!B53</f>
        <v>nat</v>
      </c>
      <c r="C53" s="122" t="str">
        <f>C52</f>
        <v>base</v>
      </c>
      <c r="D53" s="123">
        <v>4</v>
      </c>
      <c r="E53" s="123">
        <v>4</v>
      </c>
      <c r="F53" s="123">
        <v>4</v>
      </c>
      <c r="G53" s="123">
        <v>4</v>
      </c>
      <c r="H53" s="123">
        <v>4</v>
      </c>
      <c r="I53" s="123">
        <f>I52</f>
        <v>1.3</v>
      </c>
      <c r="J53" s="123">
        <f>J52</f>
        <v>-0.5</v>
      </c>
      <c r="K53" s="103">
        <f t="shared" si="131"/>
        <v>-0.5</v>
      </c>
      <c r="L53" s="103">
        <f t="shared" si="132"/>
        <v>-0.5</v>
      </c>
      <c r="M53" s="103">
        <f t="shared" si="133"/>
        <v>-0.5</v>
      </c>
      <c r="N53" s="103">
        <f t="shared" si="134"/>
        <v>-0.5</v>
      </c>
      <c r="O53" s="103">
        <f t="shared" si="135"/>
        <v>-0.5</v>
      </c>
      <c r="P53" s="103">
        <f t="shared" si="136"/>
        <v>-0.5</v>
      </c>
      <c r="Q53" s="103">
        <f t="shared" si="137"/>
        <v>-0.5</v>
      </c>
      <c r="R53" s="103">
        <f t="shared" si="138"/>
        <v>-0.5</v>
      </c>
      <c r="S53" s="103">
        <f t="shared" si="139"/>
        <v>-0.5</v>
      </c>
      <c r="T53" s="103">
        <f t="shared" si="140"/>
        <v>-0.5</v>
      </c>
    </row>
    <row r="54" spans="1:20" x14ac:dyDescent="0.25">
      <c r="A54" s="91" t="str">
        <f>TFP!A54</f>
        <v>acomm</v>
      </c>
      <c r="B54" s="91" t="str">
        <f>TFP!B54</f>
        <v>nat</v>
      </c>
      <c r="C54" s="91" t="str">
        <f t="shared" si="107"/>
        <v>base</v>
      </c>
      <c r="D54" s="102">
        <f t="shared" ref="D54:H54" si="141">D49</f>
        <v>-0.05</v>
      </c>
      <c r="E54" s="102">
        <f t="shared" si="141"/>
        <v>-0.7</v>
      </c>
      <c r="F54" s="102">
        <f t="shared" si="141"/>
        <v>-1.5</v>
      </c>
      <c r="G54" s="102">
        <f t="shared" si="141"/>
        <v>-1.4</v>
      </c>
      <c r="H54" s="102">
        <f t="shared" si="141"/>
        <v>-0.9</v>
      </c>
      <c r="I54" s="102">
        <f t="shared" ref="I54:J54" si="142">I49</f>
        <v>-0.9</v>
      </c>
      <c r="J54" s="102">
        <f t="shared" si="142"/>
        <v>-0.9</v>
      </c>
      <c r="K54" s="103">
        <f t="shared" ref="K54" si="143">K53</f>
        <v>-0.5</v>
      </c>
      <c r="L54" s="103">
        <f t="shared" ref="L54" si="144">L53</f>
        <v>-0.5</v>
      </c>
      <c r="M54" s="103">
        <f t="shared" ref="M54" si="145">M53</f>
        <v>-0.5</v>
      </c>
      <c r="N54" s="103">
        <f t="shared" ref="N54" si="146">N53</f>
        <v>-0.5</v>
      </c>
      <c r="O54" s="103">
        <f t="shared" ref="O54" si="147">O53</f>
        <v>-0.5</v>
      </c>
      <c r="P54" s="103">
        <f t="shared" ref="P54" si="148">P53</f>
        <v>-0.5</v>
      </c>
      <c r="Q54" s="103">
        <f t="shared" ref="Q54" si="149">Q53</f>
        <v>-0.5</v>
      </c>
      <c r="R54" s="103">
        <f t="shared" ref="R54" si="150">R53</f>
        <v>-0.5</v>
      </c>
      <c r="S54" s="103">
        <f t="shared" ref="S54" si="151">S53</f>
        <v>-0.5</v>
      </c>
      <c r="T54" s="103">
        <f t="shared" ref="T54" si="152">T53</f>
        <v>-0.5</v>
      </c>
    </row>
    <row r="55" spans="1:20" x14ac:dyDescent="0.25">
      <c r="A55" s="91" t="str">
        <f>TFP!A55</f>
        <v>afsrv</v>
      </c>
      <c r="B55" s="91" t="str">
        <f>TFP!B55</f>
        <v>nat</v>
      </c>
      <c r="C55" s="91" t="str">
        <f t="shared" si="107"/>
        <v>base</v>
      </c>
      <c r="D55" s="102">
        <f t="shared" ref="D55:H55" si="153">D54</f>
        <v>-0.05</v>
      </c>
      <c r="E55" s="102">
        <f t="shared" si="153"/>
        <v>-0.7</v>
      </c>
      <c r="F55" s="102">
        <f t="shared" si="153"/>
        <v>-1.5</v>
      </c>
      <c r="G55" s="102">
        <f t="shared" si="153"/>
        <v>-1.4</v>
      </c>
      <c r="H55" s="102">
        <f t="shared" si="153"/>
        <v>-0.9</v>
      </c>
      <c r="I55" s="102">
        <f t="shared" ref="I55:J55" si="154">I54</f>
        <v>-0.9</v>
      </c>
      <c r="J55" s="102">
        <f t="shared" si="154"/>
        <v>-0.9</v>
      </c>
      <c r="K55" s="107">
        <f t="shared" ref="K55:T55" si="155">J55</f>
        <v>-0.9</v>
      </c>
      <c r="L55" s="107">
        <f t="shared" si="155"/>
        <v>-0.9</v>
      </c>
      <c r="M55" s="107">
        <f t="shared" si="155"/>
        <v>-0.9</v>
      </c>
      <c r="N55" s="107">
        <f t="shared" si="155"/>
        <v>-0.9</v>
      </c>
      <c r="O55" s="107">
        <f t="shared" si="155"/>
        <v>-0.9</v>
      </c>
      <c r="P55" s="107">
        <f t="shared" si="155"/>
        <v>-0.9</v>
      </c>
      <c r="Q55" s="107">
        <f t="shared" si="155"/>
        <v>-0.9</v>
      </c>
      <c r="R55" s="107">
        <f t="shared" si="155"/>
        <v>-0.9</v>
      </c>
      <c r="S55" s="107">
        <f t="shared" si="155"/>
        <v>-0.9</v>
      </c>
      <c r="T55" s="107">
        <f t="shared" si="155"/>
        <v>-0.9</v>
      </c>
    </row>
    <row r="56" spans="1:20" x14ac:dyDescent="0.25">
      <c r="A56" s="91" t="str">
        <f>TFP!A56</f>
        <v>absrv</v>
      </c>
      <c r="B56" s="91" t="str">
        <f>TFP!B56</f>
        <v>nat</v>
      </c>
      <c r="C56" s="91" t="str">
        <f t="shared" si="107"/>
        <v>base</v>
      </c>
      <c r="D56" s="102">
        <f t="shared" si="107"/>
        <v>-0.05</v>
      </c>
      <c r="E56" s="102">
        <f t="shared" ref="E56:H58" si="156">E55</f>
        <v>-0.7</v>
      </c>
      <c r="F56" s="102">
        <f t="shared" si="156"/>
        <v>-1.5</v>
      </c>
      <c r="G56" s="102">
        <f t="shared" si="156"/>
        <v>-1.4</v>
      </c>
      <c r="H56" s="102">
        <f t="shared" si="156"/>
        <v>-0.9</v>
      </c>
      <c r="I56" s="102">
        <f t="shared" ref="I56:J56" si="157">I55</f>
        <v>-0.9</v>
      </c>
      <c r="J56" s="102">
        <f t="shared" si="157"/>
        <v>-0.9</v>
      </c>
      <c r="K56" s="103">
        <f t="shared" ref="K56:T56" si="158">K55</f>
        <v>-0.9</v>
      </c>
      <c r="L56" s="103">
        <f t="shared" si="158"/>
        <v>-0.9</v>
      </c>
      <c r="M56" s="103">
        <f t="shared" si="158"/>
        <v>-0.9</v>
      </c>
      <c r="N56" s="103">
        <f t="shared" si="158"/>
        <v>-0.9</v>
      </c>
      <c r="O56" s="103">
        <f t="shared" si="158"/>
        <v>-0.9</v>
      </c>
      <c r="P56" s="103">
        <f t="shared" si="158"/>
        <v>-0.9</v>
      </c>
      <c r="Q56" s="103">
        <f t="shared" si="158"/>
        <v>-0.9</v>
      </c>
      <c r="R56" s="103">
        <f t="shared" si="158"/>
        <v>-0.9</v>
      </c>
      <c r="S56" s="103">
        <f t="shared" si="158"/>
        <v>-0.9</v>
      </c>
      <c r="T56" s="103">
        <f t="shared" si="158"/>
        <v>-0.9</v>
      </c>
    </row>
    <row r="57" spans="1:20" x14ac:dyDescent="0.25">
      <c r="A57" s="91" t="str">
        <f>TFP!A57</f>
        <v>agsrv</v>
      </c>
      <c r="B57" s="91" t="str">
        <f>TFP!B57</f>
        <v>nat</v>
      </c>
      <c r="C57" s="91" t="str">
        <f t="shared" si="107"/>
        <v>base</v>
      </c>
      <c r="D57" s="102">
        <f t="shared" si="107"/>
        <v>-0.05</v>
      </c>
      <c r="E57" s="102">
        <f t="shared" si="156"/>
        <v>-0.7</v>
      </c>
      <c r="F57" s="102">
        <f t="shared" si="156"/>
        <v>-1.5</v>
      </c>
      <c r="G57" s="102">
        <f t="shared" si="156"/>
        <v>-1.4</v>
      </c>
      <c r="H57" s="102">
        <f t="shared" si="156"/>
        <v>-0.9</v>
      </c>
      <c r="I57" s="102">
        <f t="shared" ref="I57:J57" si="159">I56</f>
        <v>-0.9</v>
      </c>
      <c r="J57" s="102">
        <f t="shared" si="159"/>
        <v>-0.9</v>
      </c>
      <c r="K57" s="107">
        <f t="shared" ref="K57:T58" si="160">J57</f>
        <v>-0.9</v>
      </c>
      <c r="L57" s="107">
        <f t="shared" si="160"/>
        <v>-0.9</v>
      </c>
      <c r="M57" s="107">
        <f t="shared" si="160"/>
        <v>-0.9</v>
      </c>
      <c r="N57" s="107">
        <f t="shared" si="160"/>
        <v>-0.9</v>
      </c>
      <c r="O57" s="107">
        <f t="shared" si="160"/>
        <v>-0.9</v>
      </c>
      <c r="P57" s="107">
        <f t="shared" si="160"/>
        <v>-0.9</v>
      </c>
      <c r="Q57" s="107">
        <f t="shared" si="160"/>
        <v>-0.9</v>
      </c>
      <c r="R57" s="107">
        <f t="shared" si="160"/>
        <v>-0.9</v>
      </c>
      <c r="S57" s="107">
        <f t="shared" si="160"/>
        <v>-0.9</v>
      </c>
      <c r="T57" s="107">
        <f t="shared" si="160"/>
        <v>-0.9</v>
      </c>
    </row>
    <row r="58" spans="1:20" x14ac:dyDescent="0.25">
      <c r="A58" s="91" t="str">
        <f>TFP!A58</f>
        <v>aosrv</v>
      </c>
      <c r="B58" s="91" t="str">
        <f>TFP!B58</f>
        <v>nat</v>
      </c>
      <c r="C58" s="91" t="str">
        <f>C57</f>
        <v>base</v>
      </c>
      <c r="D58" s="102">
        <f>D57</f>
        <v>-0.05</v>
      </c>
      <c r="E58" s="102">
        <f t="shared" si="156"/>
        <v>-0.7</v>
      </c>
      <c r="F58" s="102">
        <f t="shared" si="156"/>
        <v>-1.5</v>
      </c>
      <c r="G58" s="102">
        <f t="shared" si="156"/>
        <v>-1.4</v>
      </c>
      <c r="H58" s="102">
        <f t="shared" si="156"/>
        <v>-0.9</v>
      </c>
      <c r="I58" s="102">
        <f t="shared" ref="I58:J58" si="161">I57</f>
        <v>-0.9</v>
      </c>
      <c r="J58" s="102">
        <f t="shared" si="161"/>
        <v>-0.9</v>
      </c>
      <c r="K58" s="107">
        <f t="shared" si="160"/>
        <v>-0.9</v>
      </c>
      <c r="L58" s="107">
        <f t="shared" si="160"/>
        <v>-0.9</v>
      </c>
      <c r="M58" s="107">
        <f t="shared" si="160"/>
        <v>-0.9</v>
      </c>
      <c r="N58" s="107">
        <f t="shared" si="160"/>
        <v>-0.9</v>
      </c>
      <c r="O58" s="107">
        <f t="shared" si="160"/>
        <v>-0.9</v>
      </c>
      <c r="P58" s="107">
        <f t="shared" si="160"/>
        <v>-0.9</v>
      </c>
      <c r="Q58" s="107">
        <f t="shared" si="160"/>
        <v>-0.9</v>
      </c>
      <c r="R58" s="107">
        <f t="shared" si="160"/>
        <v>-0.9</v>
      </c>
      <c r="S58" s="107">
        <f t="shared" si="160"/>
        <v>-0.9</v>
      </c>
      <c r="T58" s="107">
        <f t="shared" si="160"/>
        <v>-0.9</v>
      </c>
    </row>
    <row r="59" spans="1:20" x14ac:dyDescent="0.25">
      <c r="A59" s="96" t="s">
        <v>313</v>
      </c>
      <c r="B59" s="96" t="s">
        <v>74</v>
      </c>
      <c r="C59" s="96" t="str">
        <f>C58</f>
        <v>base</v>
      </c>
      <c r="D59" s="60" t="s">
        <v>77</v>
      </c>
      <c r="E59" s="60" t="s">
        <v>77</v>
      </c>
      <c r="F59" s="60" t="s">
        <v>77</v>
      </c>
      <c r="G59" s="60" t="s">
        <v>77</v>
      </c>
      <c r="H59" s="60" t="s">
        <v>77</v>
      </c>
      <c r="I59" s="60" t="s">
        <v>77</v>
      </c>
      <c r="J59" s="60" t="s">
        <v>77</v>
      </c>
      <c r="K59" s="61" t="s">
        <v>77</v>
      </c>
      <c r="L59" s="61" t="s">
        <v>77</v>
      </c>
      <c r="M59" s="61" t="s">
        <v>77</v>
      </c>
      <c r="N59" s="61" t="s">
        <v>77</v>
      </c>
      <c r="O59" s="62" t="s">
        <v>77</v>
      </c>
      <c r="P59" s="62" t="s">
        <v>77</v>
      </c>
      <c r="Q59" s="62" t="s">
        <v>77</v>
      </c>
      <c r="R59" s="62" t="s">
        <v>77</v>
      </c>
      <c r="S59" s="62" t="s">
        <v>77</v>
      </c>
      <c r="T59" s="62" t="s">
        <v>77</v>
      </c>
    </row>
  </sheetData>
  <mergeCells count="4">
    <mergeCell ref="D5:H5"/>
    <mergeCell ref="O6:T6"/>
    <mergeCell ref="D6:J6"/>
    <mergeCell ref="K6:N6"/>
  </mergeCells>
  <conditionalFormatting sqref="E7:H7 K9:N10 K7:M7 D8:H10 K14:N17 D19:H19 K19:N19 K29:N31 D29:H31 D33:H33 K33:N33 K36:N43 D36:H43 D46:H49 K46:N46 K51:N51 D51:H51 D53:H58 K55:N57 D18:E18 D28 D32 D34:D35 D14:H17 D12:H12 K12:T12 K25:T25 K21:N26 K20:T20 K8:T8 D21:H26 D20 K48:N49">
    <cfRule type="cellIs" dxfId="219" priority="179" operator="equal">
      <formula>"eps"</formula>
    </cfRule>
  </conditionalFormatting>
  <conditionalFormatting sqref="D7">
    <cfRule type="cellIs" dxfId="218" priority="178" operator="equal">
      <formula>"eps"</formula>
    </cfRule>
  </conditionalFormatting>
  <conditionalFormatting sqref="O9:R10 O8 O14:R17 O19:R26 O29:R31 O33:R33 O36:R43 O46:R46 O51:R51 O55:R57 O48:R49">
    <cfRule type="cellIs" dxfId="217" priority="176" operator="equal">
      <formula>"eps"</formula>
    </cfRule>
  </conditionalFormatting>
  <conditionalFormatting sqref="S8">
    <cfRule type="cellIs" dxfId="216" priority="169" operator="equal">
      <formula>"eps"</formula>
    </cfRule>
  </conditionalFormatting>
  <conditionalFormatting sqref="S9:S10 S14:S17 S19:S26 S29:S31 S33 S36:S43 S46 S51 S55:S57 S48:S49">
    <cfRule type="cellIs" dxfId="215" priority="168" operator="equal">
      <formula>"eps"</formula>
    </cfRule>
  </conditionalFormatting>
  <conditionalFormatting sqref="T8">
    <cfRule type="cellIs" dxfId="214" priority="167" operator="equal">
      <formula>"eps"</formula>
    </cfRule>
  </conditionalFormatting>
  <conditionalFormatting sqref="T9:T10 T14:T17 T19:T26 T29:T31 T33 T36:T43 T46 T51 T55:T57 T48:T49">
    <cfRule type="cellIs" dxfId="213" priority="166" operator="equal">
      <formula>"eps"</formula>
    </cfRule>
  </conditionalFormatting>
  <conditionalFormatting sqref="E59:H59 K59:N59">
    <cfRule type="cellIs" dxfId="212" priority="165" operator="equal">
      <formula>"eps"</formula>
    </cfRule>
  </conditionalFormatting>
  <conditionalFormatting sqref="O59:R59">
    <cfRule type="cellIs" dxfId="211" priority="164" operator="equal">
      <formula>"eps"</formula>
    </cfRule>
  </conditionalFormatting>
  <conditionalFormatting sqref="S59">
    <cfRule type="cellIs" dxfId="210" priority="163" operator="equal">
      <formula>"eps"</formula>
    </cfRule>
  </conditionalFormatting>
  <conditionalFormatting sqref="T59">
    <cfRule type="cellIs" dxfId="209" priority="162" operator="equal">
      <formula>"eps"</formula>
    </cfRule>
  </conditionalFormatting>
  <conditionalFormatting sqref="D59">
    <cfRule type="cellIs" dxfId="208" priority="159" operator="equal">
      <formula>"eps"</formula>
    </cfRule>
  </conditionalFormatting>
  <conditionalFormatting sqref="K12:T12">
    <cfRule type="cellIs" dxfId="207" priority="158" operator="equal">
      <formula>"eps"</formula>
    </cfRule>
  </conditionalFormatting>
  <conditionalFormatting sqref="F18:H18 K18:T18">
    <cfRule type="cellIs" dxfId="206" priority="155" operator="equal">
      <formula>"eps"</formula>
    </cfRule>
  </conditionalFormatting>
  <conditionalFormatting sqref="E28:H28 K28:T28">
    <cfRule type="cellIs" dxfId="205" priority="154" operator="equal">
      <formula>"eps"</formula>
    </cfRule>
  </conditionalFormatting>
  <conditionalFormatting sqref="O28:R28">
    <cfRule type="cellIs" dxfId="204" priority="153" operator="equal">
      <formula>"eps"</formula>
    </cfRule>
  </conditionalFormatting>
  <conditionalFormatting sqref="S28">
    <cfRule type="cellIs" dxfId="203" priority="152" operator="equal">
      <formula>"eps"</formula>
    </cfRule>
  </conditionalFormatting>
  <conditionalFormatting sqref="T28">
    <cfRule type="cellIs" dxfId="202" priority="151" operator="equal">
      <formula>"eps"</formula>
    </cfRule>
  </conditionalFormatting>
  <conditionalFormatting sqref="E32:H32 K32:T32">
    <cfRule type="cellIs" dxfId="201" priority="149" operator="equal">
      <formula>"eps"</formula>
    </cfRule>
  </conditionalFormatting>
  <conditionalFormatting sqref="O32:R32">
    <cfRule type="cellIs" dxfId="200" priority="148" operator="equal">
      <formula>"eps"</formula>
    </cfRule>
  </conditionalFormatting>
  <conditionalFormatting sqref="S32">
    <cfRule type="cellIs" dxfId="199" priority="147" operator="equal">
      <formula>"eps"</formula>
    </cfRule>
  </conditionalFormatting>
  <conditionalFormatting sqref="T32">
    <cfRule type="cellIs" dxfId="198" priority="146" operator="equal">
      <formula>"eps"</formula>
    </cfRule>
  </conditionalFormatting>
  <conditionalFormatting sqref="E34:H34 K34:T34">
    <cfRule type="cellIs" dxfId="197" priority="144" operator="equal">
      <formula>"eps"</formula>
    </cfRule>
  </conditionalFormatting>
  <conditionalFormatting sqref="O34:R34">
    <cfRule type="cellIs" dxfId="196" priority="143" operator="equal">
      <formula>"eps"</formula>
    </cfRule>
  </conditionalFormatting>
  <conditionalFormatting sqref="S34">
    <cfRule type="cellIs" dxfId="195" priority="142" operator="equal">
      <formula>"eps"</formula>
    </cfRule>
  </conditionalFormatting>
  <conditionalFormatting sqref="T34">
    <cfRule type="cellIs" dxfId="194" priority="141" operator="equal">
      <formula>"eps"</formula>
    </cfRule>
  </conditionalFormatting>
  <conditionalFormatting sqref="E35:H35 K35:T35">
    <cfRule type="cellIs" dxfId="193" priority="139" operator="equal">
      <formula>"eps"</formula>
    </cfRule>
  </conditionalFormatting>
  <conditionalFormatting sqref="O35:R35">
    <cfRule type="cellIs" dxfId="192" priority="138" operator="equal">
      <formula>"eps"</formula>
    </cfRule>
  </conditionalFormatting>
  <conditionalFormatting sqref="S35">
    <cfRule type="cellIs" dxfId="191" priority="137" operator="equal">
      <formula>"eps"</formula>
    </cfRule>
  </conditionalFormatting>
  <conditionalFormatting sqref="T35">
    <cfRule type="cellIs" dxfId="190" priority="136" operator="equal">
      <formula>"eps"</formula>
    </cfRule>
  </conditionalFormatting>
  <conditionalFormatting sqref="E44:H44 K44:T44">
    <cfRule type="cellIs" dxfId="189" priority="133" operator="equal">
      <formula>"eps"</formula>
    </cfRule>
  </conditionalFormatting>
  <conditionalFormatting sqref="O44:R44">
    <cfRule type="cellIs" dxfId="188" priority="132" operator="equal">
      <formula>"eps"</formula>
    </cfRule>
  </conditionalFormatting>
  <conditionalFormatting sqref="S44">
    <cfRule type="cellIs" dxfId="187" priority="131" operator="equal">
      <formula>"eps"</formula>
    </cfRule>
  </conditionalFormatting>
  <conditionalFormatting sqref="T44">
    <cfRule type="cellIs" dxfId="186" priority="130" operator="equal">
      <formula>"eps"</formula>
    </cfRule>
  </conditionalFormatting>
  <conditionalFormatting sqref="E45:H45 K45:T45">
    <cfRule type="cellIs" dxfId="185" priority="127" operator="equal">
      <formula>"eps"</formula>
    </cfRule>
  </conditionalFormatting>
  <conditionalFormatting sqref="O45:R45">
    <cfRule type="cellIs" dxfId="184" priority="126" operator="equal">
      <formula>"eps"</formula>
    </cfRule>
  </conditionalFormatting>
  <conditionalFormatting sqref="S45">
    <cfRule type="cellIs" dxfId="183" priority="125" operator="equal">
      <formula>"eps"</formula>
    </cfRule>
  </conditionalFormatting>
  <conditionalFormatting sqref="T45">
    <cfRule type="cellIs" dxfId="182" priority="124" operator="equal">
      <formula>"eps"</formula>
    </cfRule>
  </conditionalFormatting>
  <conditionalFormatting sqref="E50:H50 K50:T50">
    <cfRule type="cellIs" dxfId="181" priority="121" operator="equal">
      <formula>"eps"</formula>
    </cfRule>
  </conditionalFormatting>
  <conditionalFormatting sqref="O50:R50">
    <cfRule type="cellIs" dxfId="180" priority="120" operator="equal">
      <formula>"eps"</formula>
    </cfRule>
  </conditionalFormatting>
  <conditionalFormatting sqref="S50">
    <cfRule type="cellIs" dxfId="179" priority="119" operator="equal">
      <formula>"eps"</formula>
    </cfRule>
  </conditionalFormatting>
  <conditionalFormatting sqref="T50">
    <cfRule type="cellIs" dxfId="178" priority="118" operator="equal">
      <formula>"eps"</formula>
    </cfRule>
  </conditionalFormatting>
  <conditionalFormatting sqref="E52:H52">
    <cfRule type="cellIs" dxfId="177" priority="115" operator="equal">
      <formula>"eps"</formula>
    </cfRule>
  </conditionalFormatting>
  <conditionalFormatting sqref="D44">
    <cfRule type="cellIs" dxfId="176" priority="109" operator="equal">
      <formula>"eps"</formula>
    </cfRule>
  </conditionalFormatting>
  <conditionalFormatting sqref="D45">
    <cfRule type="cellIs" dxfId="175" priority="108" operator="equal">
      <formula>"eps"</formula>
    </cfRule>
  </conditionalFormatting>
  <conditionalFormatting sqref="D50">
    <cfRule type="cellIs" dxfId="174" priority="107" operator="equal">
      <formula>"eps"</formula>
    </cfRule>
  </conditionalFormatting>
  <conditionalFormatting sqref="D52">
    <cfRule type="cellIs" dxfId="173" priority="106" operator="equal">
      <formula>"eps"</formula>
    </cfRule>
  </conditionalFormatting>
  <conditionalFormatting sqref="E11:H11 K11:T11">
    <cfRule type="cellIs" dxfId="172" priority="105" operator="equal">
      <formula>"eps"</formula>
    </cfRule>
  </conditionalFormatting>
  <conditionalFormatting sqref="O11:R11">
    <cfRule type="cellIs" dxfId="171" priority="104" operator="equal">
      <formula>"eps"</formula>
    </cfRule>
  </conditionalFormatting>
  <conditionalFormatting sqref="S11">
    <cfRule type="cellIs" dxfId="170" priority="103" operator="equal">
      <formula>"eps"</formula>
    </cfRule>
  </conditionalFormatting>
  <conditionalFormatting sqref="T11">
    <cfRule type="cellIs" dxfId="169" priority="102" operator="equal">
      <formula>"eps"</formula>
    </cfRule>
  </conditionalFormatting>
  <conditionalFormatting sqref="D11">
    <cfRule type="cellIs" dxfId="168" priority="100" operator="equal">
      <formula>"eps"</formula>
    </cfRule>
  </conditionalFormatting>
  <conditionalFormatting sqref="E27:H27 K27:T27">
    <cfRule type="cellIs" dxfId="167" priority="99" operator="equal">
      <formula>"eps"</formula>
    </cfRule>
  </conditionalFormatting>
  <conditionalFormatting sqref="O27:R27">
    <cfRule type="cellIs" dxfId="166" priority="98" operator="equal">
      <formula>"eps"</formula>
    </cfRule>
  </conditionalFormatting>
  <conditionalFormatting sqref="S27">
    <cfRule type="cellIs" dxfId="165" priority="97" operator="equal">
      <formula>"eps"</formula>
    </cfRule>
  </conditionalFormatting>
  <conditionalFormatting sqref="T27">
    <cfRule type="cellIs" dxfId="164" priority="96" operator="equal">
      <formula>"eps"</formula>
    </cfRule>
  </conditionalFormatting>
  <conditionalFormatting sqref="D27">
    <cfRule type="cellIs" dxfId="163" priority="94" operator="equal">
      <formula>"eps"</formula>
    </cfRule>
  </conditionalFormatting>
  <conditionalFormatting sqref="D13:H13 K13:T13">
    <cfRule type="cellIs" dxfId="162" priority="93" operator="equal">
      <formula>"eps"</formula>
    </cfRule>
  </conditionalFormatting>
  <conditionalFormatting sqref="K13:T13">
    <cfRule type="cellIs" dxfId="161" priority="91" operator="equal">
      <formula>"eps"</formula>
    </cfRule>
  </conditionalFormatting>
  <conditionalFormatting sqref="E20:H20">
    <cfRule type="cellIs" dxfId="160" priority="64" operator="equal">
      <formula>"eps"</formula>
    </cfRule>
  </conditionalFormatting>
  <conditionalFormatting sqref="K47:N47">
    <cfRule type="cellIs" dxfId="159" priority="62" operator="equal">
      <formula>"eps"</formula>
    </cfRule>
  </conditionalFormatting>
  <conditionalFormatting sqref="O47:R47">
    <cfRule type="cellIs" dxfId="158" priority="61" operator="equal">
      <formula>"eps"</formula>
    </cfRule>
  </conditionalFormatting>
  <conditionalFormatting sqref="S47">
    <cfRule type="cellIs" dxfId="157" priority="60" operator="equal">
      <formula>"eps"</formula>
    </cfRule>
  </conditionalFormatting>
  <conditionalFormatting sqref="T47">
    <cfRule type="cellIs" dxfId="156" priority="59" operator="equal">
      <formula>"eps"</formula>
    </cfRule>
  </conditionalFormatting>
  <conditionalFormatting sqref="K52:N52">
    <cfRule type="cellIs" dxfId="155" priority="55" operator="equal">
      <formula>"eps"</formula>
    </cfRule>
  </conditionalFormatting>
  <conditionalFormatting sqref="O52:R52">
    <cfRule type="cellIs" dxfId="154" priority="54" operator="equal">
      <formula>"eps"</formula>
    </cfRule>
  </conditionalFormatting>
  <conditionalFormatting sqref="S52">
    <cfRule type="cellIs" dxfId="153" priority="53" operator="equal">
      <formula>"eps"</formula>
    </cfRule>
  </conditionalFormatting>
  <conditionalFormatting sqref="T52">
    <cfRule type="cellIs" dxfId="152" priority="52" operator="equal">
      <formula>"eps"</formula>
    </cfRule>
  </conditionalFormatting>
  <conditionalFormatting sqref="K53:N53">
    <cfRule type="cellIs" dxfId="151" priority="49" operator="equal">
      <formula>"eps"</formula>
    </cfRule>
  </conditionalFormatting>
  <conditionalFormatting sqref="O53:R53">
    <cfRule type="cellIs" dxfId="150" priority="48" operator="equal">
      <formula>"eps"</formula>
    </cfRule>
  </conditionalFormatting>
  <conditionalFormatting sqref="S53">
    <cfRule type="cellIs" dxfId="149" priority="47" operator="equal">
      <formula>"eps"</formula>
    </cfRule>
  </conditionalFormatting>
  <conditionalFormatting sqref="T53">
    <cfRule type="cellIs" dxfId="148" priority="46" operator="equal">
      <formula>"eps"</formula>
    </cfRule>
  </conditionalFormatting>
  <conditionalFormatting sqref="K58:N58">
    <cfRule type="cellIs" dxfId="147" priority="43" operator="equal">
      <formula>"eps"</formula>
    </cfRule>
  </conditionalFormatting>
  <conditionalFormatting sqref="O58:R58">
    <cfRule type="cellIs" dxfId="146" priority="42" operator="equal">
      <formula>"eps"</formula>
    </cfRule>
  </conditionalFormatting>
  <conditionalFormatting sqref="S58">
    <cfRule type="cellIs" dxfId="145" priority="41" operator="equal">
      <formula>"eps"</formula>
    </cfRule>
  </conditionalFormatting>
  <conditionalFormatting sqref="T58">
    <cfRule type="cellIs" dxfId="144" priority="40" operator="equal">
      <formula>"eps"</formula>
    </cfRule>
  </conditionalFormatting>
  <conditionalFormatting sqref="K54:N54">
    <cfRule type="cellIs" dxfId="143" priority="37" operator="equal">
      <formula>"eps"</formula>
    </cfRule>
  </conditionalFormatting>
  <conditionalFormatting sqref="O54:R54">
    <cfRule type="cellIs" dxfId="142" priority="36" operator="equal">
      <formula>"eps"</formula>
    </cfRule>
  </conditionalFormatting>
  <conditionalFormatting sqref="S54">
    <cfRule type="cellIs" dxfId="141" priority="35" operator="equal">
      <formula>"eps"</formula>
    </cfRule>
  </conditionalFormatting>
  <conditionalFormatting sqref="T54">
    <cfRule type="cellIs" dxfId="140" priority="34" operator="equal">
      <formula>"eps"</formula>
    </cfRule>
  </conditionalFormatting>
  <conditionalFormatting sqref="I7:I10 I19 I29:I31 I33 I36:I43 I46:I49 I51 I53:I58 I14:I17 I12 I21:I26">
    <cfRule type="cellIs" dxfId="139" priority="33" operator="equal">
      <formula>"eps"</formula>
    </cfRule>
  </conditionalFormatting>
  <conditionalFormatting sqref="I59">
    <cfRule type="cellIs" dxfId="138" priority="32" operator="equal">
      <formula>"eps"</formula>
    </cfRule>
  </conditionalFormatting>
  <conditionalFormatting sqref="I18">
    <cfRule type="cellIs" dxfId="137" priority="31" operator="equal">
      <formula>"eps"</formula>
    </cfRule>
  </conditionalFormatting>
  <conditionalFormatting sqref="I28">
    <cfRule type="cellIs" dxfId="136" priority="30" operator="equal">
      <formula>"eps"</formula>
    </cfRule>
  </conditionalFormatting>
  <conditionalFormatting sqref="I32">
    <cfRule type="cellIs" dxfId="135" priority="29" operator="equal">
      <formula>"eps"</formula>
    </cfRule>
  </conditionalFormatting>
  <conditionalFormatting sqref="I34">
    <cfRule type="cellIs" dxfId="134" priority="28" operator="equal">
      <formula>"eps"</formula>
    </cfRule>
  </conditionalFormatting>
  <conditionalFormatting sqref="I35">
    <cfRule type="cellIs" dxfId="133" priority="27" operator="equal">
      <formula>"eps"</formula>
    </cfRule>
  </conditionalFormatting>
  <conditionalFormatting sqref="I44">
    <cfRule type="cellIs" dxfId="132" priority="26" operator="equal">
      <formula>"eps"</formula>
    </cfRule>
  </conditionalFormatting>
  <conditionalFormatting sqref="I45">
    <cfRule type="cellIs" dxfId="131" priority="25" operator="equal">
      <formula>"eps"</formula>
    </cfRule>
  </conditionalFormatting>
  <conditionalFormatting sqref="I50">
    <cfRule type="cellIs" dxfId="130" priority="24" operator="equal">
      <formula>"eps"</formula>
    </cfRule>
  </conditionalFormatting>
  <conditionalFormatting sqref="I52">
    <cfRule type="cellIs" dxfId="129" priority="23" operator="equal">
      <formula>"eps"</formula>
    </cfRule>
  </conditionalFormatting>
  <conditionalFormatting sqref="I11">
    <cfRule type="cellIs" dxfId="128" priority="22" operator="equal">
      <formula>"eps"</formula>
    </cfRule>
  </conditionalFormatting>
  <conditionalFormatting sqref="I27">
    <cfRule type="cellIs" dxfId="127" priority="21" operator="equal">
      <formula>"eps"</formula>
    </cfRule>
  </conditionalFormatting>
  <conditionalFormatting sqref="I13">
    <cfRule type="cellIs" dxfId="126" priority="20" operator="equal">
      <formula>"eps"</formula>
    </cfRule>
  </conditionalFormatting>
  <conditionalFormatting sqref="I20">
    <cfRule type="cellIs" dxfId="125" priority="19" operator="equal">
      <formula>"eps"</formula>
    </cfRule>
  </conditionalFormatting>
  <conditionalFormatting sqref="J7:J10 J19 J29:J31 J33 J36:J43 J46:J49 J54:J58 J14:J17 J12 J21:J26">
    <cfRule type="cellIs" dxfId="124" priority="18" operator="equal">
      <formula>"eps"</formula>
    </cfRule>
  </conditionalFormatting>
  <conditionalFormatting sqref="J59">
    <cfRule type="cellIs" dxfId="123" priority="17" operator="equal">
      <formula>"eps"</formula>
    </cfRule>
  </conditionalFormatting>
  <conditionalFormatting sqref="J18">
    <cfRule type="cellIs" dxfId="122" priority="16" operator="equal">
      <formula>"eps"</formula>
    </cfRule>
  </conditionalFormatting>
  <conditionalFormatting sqref="J28">
    <cfRule type="cellIs" dxfId="121" priority="15" operator="equal">
      <formula>"eps"</formula>
    </cfRule>
  </conditionalFormatting>
  <conditionalFormatting sqref="J32">
    <cfRule type="cellIs" dxfId="120" priority="14" operator="equal">
      <formula>"eps"</formula>
    </cfRule>
  </conditionalFormatting>
  <conditionalFormatting sqref="J34">
    <cfRule type="cellIs" dxfId="119" priority="13" operator="equal">
      <formula>"eps"</formula>
    </cfRule>
  </conditionalFormatting>
  <conditionalFormatting sqref="J35">
    <cfRule type="cellIs" dxfId="118" priority="12" operator="equal">
      <formula>"eps"</formula>
    </cfRule>
  </conditionalFormatting>
  <conditionalFormatting sqref="J44">
    <cfRule type="cellIs" dxfId="117" priority="11" operator="equal">
      <formula>"eps"</formula>
    </cfRule>
  </conditionalFormatting>
  <conditionalFormatting sqref="J45">
    <cfRule type="cellIs" dxfId="116" priority="10" operator="equal">
      <formula>"eps"</formula>
    </cfRule>
  </conditionalFormatting>
  <conditionalFormatting sqref="J11">
    <cfRule type="cellIs" dxfId="115" priority="7" operator="equal">
      <formula>"eps"</formula>
    </cfRule>
  </conditionalFormatting>
  <conditionalFormatting sqref="J27">
    <cfRule type="cellIs" dxfId="114" priority="6" operator="equal">
      <formula>"eps"</formula>
    </cfRule>
  </conditionalFormatting>
  <conditionalFormatting sqref="J13">
    <cfRule type="cellIs" dxfId="113" priority="5" operator="equal">
      <formula>"eps"</formula>
    </cfRule>
  </conditionalFormatting>
  <conditionalFormatting sqref="J20">
    <cfRule type="cellIs" dxfId="112" priority="4" operator="equal">
      <formula>"eps"</formula>
    </cfRule>
  </conditionalFormatting>
  <conditionalFormatting sqref="J51 J53">
    <cfRule type="cellIs" dxfId="111" priority="3" operator="equal">
      <formula>"eps"</formula>
    </cfRule>
  </conditionalFormatting>
  <conditionalFormatting sqref="J50">
    <cfRule type="cellIs" dxfId="110" priority="2" operator="equal">
      <formula>"eps"</formula>
    </cfRule>
  </conditionalFormatting>
  <conditionalFormatting sqref="J52">
    <cfRule type="cellIs" dxfId="109" priority="1" operator="equal">
      <formula>"eps"</formula>
    </cfRule>
  </conditionalFormatting>
  <pageMargins left="0.7" right="0.7" top="0.75" bottom="0.75" header="0.3" footer="0.3"/>
  <pageSetup orientation="portrait" r:id="rId1"/>
  <ignoredErrors>
    <ignoredError sqref="D48:H48" formula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F3" sqref="F3"/>
    </sheetView>
  </sheetViews>
  <sheetFormatPr defaultRowHeight="15" x14ac:dyDescent="0.25"/>
  <cols>
    <col min="3" max="12" width="9.28515625" customWidth="1"/>
    <col min="33" max="38" width="9.28515625" style="34"/>
  </cols>
  <sheetData>
    <row r="1" spans="1:43" ht="18.75" x14ac:dyDescent="0.3">
      <c r="A1" s="1" t="s">
        <v>75</v>
      </c>
      <c r="G1" s="31"/>
      <c r="Q1" s="33"/>
    </row>
    <row r="2" spans="1:43" x14ac:dyDescent="0.25">
      <c r="Q2" s="33"/>
    </row>
    <row r="3" spans="1:43" x14ac:dyDescent="0.25">
      <c r="C3" s="13">
        <f>AVERAGE(C8:C79)</f>
        <v>6.9019607843137265E-2</v>
      </c>
      <c r="E3" s="52" t="s">
        <v>295</v>
      </c>
      <c r="F3" s="52">
        <v>1</v>
      </c>
      <c r="Q3" s="33"/>
      <c r="AI3" s="42"/>
      <c r="AJ3" s="42"/>
      <c r="AK3" s="42"/>
      <c r="AL3" s="42"/>
    </row>
    <row r="4" spans="1:43" x14ac:dyDescent="0.25">
      <c r="Q4" s="33"/>
      <c r="AF4" s="36" t="s">
        <v>294</v>
      </c>
      <c r="AI4" s="46">
        <f>AVERAGE(AI8:AI69)</f>
        <v>0.54193548387096735</v>
      </c>
      <c r="AJ4" s="46">
        <f>AVERAGE(AJ8:AJ69)</f>
        <v>0.83225806451612883</v>
      </c>
      <c r="AK4" s="46">
        <f>AVERAGE(AK8:AK69)</f>
        <v>0.58870967741935565</v>
      </c>
      <c r="AL4" s="46">
        <f>AVERAGE(AL8:AL69)</f>
        <v>0.54193548387096824</v>
      </c>
    </row>
    <row r="5" spans="1:43" x14ac:dyDescent="0.25">
      <c r="A5" s="2" t="s">
        <v>160</v>
      </c>
      <c r="O5" s="2" t="s">
        <v>153</v>
      </c>
    </row>
    <row r="6" spans="1:43" x14ac:dyDescent="0.25">
      <c r="C6" s="6" t="str">
        <f>Closures!H6</f>
        <v>base</v>
      </c>
      <c r="D6" s="6" t="str">
        <f>Closures!I6</f>
        <v>sim1</v>
      </c>
      <c r="E6" s="6" t="str">
        <f>Closures!J6</f>
        <v>sim2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4" t="s">
        <v>211</v>
      </c>
    </row>
    <row r="7" spans="1:43" x14ac:dyDescent="0.25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sim1</v>
      </c>
      <c r="S7" s="6" t="str">
        <f t="shared" si="2"/>
        <v>sim2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4" t="s">
        <v>212</v>
      </c>
      <c r="AJ7" s="34" t="s">
        <v>213</v>
      </c>
      <c r="AK7" s="34" t="s">
        <v>214</v>
      </c>
      <c r="AL7" s="34" t="s">
        <v>215</v>
      </c>
      <c r="AM7" s="34" t="s">
        <v>294</v>
      </c>
    </row>
    <row r="8" spans="1:43" x14ac:dyDescent="0.25">
      <c r="A8" s="58" t="s">
        <v>59</v>
      </c>
      <c r="B8" s="31" t="s">
        <v>74</v>
      </c>
      <c r="C8" s="48">
        <f t="shared" ref="C8:C13" si="3">VLOOKUP($A8,$AG$8:$AM$69,MATCH($AF$4,$AG$7:$AM$7,0),)*$F$3</f>
        <v>0.1</v>
      </c>
      <c r="D8" s="48">
        <f t="shared" si="0"/>
        <v>0.1</v>
      </c>
      <c r="E8" s="48">
        <f t="shared" si="1"/>
        <v>0.1</v>
      </c>
      <c r="F8" s="48">
        <f t="shared" si="1"/>
        <v>0.1</v>
      </c>
      <c r="G8" s="48">
        <f t="shared" si="1"/>
        <v>0.1</v>
      </c>
      <c r="H8" s="48">
        <f t="shared" si="1"/>
        <v>0.1</v>
      </c>
      <c r="I8" s="48">
        <f t="shared" si="1"/>
        <v>0.1</v>
      </c>
      <c r="J8" s="48">
        <f t="shared" si="1"/>
        <v>0.1</v>
      </c>
      <c r="K8" s="48">
        <f t="shared" si="1"/>
        <v>0.1</v>
      </c>
      <c r="L8" s="48">
        <f t="shared" si="1"/>
        <v>0.1</v>
      </c>
      <c r="M8" s="31"/>
      <c r="N8" s="31"/>
      <c r="O8" s="31" t="str">
        <f>A8</f>
        <v>aagri</v>
      </c>
      <c r="P8" s="31" t="str">
        <f t="shared" ref="P8:P39" si="4">B8</f>
        <v>nat</v>
      </c>
      <c r="Q8" s="32" t="s">
        <v>77</v>
      </c>
      <c r="R8" s="32" t="str">
        <f t="shared" ref="R8:R39" si="5">Q8</f>
        <v>eps</v>
      </c>
      <c r="S8" s="32" t="str">
        <f t="shared" ref="S8:Z8" si="6">R8</f>
        <v>eps</v>
      </c>
      <c r="T8" s="32" t="str">
        <f t="shared" si="6"/>
        <v>eps</v>
      </c>
      <c r="U8" s="32" t="str">
        <f t="shared" si="6"/>
        <v>eps</v>
      </c>
      <c r="V8" s="32" t="str">
        <f t="shared" si="6"/>
        <v>eps</v>
      </c>
      <c r="W8" s="32" t="str">
        <f t="shared" si="6"/>
        <v>eps</v>
      </c>
      <c r="X8" s="32" t="str">
        <f t="shared" si="6"/>
        <v>eps</v>
      </c>
      <c r="Y8" s="32" t="str">
        <f t="shared" si="6"/>
        <v>eps</v>
      </c>
      <c r="Z8" s="32" t="str">
        <f t="shared" si="6"/>
        <v>eps</v>
      </c>
      <c r="AF8" s="36" t="s">
        <v>215</v>
      </c>
      <c r="AG8" s="34" t="s">
        <v>59</v>
      </c>
      <c r="AH8" s="34" t="s">
        <v>59</v>
      </c>
      <c r="AI8" s="35">
        <v>0.9</v>
      </c>
      <c r="AJ8" s="34">
        <v>1.7</v>
      </c>
      <c r="AK8" s="34">
        <v>1.5</v>
      </c>
      <c r="AL8" s="34">
        <v>1</v>
      </c>
      <c r="AM8" s="34">
        <v>0.1</v>
      </c>
    </row>
    <row r="9" spans="1:43" x14ac:dyDescent="0.25">
      <c r="A9" s="58" t="s">
        <v>132</v>
      </c>
      <c r="B9" s="31" t="s">
        <v>74</v>
      </c>
      <c r="C9" s="48">
        <f t="shared" si="3"/>
        <v>0.1</v>
      </c>
      <c r="D9" s="48">
        <f t="shared" si="0"/>
        <v>0.1</v>
      </c>
      <c r="E9" s="48">
        <f t="shared" ref="E9:L15" si="7">D9</f>
        <v>0.1</v>
      </c>
      <c r="F9" s="48">
        <f t="shared" si="7"/>
        <v>0.1</v>
      </c>
      <c r="G9" s="48">
        <f t="shared" si="7"/>
        <v>0.1</v>
      </c>
      <c r="H9" s="48">
        <f t="shared" si="7"/>
        <v>0.1</v>
      </c>
      <c r="I9" s="48">
        <f t="shared" si="7"/>
        <v>0.1</v>
      </c>
      <c r="J9" s="48">
        <f t="shared" si="7"/>
        <v>0.1</v>
      </c>
      <c r="K9" s="48">
        <f t="shared" si="7"/>
        <v>0.1</v>
      </c>
      <c r="L9" s="48">
        <f t="shared" si="7"/>
        <v>0.1</v>
      </c>
      <c r="M9" s="31"/>
      <c r="N9" s="31"/>
      <c r="O9" s="31" t="str">
        <f t="shared" ref="O9:O52" si="8">A9</f>
        <v>afore</v>
      </c>
      <c r="P9" s="31" t="str">
        <f t="shared" si="4"/>
        <v>nat</v>
      </c>
      <c r="Q9" s="32" t="str">
        <f t="shared" ref="Q9:Q40" si="9">Q8</f>
        <v>eps</v>
      </c>
      <c r="R9" s="32" t="str">
        <f t="shared" si="5"/>
        <v>eps</v>
      </c>
      <c r="S9" s="32" t="str">
        <f t="shared" ref="S9:Z18" si="10">R9</f>
        <v>eps</v>
      </c>
      <c r="T9" s="32" t="str">
        <f t="shared" si="10"/>
        <v>eps</v>
      </c>
      <c r="U9" s="32" t="str">
        <f t="shared" si="10"/>
        <v>eps</v>
      </c>
      <c r="V9" s="32" t="str">
        <f t="shared" si="10"/>
        <v>eps</v>
      </c>
      <c r="W9" s="32" t="str">
        <f t="shared" si="10"/>
        <v>eps</v>
      </c>
      <c r="X9" s="32" t="str">
        <f t="shared" si="10"/>
        <v>eps</v>
      </c>
      <c r="Y9" s="32" t="str">
        <f t="shared" si="10"/>
        <v>eps</v>
      </c>
      <c r="Z9" s="32" t="str">
        <f t="shared" si="10"/>
        <v>eps</v>
      </c>
      <c r="AF9" s="14"/>
      <c r="AG9" s="34" t="s">
        <v>132</v>
      </c>
      <c r="AH9" s="34" t="s">
        <v>132</v>
      </c>
      <c r="AI9" s="35">
        <v>0.9</v>
      </c>
      <c r="AJ9" s="34">
        <v>1.7</v>
      </c>
      <c r="AK9" s="34">
        <v>1.5</v>
      </c>
      <c r="AL9" s="47">
        <v>1</v>
      </c>
      <c r="AM9" s="46">
        <f>$AM$8*AQ9</f>
        <v>0.1</v>
      </c>
      <c r="AP9">
        <f>AL9/$AL$8</f>
        <v>1</v>
      </c>
      <c r="AQ9">
        <f>AP9</f>
        <v>1</v>
      </c>
    </row>
    <row r="10" spans="1:43" x14ac:dyDescent="0.25">
      <c r="A10" s="58" t="s">
        <v>133</v>
      </c>
      <c r="B10" s="31" t="s">
        <v>74</v>
      </c>
      <c r="C10" s="48">
        <f t="shared" si="3"/>
        <v>0.1</v>
      </c>
      <c r="D10" s="48">
        <f t="shared" si="0"/>
        <v>0.1</v>
      </c>
      <c r="E10" s="48">
        <f t="shared" si="7"/>
        <v>0.1</v>
      </c>
      <c r="F10" s="48">
        <f t="shared" si="7"/>
        <v>0.1</v>
      </c>
      <c r="G10" s="48">
        <f t="shared" si="7"/>
        <v>0.1</v>
      </c>
      <c r="H10" s="48">
        <f t="shared" si="7"/>
        <v>0.1</v>
      </c>
      <c r="I10" s="48">
        <f t="shared" si="7"/>
        <v>0.1</v>
      </c>
      <c r="J10" s="48">
        <f t="shared" si="7"/>
        <v>0.1</v>
      </c>
      <c r="K10" s="48">
        <f t="shared" si="7"/>
        <v>0.1</v>
      </c>
      <c r="L10" s="48">
        <f t="shared" si="7"/>
        <v>0.1</v>
      </c>
      <c r="M10" s="31"/>
      <c r="N10" s="31"/>
      <c r="O10" s="31" t="str">
        <f t="shared" si="8"/>
        <v>afish</v>
      </c>
      <c r="P10" s="31" t="str">
        <f t="shared" si="4"/>
        <v>nat</v>
      </c>
      <c r="Q10" s="32" t="str">
        <f t="shared" si="9"/>
        <v>eps</v>
      </c>
      <c r="R10" s="32" t="str">
        <f t="shared" si="5"/>
        <v>eps</v>
      </c>
      <c r="S10" s="32" t="str">
        <f t="shared" si="10"/>
        <v>eps</v>
      </c>
      <c r="T10" s="32" t="str">
        <f t="shared" si="10"/>
        <v>eps</v>
      </c>
      <c r="U10" s="32" t="str">
        <f t="shared" si="10"/>
        <v>eps</v>
      </c>
      <c r="V10" s="32" t="str">
        <f t="shared" si="10"/>
        <v>eps</v>
      </c>
      <c r="W10" s="32" t="str">
        <f t="shared" si="10"/>
        <v>eps</v>
      </c>
      <c r="X10" s="32" t="str">
        <f t="shared" si="10"/>
        <v>eps</v>
      </c>
      <c r="Y10" s="32" t="str">
        <f t="shared" si="10"/>
        <v>eps</v>
      </c>
      <c r="Z10" s="32" t="str">
        <f t="shared" si="10"/>
        <v>eps</v>
      </c>
      <c r="AF10" s="51" t="str">
        <f>AF8</f>
        <v>20 yrs</v>
      </c>
      <c r="AG10" s="34" t="s">
        <v>133</v>
      </c>
      <c r="AH10" s="34" t="s">
        <v>133</v>
      </c>
      <c r="AI10" s="35">
        <v>0.9</v>
      </c>
      <c r="AJ10" s="34">
        <v>1.7</v>
      </c>
      <c r="AK10" s="34">
        <v>1.5</v>
      </c>
      <c r="AL10" s="34">
        <v>1</v>
      </c>
      <c r="AM10" s="46">
        <f t="shared" ref="AM10:AM69" si="11">$AM$8*AQ10</f>
        <v>0.1</v>
      </c>
      <c r="AP10" s="14">
        <f t="shared" ref="AP10:AP69" si="12">AL10/$AL$8</f>
        <v>1</v>
      </c>
      <c r="AQ10" s="14">
        <f t="shared" ref="AQ10:AQ61" si="13">AP10</f>
        <v>1</v>
      </c>
    </row>
    <row r="11" spans="1:43" x14ac:dyDescent="0.25">
      <c r="A11" s="58" t="s">
        <v>60</v>
      </c>
      <c r="B11" s="31" t="s">
        <v>74</v>
      </c>
      <c r="C11" s="48">
        <f t="shared" si="3"/>
        <v>-0.24</v>
      </c>
      <c r="D11" s="48">
        <f t="shared" si="0"/>
        <v>-0.24</v>
      </c>
      <c r="E11" s="48">
        <f t="shared" si="7"/>
        <v>-0.24</v>
      </c>
      <c r="F11" s="48">
        <f t="shared" si="7"/>
        <v>-0.24</v>
      </c>
      <c r="G11" s="48">
        <f t="shared" si="7"/>
        <v>-0.24</v>
      </c>
      <c r="H11" s="48">
        <f t="shared" si="7"/>
        <v>-0.24</v>
      </c>
      <c r="I11" s="48">
        <f t="shared" si="7"/>
        <v>-0.24</v>
      </c>
      <c r="J11" s="48">
        <f t="shared" si="7"/>
        <v>-0.24</v>
      </c>
      <c r="K11" s="48">
        <f t="shared" si="7"/>
        <v>-0.24</v>
      </c>
      <c r="L11" s="48">
        <f t="shared" si="7"/>
        <v>-0.24</v>
      </c>
      <c r="M11" s="31"/>
      <c r="N11" s="31"/>
      <c r="O11" s="54" t="str">
        <f t="shared" si="8"/>
        <v>acoal</v>
      </c>
      <c r="P11" s="31" t="str">
        <f t="shared" si="4"/>
        <v>nat</v>
      </c>
      <c r="Q11" s="32" t="str">
        <f t="shared" si="9"/>
        <v>eps</v>
      </c>
      <c r="R11" s="32" t="str">
        <f t="shared" si="5"/>
        <v>eps</v>
      </c>
      <c r="S11" s="32" t="str">
        <f t="shared" si="10"/>
        <v>eps</v>
      </c>
      <c r="T11" s="32" t="str">
        <f t="shared" si="10"/>
        <v>eps</v>
      </c>
      <c r="U11" s="32" t="str">
        <f t="shared" si="10"/>
        <v>eps</v>
      </c>
      <c r="V11" s="32" t="str">
        <f t="shared" si="10"/>
        <v>eps</v>
      </c>
      <c r="W11" s="32" t="str">
        <f t="shared" si="10"/>
        <v>eps</v>
      </c>
      <c r="X11" s="32" t="str">
        <f t="shared" si="10"/>
        <v>eps</v>
      </c>
      <c r="Y11" s="32" t="str">
        <f t="shared" si="10"/>
        <v>eps</v>
      </c>
      <c r="Z11" s="32" t="str">
        <f t="shared" si="10"/>
        <v>eps</v>
      </c>
      <c r="AF11" s="51" t="str">
        <f>AF10</f>
        <v>20 yrs</v>
      </c>
      <c r="AG11" s="34" t="s">
        <v>60</v>
      </c>
      <c r="AH11" s="34" t="s">
        <v>60</v>
      </c>
      <c r="AI11" s="35">
        <v>-3.2</v>
      </c>
      <c r="AJ11" s="34">
        <v>-3.9</v>
      </c>
      <c r="AK11" s="34">
        <v>-3.3</v>
      </c>
      <c r="AL11" s="34">
        <v>-2.4</v>
      </c>
      <c r="AM11" s="55">
        <f t="shared" si="11"/>
        <v>-0.24</v>
      </c>
      <c r="AP11" s="14">
        <f t="shared" si="12"/>
        <v>-2.4</v>
      </c>
      <c r="AQ11" s="57">
        <f>AP11</f>
        <v>-2.4</v>
      </c>
    </row>
    <row r="12" spans="1:43" x14ac:dyDescent="0.25">
      <c r="A12" s="58" t="s">
        <v>203</v>
      </c>
      <c r="B12" s="31" t="s">
        <v>74</v>
      </c>
      <c r="C12" s="48">
        <f t="shared" si="3"/>
        <v>-0.24</v>
      </c>
      <c r="D12" s="48">
        <f t="shared" si="0"/>
        <v>-0.24</v>
      </c>
      <c r="E12" s="48">
        <f t="shared" si="7"/>
        <v>-0.24</v>
      </c>
      <c r="F12" s="48">
        <f t="shared" si="7"/>
        <v>-0.24</v>
      </c>
      <c r="G12" s="48">
        <f t="shared" si="7"/>
        <v>-0.24</v>
      </c>
      <c r="H12" s="48">
        <f t="shared" si="7"/>
        <v>-0.24</v>
      </c>
      <c r="I12" s="48">
        <f t="shared" si="7"/>
        <v>-0.24</v>
      </c>
      <c r="J12" s="48">
        <f t="shared" si="7"/>
        <v>-0.24</v>
      </c>
      <c r="K12" s="48">
        <f t="shared" si="7"/>
        <v>-0.24</v>
      </c>
      <c r="L12" s="48">
        <f t="shared" si="7"/>
        <v>-0.24</v>
      </c>
      <c r="M12" s="31"/>
      <c r="N12" s="31"/>
      <c r="O12" s="54" t="str">
        <f t="shared" si="8"/>
        <v>agold</v>
      </c>
      <c r="P12" s="31" t="str">
        <f t="shared" si="4"/>
        <v>nat</v>
      </c>
      <c r="Q12" s="32" t="str">
        <f t="shared" si="9"/>
        <v>eps</v>
      </c>
      <c r="R12" s="32" t="str">
        <f t="shared" si="5"/>
        <v>eps</v>
      </c>
      <c r="S12" s="32" t="str">
        <f t="shared" si="10"/>
        <v>eps</v>
      </c>
      <c r="T12" s="32" t="str">
        <f t="shared" si="10"/>
        <v>eps</v>
      </c>
      <c r="U12" s="32" t="str">
        <f t="shared" si="10"/>
        <v>eps</v>
      </c>
      <c r="V12" s="32" t="str">
        <f t="shared" si="10"/>
        <v>eps</v>
      </c>
      <c r="W12" s="32" t="str">
        <f t="shared" si="10"/>
        <v>eps</v>
      </c>
      <c r="X12" s="32" t="str">
        <f t="shared" si="10"/>
        <v>eps</v>
      </c>
      <c r="Y12" s="32" t="str">
        <f t="shared" si="10"/>
        <v>eps</v>
      </c>
      <c r="Z12" s="32" t="str">
        <f t="shared" si="10"/>
        <v>eps</v>
      </c>
      <c r="AF12" s="36" t="s">
        <v>215</v>
      </c>
      <c r="AG12" s="34" t="s">
        <v>203</v>
      </c>
      <c r="AH12" s="34" t="s">
        <v>203</v>
      </c>
      <c r="AI12" s="35">
        <v>-3.2</v>
      </c>
      <c r="AJ12" s="34">
        <v>-3.9</v>
      </c>
      <c r="AK12" s="34">
        <v>-3.3</v>
      </c>
      <c r="AL12" s="34">
        <v>-2.4</v>
      </c>
      <c r="AM12" s="55">
        <f t="shared" si="11"/>
        <v>-0.24</v>
      </c>
      <c r="AP12" s="14">
        <f t="shared" si="12"/>
        <v>-2.4</v>
      </c>
      <c r="AQ12" s="57">
        <f>AP12</f>
        <v>-2.4</v>
      </c>
    </row>
    <row r="13" spans="1:43" x14ac:dyDescent="0.25">
      <c r="A13" s="58" t="s">
        <v>204</v>
      </c>
      <c r="B13" s="31" t="s">
        <v>74</v>
      </c>
      <c r="C13" s="48">
        <f t="shared" si="3"/>
        <v>-0.24</v>
      </c>
      <c r="D13" s="48">
        <f t="shared" si="0"/>
        <v>-0.24</v>
      </c>
      <c r="E13" s="48">
        <f t="shared" si="7"/>
        <v>-0.24</v>
      </c>
      <c r="F13" s="48">
        <f t="shared" si="7"/>
        <v>-0.24</v>
      </c>
      <c r="G13" s="48">
        <f t="shared" si="7"/>
        <v>-0.24</v>
      </c>
      <c r="H13" s="48">
        <f t="shared" si="7"/>
        <v>-0.24</v>
      </c>
      <c r="I13" s="48">
        <f t="shared" si="7"/>
        <v>-0.24</v>
      </c>
      <c r="J13" s="48">
        <f t="shared" si="7"/>
        <v>-0.24</v>
      </c>
      <c r="K13" s="48">
        <f t="shared" si="7"/>
        <v>-0.24</v>
      </c>
      <c r="L13" s="48">
        <f t="shared" si="7"/>
        <v>-0.24</v>
      </c>
      <c r="M13" s="31"/>
      <c r="N13" s="31"/>
      <c r="O13" s="54" t="str">
        <f t="shared" si="8"/>
        <v>amore</v>
      </c>
      <c r="P13" s="31" t="str">
        <f t="shared" si="4"/>
        <v>nat</v>
      </c>
      <c r="Q13" s="32" t="str">
        <f t="shared" si="9"/>
        <v>eps</v>
      </c>
      <c r="R13" s="32" t="str">
        <f t="shared" si="5"/>
        <v>eps</v>
      </c>
      <c r="S13" s="32" t="str">
        <f t="shared" si="10"/>
        <v>eps</v>
      </c>
      <c r="T13" s="32" t="str">
        <f t="shared" si="10"/>
        <v>eps</v>
      </c>
      <c r="U13" s="32" t="str">
        <f t="shared" si="10"/>
        <v>eps</v>
      </c>
      <c r="V13" s="32" t="str">
        <f t="shared" si="10"/>
        <v>eps</v>
      </c>
      <c r="W13" s="32" t="str">
        <f t="shared" si="10"/>
        <v>eps</v>
      </c>
      <c r="X13" s="32" t="str">
        <f t="shared" si="10"/>
        <v>eps</v>
      </c>
      <c r="Y13" s="32" t="str">
        <f t="shared" si="10"/>
        <v>eps</v>
      </c>
      <c r="Z13" s="32" t="str">
        <f t="shared" si="10"/>
        <v>eps</v>
      </c>
      <c r="AF13" s="51" t="str">
        <f>AF12</f>
        <v>20 yrs</v>
      </c>
      <c r="AG13" s="34" t="s">
        <v>204</v>
      </c>
      <c r="AH13" s="34" t="s">
        <v>204</v>
      </c>
      <c r="AI13" s="35">
        <v>-3.2</v>
      </c>
      <c r="AJ13" s="34">
        <v>-3.9</v>
      </c>
      <c r="AK13" s="34">
        <v>-3.3</v>
      </c>
      <c r="AL13" s="34">
        <v>-2.4</v>
      </c>
      <c r="AM13" s="55">
        <f t="shared" si="11"/>
        <v>-0.24</v>
      </c>
      <c r="AP13" s="14">
        <f t="shared" si="12"/>
        <v>-2.4</v>
      </c>
      <c r="AQ13" s="57">
        <f>AP13</f>
        <v>-2.4</v>
      </c>
    </row>
    <row r="14" spans="1:43" x14ac:dyDescent="0.25">
      <c r="A14" s="58" t="s">
        <v>206</v>
      </c>
      <c r="B14" s="31" t="s">
        <v>74</v>
      </c>
      <c r="C14" s="49">
        <f>C13</f>
        <v>-0.24</v>
      </c>
      <c r="D14" s="49">
        <f t="shared" si="0"/>
        <v>-0.24</v>
      </c>
      <c r="E14" s="49">
        <f t="shared" si="7"/>
        <v>-0.24</v>
      </c>
      <c r="F14" s="49">
        <f t="shared" si="7"/>
        <v>-0.24</v>
      </c>
      <c r="G14" s="49">
        <f t="shared" si="7"/>
        <v>-0.24</v>
      </c>
      <c r="H14" s="49">
        <f t="shared" si="7"/>
        <v>-0.24</v>
      </c>
      <c r="I14" s="49">
        <f t="shared" si="7"/>
        <v>-0.24</v>
      </c>
      <c r="J14" s="49">
        <f t="shared" si="7"/>
        <v>-0.24</v>
      </c>
      <c r="K14" s="49">
        <f t="shared" si="7"/>
        <v>-0.24</v>
      </c>
      <c r="L14" s="49">
        <f t="shared" si="7"/>
        <v>-0.24</v>
      </c>
      <c r="M14" s="31"/>
      <c r="N14" s="31"/>
      <c r="O14" s="54" t="str">
        <f t="shared" si="8"/>
        <v>amine</v>
      </c>
      <c r="P14" s="31" t="str">
        <f t="shared" si="4"/>
        <v>nat</v>
      </c>
      <c r="Q14" s="32" t="str">
        <f t="shared" si="9"/>
        <v>eps</v>
      </c>
      <c r="R14" s="32" t="str">
        <f t="shared" si="5"/>
        <v>eps</v>
      </c>
      <c r="S14" s="32" t="str">
        <f t="shared" si="10"/>
        <v>eps</v>
      </c>
      <c r="T14" s="32" t="str">
        <f t="shared" si="10"/>
        <v>eps</v>
      </c>
      <c r="U14" s="32" t="str">
        <f t="shared" si="10"/>
        <v>eps</v>
      </c>
      <c r="V14" s="32" t="str">
        <f t="shared" si="10"/>
        <v>eps</v>
      </c>
      <c r="W14" s="32" t="str">
        <f t="shared" si="10"/>
        <v>eps</v>
      </c>
      <c r="X14" s="32" t="str">
        <f t="shared" si="10"/>
        <v>eps</v>
      </c>
      <c r="Y14" s="32" t="str">
        <f t="shared" si="10"/>
        <v>eps</v>
      </c>
      <c r="Z14" s="32" t="str">
        <f t="shared" si="10"/>
        <v>eps</v>
      </c>
      <c r="AF14" s="51" t="str">
        <f>AF13</f>
        <v>20 yrs</v>
      </c>
      <c r="AG14" s="34" t="s">
        <v>206</v>
      </c>
      <c r="AH14" s="34" t="s">
        <v>216</v>
      </c>
      <c r="AI14" s="35">
        <v>-3.2</v>
      </c>
      <c r="AJ14" s="34">
        <v>-3.9</v>
      </c>
      <c r="AK14" s="34">
        <v>-3.3</v>
      </c>
      <c r="AL14" s="34">
        <v>-2.4</v>
      </c>
      <c r="AM14" s="55">
        <f t="shared" si="11"/>
        <v>-0.24</v>
      </c>
      <c r="AP14" s="14">
        <f t="shared" si="12"/>
        <v>-2.4</v>
      </c>
      <c r="AQ14" s="57">
        <f>AP14</f>
        <v>-2.4</v>
      </c>
    </row>
    <row r="15" spans="1:43" x14ac:dyDescent="0.25">
      <c r="A15" s="58" t="s">
        <v>101</v>
      </c>
      <c r="B15" s="31" t="s">
        <v>74</v>
      </c>
      <c r="C15" s="49">
        <f>C14</f>
        <v>-0.24</v>
      </c>
      <c r="D15" s="49">
        <f t="shared" si="0"/>
        <v>-0.24</v>
      </c>
      <c r="E15" s="49">
        <f t="shared" si="7"/>
        <v>-0.24</v>
      </c>
      <c r="F15" s="49">
        <f t="shared" si="7"/>
        <v>-0.24</v>
      </c>
      <c r="G15" s="49">
        <f t="shared" si="7"/>
        <v>-0.24</v>
      </c>
      <c r="H15" s="49">
        <f t="shared" si="7"/>
        <v>-0.24</v>
      </c>
      <c r="I15" s="49">
        <f t="shared" si="7"/>
        <v>-0.24</v>
      </c>
      <c r="J15" s="49">
        <f t="shared" si="7"/>
        <v>-0.24</v>
      </c>
      <c r="K15" s="49">
        <f t="shared" si="7"/>
        <v>-0.24</v>
      </c>
      <c r="L15" s="49">
        <f t="shared" si="7"/>
        <v>-0.24</v>
      </c>
      <c r="M15" s="31"/>
      <c r="N15" s="31"/>
      <c r="O15" s="54" t="str">
        <f t="shared" si="8"/>
        <v>acoil</v>
      </c>
      <c r="P15" s="31" t="str">
        <f t="shared" si="4"/>
        <v>nat</v>
      </c>
      <c r="Q15" s="32" t="str">
        <f t="shared" si="9"/>
        <v>eps</v>
      </c>
      <c r="R15" s="32" t="str">
        <f t="shared" si="5"/>
        <v>eps</v>
      </c>
      <c r="S15" s="32" t="str">
        <f t="shared" si="10"/>
        <v>eps</v>
      </c>
      <c r="T15" s="32" t="str">
        <f t="shared" si="10"/>
        <v>eps</v>
      </c>
      <c r="U15" s="32" t="str">
        <f t="shared" si="10"/>
        <v>eps</v>
      </c>
      <c r="V15" s="32" t="str">
        <f t="shared" si="10"/>
        <v>eps</v>
      </c>
      <c r="W15" s="32" t="str">
        <f t="shared" si="10"/>
        <v>eps</v>
      </c>
      <c r="X15" s="32" t="str">
        <f t="shared" si="10"/>
        <v>eps</v>
      </c>
      <c r="Y15" s="32" t="str">
        <f t="shared" si="10"/>
        <v>eps</v>
      </c>
      <c r="Z15" s="32" t="str">
        <f t="shared" si="10"/>
        <v>eps</v>
      </c>
      <c r="AF15" s="31"/>
      <c r="AG15" s="34" t="s">
        <v>61</v>
      </c>
      <c r="AH15" s="34" t="s">
        <v>61</v>
      </c>
      <c r="AI15" s="35">
        <v>-0.3</v>
      </c>
      <c r="AJ15" s="34">
        <v>0.7</v>
      </c>
      <c r="AK15" s="34">
        <v>1</v>
      </c>
      <c r="AL15" s="34">
        <v>0.4</v>
      </c>
      <c r="AM15" s="56">
        <f t="shared" si="11"/>
        <v>4.0000000000000008E-2</v>
      </c>
      <c r="AP15" s="14">
        <f t="shared" si="12"/>
        <v>0.4</v>
      </c>
      <c r="AQ15" s="14">
        <f t="shared" si="13"/>
        <v>0.4</v>
      </c>
    </row>
    <row r="16" spans="1:43" x14ac:dyDescent="0.25">
      <c r="A16" s="58" t="s">
        <v>134</v>
      </c>
      <c r="B16" s="31" t="s">
        <v>74</v>
      </c>
      <c r="C16" s="49">
        <f>C15</f>
        <v>-0.24</v>
      </c>
      <c r="D16" s="49">
        <f t="shared" ref="D16:L16" si="14">C16</f>
        <v>-0.24</v>
      </c>
      <c r="E16" s="49">
        <f t="shared" si="14"/>
        <v>-0.24</v>
      </c>
      <c r="F16" s="49">
        <f t="shared" si="14"/>
        <v>-0.24</v>
      </c>
      <c r="G16" s="49">
        <f t="shared" si="14"/>
        <v>-0.24</v>
      </c>
      <c r="H16" s="49">
        <f t="shared" si="14"/>
        <v>-0.24</v>
      </c>
      <c r="I16" s="49">
        <f t="shared" si="14"/>
        <v>-0.24</v>
      </c>
      <c r="J16" s="49">
        <f t="shared" si="14"/>
        <v>-0.24</v>
      </c>
      <c r="K16" s="49">
        <f t="shared" si="14"/>
        <v>-0.24</v>
      </c>
      <c r="L16" s="49">
        <f t="shared" si="14"/>
        <v>-0.24</v>
      </c>
      <c r="M16" s="31"/>
      <c r="N16" s="31"/>
      <c r="O16" s="54" t="str">
        <f t="shared" si="8"/>
        <v>angas</v>
      </c>
      <c r="P16" s="31" t="str">
        <f t="shared" si="4"/>
        <v>nat</v>
      </c>
      <c r="Q16" s="32" t="str">
        <f t="shared" si="9"/>
        <v>eps</v>
      </c>
      <c r="R16" s="32" t="str">
        <f t="shared" si="5"/>
        <v>eps</v>
      </c>
      <c r="S16" s="32" t="str">
        <f t="shared" si="10"/>
        <v>eps</v>
      </c>
      <c r="T16" s="32" t="str">
        <f t="shared" si="10"/>
        <v>eps</v>
      </c>
      <c r="U16" s="32" t="str">
        <f t="shared" si="10"/>
        <v>eps</v>
      </c>
      <c r="V16" s="32" t="str">
        <f t="shared" si="10"/>
        <v>eps</v>
      </c>
      <c r="W16" s="32" t="str">
        <f t="shared" si="10"/>
        <v>eps</v>
      </c>
      <c r="X16" s="32" t="str">
        <f t="shared" si="10"/>
        <v>eps</v>
      </c>
      <c r="Y16" s="32" t="str">
        <f t="shared" si="10"/>
        <v>eps</v>
      </c>
      <c r="Z16" s="32" t="str">
        <f t="shared" si="10"/>
        <v>eps</v>
      </c>
      <c r="AF16" s="31"/>
      <c r="AG16" s="34" t="s">
        <v>106</v>
      </c>
      <c r="AH16" s="34" t="s">
        <v>106</v>
      </c>
      <c r="AI16" s="35">
        <v>-0.3</v>
      </c>
      <c r="AJ16" s="34">
        <v>0.7</v>
      </c>
      <c r="AK16" s="34">
        <v>1</v>
      </c>
      <c r="AL16" s="34">
        <v>0.4</v>
      </c>
      <c r="AM16" s="56">
        <f t="shared" si="11"/>
        <v>4.0000000000000008E-2</v>
      </c>
      <c r="AP16" s="14">
        <f t="shared" si="12"/>
        <v>0.4</v>
      </c>
      <c r="AQ16" s="14">
        <f t="shared" si="13"/>
        <v>0.4</v>
      </c>
    </row>
    <row r="17" spans="1:43" x14ac:dyDescent="0.25">
      <c r="A17" s="58" t="s">
        <v>205</v>
      </c>
      <c r="B17" s="31" t="s">
        <v>74</v>
      </c>
      <c r="C17" s="48">
        <f>C28</f>
        <v>0.17</v>
      </c>
      <c r="D17" s="48">
        <f t="shared" ref="D17:L17" si="15">C17</f>
        <v>0.17</v>
      </c>
      <c r="E17" s="48">
        <f t="shared" si="15"/>
        <v>0.17</v>
      </c>
      <c r="F17" s="48">
        <f t="shared" si="15"/>
        <v>0.17</v>
      </c>
      <c r="G17" s="48">
        <f t="shared" si="15"/>
        <v>0.17</v>
      </c>
      <c r="H17" s="48">
        <f t="shared" si="15"/>
        <v>0.17</v>
      </c>
      <c r="I17" s="48">
        <f t="shared" si="15"/>
        <v>0.17</v>
      </c>
      <c r="J17" s="48">
        <f t="shared" si="15"/>
        <v>0.17</v>
      </c>
      <c r="K17" s="48">
        <f t="shared" si="15"/>
        <v>0.17</v>
      </c>
      <c r="L17" s="48">
        <f t="shared" si="15"/>
        <v>0.17</v>
      </c>
      <c r="M17" s="31"/>
      <c r="N17" s="31"/>
      <c r="O17" s="54" t="str">
        <f t="shared" si="8"/>
        <v>ahydr</v>
      </c>
      <c r="P17" s="31" t="str">
        <f t="shared" si="4"/>
        <v>nat</v>
      </c>
      <c r="Q17" s="32" t="str">
        <f t="shared" si="9"/>
        <v>eps</v>
      </c>
      <c r="R17" s="32" t="str">
        <f t="shared" si="5"/>
        <v>eps</v>
      </c>
      <c r="S17" s="32" t="str">
        <f t="shared" si="10"/>
        <v>eps</v>
      </c>
      <c r="T17" s="32" t="str">
        <f t="shared" si="10"/>
        <v>eps</v>
      </c>
      <c r="U17" s="32" t="str">
        <f t="shared" si="10"/>
        <v>eps</v>
      </c>
      <c r="V17" s="32" t="str">
        <f t="shared" si="10"/>
        <v>eps</v>
      </c>
      <c r="W17" s="32" t="str">
        <f t="shared" si="10"/>
        <v>eps</v>
      </c>
      <c r="X17" s="32" t="str">
        <f t="shared" si="10"/>
        <v>eps</v>
      </c>
      <c r="Y17" s="32" t="str">
        <f t="shared" si="10"/>
        <v>eps</v>
      </c>
      <c r="Z17" s="32" t="str">
        <f t="shared" si="10"/>
        <v>eps</v>
      </c>
      <c r="AF17" s="31"/>
      <c r="AG17" s="34" t="s">
        <v>62</v>
      </c>
      <c r="AH17" s="34" t="s">
        <v>217</v>
      </c>
      <c r="AI17" s="35">
        <v>2.5</v>
      </c>
      <c r="AJ17" s="34">
        <v>2.5</v>
      </c>
      <c r="AK17" s="34">
        <v>1.1000000000000001</v>
      </c>
      <c r="AL17" s="34">
        <v>0.6</v>
      </c>
      <c r="AM17" s="56">
        <f t="shared" si="11"/>
        <v>0.06</v>
      </c>
      <c r="AP17" s="14">
        <f t="shared" si="12"/>
        <v>0.6</v>
      </c>
      <c r="AQ17" s="14">
        <f t="shared" si="13"/>
        <v>0.6</v>
      </c>
    </row>
    <row r="18" spans="1:43" x14ac:dyDescent="0.25">
      <c r="A18" s="58" t="s">
        <v>61</v>
      </c>
      <c r="B18" s="31" t="s">
        <v>74</v>
      </c>
      <c r="C18" s="48">
        <f t="shared" ref="C18:C48" si="16">VLOOKUP($A18,$AG$8:$AM$69,MATCH($AF$4,$AG$7:$AM$7,0),)*$F$3</f>
        <v>4.0000000000000008E-2</v>
      </c>
      <c r="D18" s="48">
        <f t="shared" ref="D18:L18" si="17">C18</f>
        <v>4.0000000000000008E-2</v>
      </c>
      <c r="E18" s="48">
        <f t="shared" si="17"/>
        <v>4.0000000000000008E-2</v>
      </c>
      <c r="F18" s="48">
        <f t="shared" si="17"/>
        <v>4.0000000000000008E-2</v>
      </c>
      <c r="G18" s="48">
        <f t="shared" si="17"/>
        <v>4.0000000000000008E-2</v>
      </c>
      <c r="H18" s="48">
        <f t="shared" si="17"/>
        <v>4.0000000000000008E-2</v>
      </c>
      <c r="I18" s="48">
        <f t="shared" si="17"/>
        <v>4.0000000000000008E-2</v>
      </c>
      <c r="J18" s="48">
        <f t="shared" si="17"/>
        <v>4.0000000000000008E-2</v>
      </c>
      <c r="K18" s="48">
        <f t="shared" si="17"/>
        <v>4.0000000000000008E-2</v>
      </c>
      <c r="L18" s="48">
        <f t="shared" si="17"/>
        <v>4.0000000000000008E-2</v>
      </c>
      <c r="M18" s="31"/>
      <c r="N18" s="31"/>
      <c r="O18" s="53" t="str">
        <f t="shared" si="8"/>
        <v>afood</v>
      </c>
      <c r="P18" s="31" t="str">
        <f t="shared" si="4"/>
        <v>nat</v>
      </c>
      <c r="Q18" s="32" t="str">
        <f t="shared" si="9"/>
        <v>eps</v>
      </c>
      <c r="R18" s="32" t="str">
        <f t="shared" si="5"/>
        <v>eps</v>
      </c>
      <c r="S18" s="32" t="str">
        <f t="shared" si="10"/>
        <v>eps</v>
      </c>
      <c r="T18" s="32" t="str">
        <f t="shared" si="10"/>
        <v>eps</v>
      </c>
      <c r="U18" s="32" t="str">
        <f t="shared" si="10"/>
        <v>eps</v>
      </c>
      <c r="V18" s="32" t="str">
        <f t="shared" si="10"/>
        <v>eps</v>
      </c>
      <c r="W18" s="32" t="str">
        <f t="shared" si="10"/>
        <v>eps</v>
      </c>
      <c r="X18" s="32" t="str">
        <f t="shared" si="10"/>
        <v>eps</v>
      </c>
      <c r="Y18" s="32" t="str">
        <f t="shared" si="10"/>
        <v>eps</v>
      </c>
      <c r="Z18" s="32" t="str">
        <f t="shared" si="10"/>
        <v>eps</v>
      </c>
      <c r="AF18" s="51" t="str">
        <f>AF14</f>
        <v>20 yrs</v>
      </c>
      <c r="AG18" s="34" t="s">
        <v>107</v>
      </c>
      <c r="AH18" s="34" t="s">
        <v>218</v>
      </c>
      <c r="AI18" s="35">
        <v>2.5</v>
      </c>
      <c r="AJ18" s="34">
        <v>2.5</v>
      </c>
      <c r="AK18" s="34">
        <v>1.1000000000000001</v>
      </c>
      <c r="AL18" s="34">
        <v>0.6</v>
      </c>
      <c r="AM18" s="56">
        <f t="shared" si="11"/>
        <v>0.06</v>
      </c>
      <c r="AP18" s="14">
        <f t="shared" si="12"/>
        <v>0.6</v>
      </c>
      <c r="AQ18" s="14">
        <f t="shared" si="13"/>
        <v>0.6</v>
      </c>
    </row>
    <row r="19" spans="1:43" x14ac:dyDescent="0.25">
      <c r="A19" s="58" t="s">
        <v>106</v>
      </c>
      <c r="B19" s="31" t="s">
        <v>74</v>
      </c>
      <c r="C19" s="48">
        <f t="shared" si="16"/>
        <v>4.0000000000000008E-2</v>
      </c>
      <c r="D19" s="48">
        <f t="shared" ref="D19:L19" si="18">C19</f>
        <v>4.0000000000000008E-2</v>
      </c>
      <c r="E19" s="48">
        <f t="shared" si="18"/>
        <v>4.0000000000000008E-2</v>
      </c>
      <c r="F19" s="48">
        <f t="shared" si="18"/>
        <v>4.0000000000000008E-2</v>
      </c>
      <c r="G19" s="48">
        <f t="shared" si="18"/>
        <v>4.0000000000000008E-2</v>
      </c>
      <c r="H19" s="48">
        <f t="shared" si="18"/>
        <v>4.0000000000000008E-2</v>
      </c>
      <c r="I19" s="48">
        <f t="shared" si="18"/>
        <v>4.0000000000000008E-2</v>
      </c>
      <c r="J19" s="48">
        <f t="shared" si="18"/>
        <v>4.0000000000000008E-2</v>
      </c>
      <c r="K19" s="48">
        <f t="shared" si="18"/>
        <v>4.0000000000000008E-2</v>
      </c>
      <c r="L19" s="48">
        <f t="shared" si="18"/>
        <v>4.0000000000000008E-2</v>
      </c>
      <c r="M19" s="31"/>
      <c r="N19" s="31"/>
      <c r="O19" s="53" t="str">
        <f t="shared" si="8"/>
        <v>abevt</v>
      </c>
      <c r="P19" s="31" t="str">
        <f t="shared" si="4"/>
        <v>nat</v>
      </c>
      <c r="Q19" s="32" t="str">
        <f t="shared" si="9"/>
        <v>eps</v>
      </c>
      <c r="R19" s="32" t="str">
        <f t="shared" si="5"/>
        <v>eps</v>
      </c>
      <c r="S19" s="32" t="str">
        <f t="shared" ref="S19:Z28" si="19">R19</f>
        <v>eps</v>
      </c>
      <c r="T19" s="32" t="str">
        <f t="shared" si="19"/>
        <v>eps</v>
      </c>
      <c r="U19" s="32" t="str">
        <f t="shared" si="19"/>
        <v>eps</v>
      </c>
      <c r="V19" s="32" t="str">
        <f t="shared" si="19"/>
        <v>eps</v>
      </c>
      <c r="W19" s="32" t="str">
        <f t="shared" si="19"/>
        <v>eps</v>
      </c>
      <c r="X19" s="32" t="str">
        <f t="shared" si="19"/>
        <v>eps</v>
      </c>
      <c r="Y19" s="32" t="str">
        <f t="shared" si="19"/>
        <v>eps</v>
      </c>
      <c r="Z19" s="32" t="str">
        <f t="shared" si="19"/>
        <v>eps</v>
      </c>
      <c r="AF19" s="36" t="s">
        <v>215</v>
      </c>
      <c r="AG19" s="34" t="s">
        <v>108</v>
      </c>
      <c r="AH19" s="34" t="s">
        <v>108</v>
      </c>
      <c r="AI19" s="35">
        <v>2.5</v>
      </c>
      <c r="AJ19" s="34">
        <v>2.5</v>
      </c>
      <c r="AK19" s="34">
        <v>1.1000000000000001</v>
      </c>
      <c r="AL19" s="34">
        <v>0.6</v>
      </c>
      <c r="AM19" s="56">
        <f t="shared" si="11"/>
        <v>0.06</v>
      </c>
      <c r="AP19" s="14">
        <f t="shared" si="12"/>
        <v>0.6</v>
      </c>
      <c r="AQ19" s="14">
        <f t="shared" si="13"/>
        <v>0.6</v>
      </c>
    </row>
    <row r="20" spans="1:43" x14ac:dyDescent="0.25">
      <c r="A20" s="58" t="s">
        <v>62</v>
      </c>
      <c r="B20" s="31" t="s">
        <v>74</v>
      </c>
      <c r="C20" s="48">
        <f t="shared" si="16"/>
        <v>0.06</v>
      </c>
      <c r="D20" s="48">
        <f t="shared" ref="D20:L20" si="20">C20</f>
        <v>0.06</v>
      </c>
      <c r="E20" s="48">
        <f t="shared" si="20"/>
        <v>0.06</v>
      </c>
      <c r="F20" s="48">
        <f t="shared" si="20"/>
        <v>0.06</v>
      </c>
      <c r="G20" s="48">
        <f t="shared" si="20"/>
        <v>0.06</v>
      </c>
      <c r="H20" s="48">
        <f t="shared" si="20"/>
        <v>0.06</v>
      </c>
      <c r="I20" s="48">
        <f t="shared" si="20"/>
        <v>0.06</v>
      </c>
      <c r="J20" s="48">
        <f t="shared" si="20"/>
        <v>0.06</v>
      </c>
      <c r="K20" s="48">
        <f t="shared" si="20"/>
        <v>0.06</v>
      </c>
      <c r="L20" s="48">
        <f t="shared" si="20"/>
        <v>0.06</v>
      </c>
      <c r="M20" s="31"/>
      <c r="N20" s="31"/>
      <c r="O20" s="53" t="str">
        <f t="shared" si="8"/>
        <v>atext</v>
      </c>
      <c r="P20" s="31" t="str">
        <f t="shared" si="4"/>
        <v>nat</v>
      </c>
      <c r="Q20" s="32" t="str">
        <f t="shared" si="9"/>
        <v>eps</v>
      </c>
      <c r="R20" s="32" t="str">
        <f t="shared" si="5"/>
        <v>eps</v>
      </c>
      <c r="S20" s="32" t="str">
        <f t="shared" si="19"/>
        <v>eps</v>
      </c>
      <c r="T20" s="32" t="str">
        <f t="shared" si="19"/>
        <v>eps</v>
      </c>
      <c r="U20" s="32" t="str">
        <f t="shared" si="19"/>
        <v>eps</v>
      </c>
      <c r="V20" s="32" t="str">
        <f t="shared" si="19"/>
        <v>eps</v>
      </c>
      <c r="W20" s="32" t="str">
        <f t="shared" si="19"/>
        <v>eps</v>
      </c>
      <c r="X20" s="32" t="str">
        <f t="shared" si="19"/>
        <v>eps</v>
      </c>
      <c r="Y20" s="32" t="str">
        <f t="shared" si="19"/>
        <v>eps</v>
      </c>
      <c r="Z20" s="32" t="str">
        <f t="shared" si="19"/>
        <v>eps</v>
      </c>
      <c r="AF20" s="51" t="str">
        <f>AF19</f>
        <v>20 yrs</v>
      </c>
      <c r="AG20" s="34" t="s">
        <v>109</v>
      </c>
      <c r="AH20" s="34" t="s">
        <v>109</v>
      </c>
      <c r="AI20" s="35">
        <v>2.5</v>
      </c>
      <c r="AJ20" s="34">
        <v>2.5</v>
      </c>
      <c r="AK20" s="34">
        <v>1.1000000000000001</v>
      </c>
      <c r="AL20" s="34">
        <v>0.6</v>
      </c>
      <c r="AM20" s="56">
        <f t="shared" si="11"/>
        <v>0.06</v>
      </c>
      <c r="AP20" s="14">
        <f t="shared" si="12"/>
        <v>0.6</v>
      </c>
      <c r="AQ20" s="14">
        <f t="shared" si="13"/>
        <v>0.6</v>
      </c>
    </row>
    <row r="21" spans="1:43" x14ac:dyDescent="0.25">
      <c r="A21" s="58" t="s">
        <v>107</v>
      </c>
      <c r="B21" s="31" t="s">
        <v>74</v>
      </c>
      <c r="C21" s="48">
        <f t="shared" si="16"/>
        <v>0.06</v>
      </c>
      <c r="D21" s="48">
        <f t="shared" ref="D21:L52" si="21">C21</f>
        <v>0.06</v>
      </c>
      <c r="E21" s="48">
        <f t="shared" ref="E21:L31" si="22">D21</f>
        <v>0.06</v>
      </c>
      <c r="F21" s="48">
        <f t="shared" si="22"/>
        <v>0.06</v>
      </c>
      <c r="G21" s="48">
        <f t="shared" si="22"/>
        <v>0.06</v>
      </c>
      <c r="H21" s="48">
        <f t="shared" si="22"/>
        <v>0.06</v>
      </c>
      <c r="I21" s="48">
        <f t="shared" si="22"/>
        <v>0.06</v>
      </c>
      <c r="J21" s="48">
        <f t="shared" si="22"/>
        <v>0.06</v>
      </c>
      <c r="K21" s="48">
        <f t="shared" si="22"/>
        <v>0.06</v>
      </c>
      <c r="L21" s="48">
        <f t="shared" si="22"/>
        <v>0.06</v>
      </c>
      <c r="M21" s="31"/>
      <c r="N21" s="31"/>
      <c r="O21" s="53" t="str">
        <f t="shared" si="8"/>
        <v>aclth</v>
      </c>
      <c r="P21" s="31" t="str">
        <f t="shared" si="4"/>
        <v>nat</v>
      </c>
      <c r="Q21" s="32" t="str">
        <f t="shared" si="9"/>
        <v>eps</v>
      </c>
      <c r="R21" s="32" t="str">
        <f t="shared" si="5"/>
        <v>eps</v>
      </c>
      <c r="S21" s="32" t="str">
        <f t="shared" si="19"/>
        <v>eps</v>
      </c>
      <c r="T21" s="32" t="str">
        <f t="shared" si="19"/>
        <v>eps</v>
      </c>
      <c r="U21" s="32" t="str">
        <f t="shared" si="19"/>
        <v>eps</v>
      </c>
      <c r="V21" s="32" t="str">
        <f t="shared" si="19"/>
        <v>eps</v>
      </c>
      <c r="W21" s="32" t="str">
        <f t="shared" si="19"/>
        <v>eps</v>
      </c>
      <c r="X21" s="32" t="str">
        <f t="shared" si="19"/>
        <v>eps</v>
      </c>
      <c r="Y21" s="32" t="str">
        <f t="shared" si="19"/>
        <v>eps</v>
      </c>
      <c r="Z21" s="32" t="str">
        <f t="shared" si="19"/>
        <v>eps</v>
      </c>
      <c r="AF21" s="36" t="s">
        <v>215</v>
      </c>
      <c r="AG21" s="34" t="s">
        <v>110</v>
      </c>
      <c r="AH21" s="34" t="s">
        <v>110</v>
      </c>
      <c r="AI21" s="35">
        <v>2.5</v>
      </c>
      <c r="AJ21" s="34">
        <v>2.5</v>
      </c>
      <c r="AK21" s="34">
        <v>1.1000000000000001</v>
      </c>
      <c r="AL21" s="34">
        <v>0.6</v>
      </c>
      <c r="AM21" s="56">
        <f t="shared" si="11"/>
        <v>0.06</v>
      </c>
      <c r="AP21" s="14">
        <f t="shared" si="12"/>
        <v>0.6</v>
      </c>
      <c r="AQ21" s="14">
        <f t="shared" si="13"/>
        <v>0.6</v>
      </c>
    </row>
    <row r="22" spans="1:43" x14ac:dyDescent="0.25">
      <c r="A22" s="58" t="s">
        <v>108</v>
      </c>
      <c r="B22" s="31" t="s">
        <v>74</v>
      </c>
      <c r="C22" s="48">
        <f t="shared" si="16"/>
        <v>0.06</v>
      </c>
      <c r="D22" s="48">
        <f t="shared" si="21"/>
        <v>0.06</v>
      </c>
      <c r="E22" s="48">
        <f t="shared" si="22"/>
        <v>0.06</v>
      </c>
      <c r="F22" s="48">
        <f t="shared" si="22"/>
        <v>0.06</v>
      </c>
      <c r="G22" s="48">
        <f t="shared" si="22"/>
        <v>0.06</v>
      </c>
      <c r="H22" s="48">
        <f t="shared" si="22"/>
        <v>0.06</v>
      </c>
      <c r="I22" s="48">
        <f t="shared" si="22"/>
        <v>0.06</v>
      </c>
      <c r="J22" s="48">
        <f t="shared" si="22"/>
        <v>0.06</v>
      </c>
      <c r="K22" s="48">
        <f t="shared" si="22"/>
        <v>0.06</v>
      </c>
      <c r="L22" s="48">
        <f t="shared" si="22"/>
        <v>0.06</v>
      </c>
      <c r="M22" s="31"/>
      <c r="N22" s="31"/>
      <c r="O22" s="53" t="str">
        <f t="shared" si="8"/>
        <v>aleat</v>
      </c>
      <c r="P22" s="31" t="str">
        <f t="shared" si="4"/>
        <v>nat</v>
      </c>
      <c r="Q22" s="32" t="str">
        <f t="shared" si="9"/>
        <v>eps</v>
      </c>
      <c r="R22" s="32" t="str">
        <f t="shared" si="5"/>
        <v>eps</v>
      </c>
      <c r="S22" s="32" t="str">
        <f t="shared" si="19"/>
        <v>eps</v>
      </c>
      <c r="T22" s="32" t="str">
        <f t="shared" si="19"/>
        <v>eps</v>
      </c>
      <c r="U22" s="32" t="str">
        <f t="shared" si="19"/>
        <v>eps</v>
      </c>
      <c r="V22" s="32" t="str">
        <f t="shared" si="19"/>
        <v>eps</v>
      </c>
      <c r="W22" s="32" t="str">
        <f t="shared" si="19"/>
        <v>eps</v>
      </c>
      <c r="X22" s="32" t="str">
        <f t="shared" si="19"/>
        <v>eps</v>
      </c>
      <c r="Y22" s="32" t="str">
        <f t="shared" si="19"/>
        <v>eps</v>
      </c>
      <c r="Z22" s="32" t="str">
        <f t="shared" si="19"/>
        <v>eps</v>
      </c>
      <c r="AF22" s="51" t="str">
        <f>AF21</f>
        <v>20 yrs</v>
      </c>
      <c r="AG22" s="34" t="s">
        <v>111</v>
      </c>
      <c r="AH22" s="34" t="s">
        <v>111</v>
      </c>
      <c r="AI22" s="35">
        <v>2.5</v>
      </c>
      <c r="AJ22" s="34">
        <v>2.5</v>
      </c>
      <c r="AK22" s="34">
        <v>1.1000000000000001</v>
      </c>
      <c r="AL22" s="34">
        <v>0.6</v>
      </c>
      <c r="AM22" s="56">
        <f t="shared" si="11"/>
        <v>0.06</v>
      </c>
      <c r="AP22" s="14">
        <f t="shared" si="12"/>
        <v>0.6</v>
      </c>
      <c r="AQ22" s="14">
        <f t="shared" si="13"/>
        <v>0.6</v>
      </c>
    </row>
    <row r="23" spans="1:43" x14ac:dyDescent="0.25">
      <c r="A23" s="58" t="s">
        <v>109</v>
      </c>
      <c r="B23" s="31" t="s">
        <v>74</v>
      </c>
      <c r="C23" s="48">
        <f t="shared" si="16"/>
        <v>0.06</v>
      </c>
      <c r="D23" s="48">
        <f t="shared" si="21"/>
        <v>0.06</v>
      </c>
      <c r="E23" s="48">
        <f t="shared" si="22"/>
        <v>0.06</v>
      </c>
      <c r="F23" s="48">
        <f t="shared" si="22"/>
        <v>0.06</v>
      </c>
      <c r="G23" s="48">
        <f t="shared" si="22"/>
        <v>0.06</v>
      </c>
      <c r="H23" s="48">
        <f t="shared" si="22"/>
        <v>0.06</v>
      </c>
      <c r="I23" s="48">
        <f t="shared" si="22"/>
        <v>0.06</v>
      </c>
      <c r="J23" s="48">
        <f t="shared" si="22"/>
        <v>0.06</v>
      </c>
      <c r="K23" s="48">
        <f t="shared" si="22"/>
        <v>0.06</v>
      </c>
      <c r="L23" s="48">
        <f t="shared" si="22"/>
        <v>0.06</v>
      </c>
      <c r="M23" s="31"/>
      <c r="N23" s="31"/>
      <c r="O23" s="53" t="str">
        <f t="shared" si="8"/>
        <v>afoot</v>
      </c>
      <c r="P23" s="31" t="str">
        <f t="shared" si="4"/>
        <v>nat</v>
      </c>
      <c r="Q23" s="32" t="str">
        <f t="shared" si="9"/>
        <v>eps</v>
      </c>
      <c r="R23" s="32" t="str">
        <f t="shared" si="5"/>
        <v>eps</v>
      </c>
      <c r="S23" s="32" t="str">
        <f t="shared" si="19"/>
        <v>eps</v>
      </c>
      <c r="T23" s="32" t="str">
        <f t="shared" si="19"/>
        <v>eps</v>
      </c>
      <c r="U23" s="32" t="str">
        <f t="shared" si="19"/>
        <v>eps</v>
      </c>
      <c r="V23" s="32" t="str">
        <f t="shared" si="19"/>
        <v>eps</v>
      </c>
      <c r="W23" s="32" t="str">
        <f t="shared" si="19"/>
        <v>eps</v>
      </c>
      <c r="X23" s="32" t="str">
        <f t="shared" si="19"/>
        <v>eps</v>
      </c>
      <c r="Y23" s="32" t="str">
        <f t="shared" si="19"/>
        <v>eps</v>
      </c>
      <c r="Z23" s="32" t="str">
        <f t="shared" si="19"/>
        <v>eps</v>
      </c>
      <c r="AF23" s="51" t="str">
        <f>AF22</f>
        <v>20 yrs</v>
      </c>
      <c r="AG23" s="34" t="s">
        <v>112</v>
      </c>
      <c r="AH23" s="34" t="s">
        <v>112</v>
      </c>
      <c r="AI23" s="35">
        <v>2.5</v>
      </c>
      <c r="AJ23" s="34">
        <v>2.5</v>
      </c>
      <c r="AK23" s="34">
        <v>1.1000000000000001</v>
      </c>
      <c r="AL23" s="34">
        <v>0.6</v>
      </c>
      <c r="AM23" s="56">
        <f t="shared" si="11"/>
        <v>0.06</v>
      </c>
      <c r="AP23" s="14">
        <f t="shared" si="12"/>
        <v>0.6</v>
      </c>
      <c r="AQ23" s="14">
        <f t="shared" si="13"/>
        <v>0.6</v>
      </c>
    </row>
    <row r="24" spans="1:43" x14ac:dyDescent="0.25">
      <c r="A24" s="58" t="s">
        <v>110</v>
      </c>
      <c r="B24" s="31" t="s">
        <v>74</v>
      </c>
      <c r="C24" s="48">
        <f t="shared" si="16"/>
        <v>0.06</v>
      </c>
      <c r="D24" s="48">
        <f t="shared" si="21"/>
        <v>0.06</v>
      </c>
      <c r="E24" s="48">
        <f t="shared" si="22"/>
        <v>0.06</v>
      </c>
      <c r="F24" s="48">
        <f t="shared" si="22"/>
        <v>0.06</v>
      </c>
      <c r="G24" s="48">
        <f t="shared" si="22"/>
        <v>0.06</v>
      </c>
      <c r="H24" s="48">
        <f t="shared" si="22"/>
        <v>0.06</v>
      </c>
      <c r="I24" s="48">
        <f t="shared" si="22"/>
        <v>0.06</v>
      </c>
      <c r="J24" s="48">
        <f t="shared" si="22"/>
        <v>0.06</v>
      </c>
      <c r="K24" s="48">
        <f t="shared" si="22"/>
        <v>0.06</v>
      </c>
      <c r="L24" s="48">
        <f t="shared" si="22"/>
        <v>0.06</v>
      </c>
      <c r="M24" s="31"/>
      <c r="N24" s="31"/>
      <c r="O24" s="53" t="str">
        <f t="shared" si="8"/>
        <v>awood</v>
      </c>
      <c r="P24" s="31" t="str">
        <f t="shared" si="4"/>
        <v>nat</v>
      </c>
      <c r="Q24" s="32" t="str">
        <f t="shared" si="9"/>
        <v>eps</v>
      </c>
      <c r="R24" s="32" t="str">
        <f t="shared" si="5"/>
        <v>eps</v>
      </c>
      <c r="S24" s="32" t="str">
        <f t="shared" si="19"/>
        <v>eps</v>
      </c>
      <c r="T24" s="32" t="str">
        <f t="shared" si="19"/>
        <v>eps</v>
      </c>
      <c r="U24" s="32" t="str">
        <f t="shared" si="19"/>
        <v>eps</v>
      </c>
      <c r="V24" s="32" t="str">
        <f t="shared" si="19"/>
        <v>eps</v>
      </c>
      <c r="W24" s="32" t="str">
        <f t="shared" si="19"/>
        <v>eps</v>
      </c>
      <c r="X24" s="32" t="str">
        <f t="shared" si="19"/>
        <v>eps</v>
      </c>
      <c r="Y24" s="32" t="str">
        <f t="shared" si="19"/>
        <v>eps</v>
      </c>
      <c r="Z24" s="32" t="str">
        <f t="shared" si="19"/>
        <v>eps</v>
      </c>
      <c r="AF24" s="51" t="str">
        <f>AF23</f>
        <v>20 yrs</v>
      </c>
      <c r="AG24" s="34" t="s">
        <v>63</v>
      </c>
      <c r="AH24" s="34" t="s">
        <v>63</v>
      </c>
      <c r="AI24" s="35">
        <v>2.7</v>
      </c>
      <c r="AJ24" s="34">
        <v>1.6</v>
      </c>
      <c r="AK24" s="34">
        <v>1.2</v>
      </c>
      <c r="AL24" s="34">
        <v>1.7</v>
      </c>
      <c r="AM24" s="56">
        <f t="shared" si="11"/>
        <v>0.17</v>
      </c>
      <c r="AP24" s="14">
        <f t="shared" si="12"/>
        <v>1.7</v>
      </c>
      <c r="AQ24" s="14">
        <f t="shared" si="13"/>
        <v>1.7</v>
      </c>
    </row>
    <row r="25" spans="1:43" s="14" customFormat="1" x14ac:dyDescent="0.25">
      <c r="A25" s="58" t="s">
        <v>111</v>
      </c>
      <c r="B25" s="31" t="s">
        <v>74</v>
      </c>
      <c r="C25" s="48">
        <f t="shared" si="16"/>
        <v>0.06</v>
      </c>
      <c r="D25" s="48">
        <f t="shared" si="21"/>
        <v>0.06</v>
      </c>
      <c r="E25" s="48">
        <f t="shared" si="22"/>
        <v>0.06</v>
      </c>
      <c r="F25" s="48">
        <f t="shared" si="22"/>
        <v>0.06</v>
      </c>
      <c r="G25" s="48">
        <f t="shared" si="22"/>
        <v>0.06</v>
      </c>
      <c r="H25" s="48">
        <f t="shared" si="22"/>
        <v>0.06</v>
      </c>
      <c r="I25" s="48">
        <f t="shared" si="22"/>
        <v>0.06</v>
      </c>
      <c r="J25" s="48">
        <f t="shared" si="22"/>
        <v>0.06</v>
      </c>
      <c r="K25" s="48">
        <f t="shared" si="22"/>
        <v>0.06</v>
      </c>
      <c r="L25" s="48">
        <f t="shared" si="22"/>
        <v>0.06</v>
      </c>
      <c r="M25" s="31"/>
      <c r="N25" s="31"/>
      <c r="O25" s="53" t="str">
        <f t="shared" si="8"/>
        <v>apapr</v>
      </c>
      <c r="P25" s="31" t="str">
        <f t="shared" si="4"/>
        <v>nat</v>
      </c>
      <c r="Q25" s="32" t="str">
        <f t="shared" si="9"/>
        <v>eps</v>
      </c>
      <c r="R25" s="32" t="str">
        <f t="shared" si="5"/>
        <v>eps</v>
      </c>
      <c r="S25" s="32" t="str">
        <f t="shared" si="19"/>
        <v>eps</v>
      </c>
      <c r="T25" s="32" t="str">
        <f t="shared" si="19"/>
        <v>eps</v>
      </c>
      <c r="U25" s="32" t="str">
        <f t="shared" si="19"/>
        <v>eps</v>
      </c>
      <c r="V25" s="32" t="str">
        <f t="shared" si="19"/>
        <v>eps</v>
      </c>
      <c r="W25" s="32" t="str">
        <f t="shared" si="19"/>
        <v>eps</v>
      </c>
      <c r="X25" s="32" t="str">
        <f t="shared" si="19"/>
        <v>eps</v>
      </c>
      <c r="Y25" s="32" t="str">
        <f t="shared" si="19"/>
        <v>eps</v>
      </c>
      <c r="Z25" s="32" t="str">
        <f t="shared" si="19"/>
        <v>eps</v>
      </c>
      <c r="AF25" s="36" t="s">
        <v>215</v>
      </c>
      <c r="AG25" s="34" t="s">
        <v>113</v>
      </c>
      <c r="AH25" s="34" t="s">
        <v>113</v>
      </c>
      <c r="AI25" s="35">
        <v>2.7</v>
      </c>
      <c r="AJ25" s="34">
        <v>1.6</v>
      </c>
      <c r="AK25" s="34">
        <v>1.2</v>
      </c>
      <c r="AL25" s="34">
        <v>1.7</v>
      </c>
      <c r="AM25" s="56">
        <f t="shared" si="11"/>
        <v>0.17</v>
      </c>
      <c r="AP25" s="14">
        <f t="shared" si="12"/>
        <v>1.7</v>
      </c>
      <c r="AQ25" s="14">
        <f t="shared" si="13"/>
        <v>1.7</v>
      </c>
    </row>
    <row r="26" spans="1:43" x14ac:dyDescent="0.25">
      <c r="A26" s="58" t="s">
        <v>112</v>
      </c>
      <c r="B26" s="31" t="s">
        <v>74</v>
      </c>
      <c r="C26" s="48">
        <f t="shared" si="16"/>
        <v>0.06</v>
      </c>
      <c r="D26" s="48">
        <f t="shared" si="21"/>
        <v>0.06</v>
      </c>
      <c r="E26" s="48">
        <f t="shared" si="22"/>
        <v>0.06</v>
      </c>
      <c r="F26" s="48">
        <f t="shared" si="22"/>
        <v>0.06</v>
      </c>
      <c r="G26" s="48">
        <f t="shared" si="22"/>
        <v>0.06</v>
      </c>
      <c r="H26" s="48">
        <f t="shared" si="22"/>
        <v>0.06</v>
      </c>
      <c r="I26" s="48">
        <f t="shared" si="22"/>
        <v>0.06</v>
      </c>
      <c r="J26" s="48">
        <f t="shared" si="22"/>
        <v>0.06</v>
      </c>
      <c r="K26" s="48">
        <f t="shared" si="22"/>
        <v>0.06</v>
      </c>
      <c r="L26" s="48">
        <f t="shared" si="22"/>
        <v>0.06</v>
      </c>
      <c r="M26" s="31"/>
      <c r="N26" s="31"/>
      <c r="O26" s="53" t="str">
        <f t="shared" si="8"/>
        <v>aprnt</v>
      </c>
      <c r="P26" s="31" t="str">
        <f t="shared" si="4"/>
        <v>nat</v>
      </c>
      <c r="Q26" s="32" t="str">
        <f t="shared" si="9"/>
        <v>eps</v>
      </c>
      <c r="R26" s="32" t="str">
        <f t="shared" si="5"/>
        <v>eps</v>
      </c>
      <c r="S26" s="32" t="str">
        <f t="shared" si="19"/>
        <v>eps</v>
      </c>
      <c r="T26" s="32" t="str">
        <f t="shared" si="19"/>
        <v>eps</v>
      </c>
      <c r="U26" s="32" t="str">
        <f t="shared" si="19"/>
        <v>eps</v>
      </c>
      <c r="V26" s="32" t="str">
        <f t="shared" si="19"/>
        <v>eps</v>
      </c>
      <c r="W26" s="32" t="str">
        <f t="shared" si="19"/>
        <v>eps</v>
      </c>
      <c r="X26" s="32" t="str">
        <f t="shared" si="19"/>
        <v>eps</v>
      </c>
      <c r="Y26" s="32" t="str">
        <f t="shared" si="19"/>
        <v>eps</v>
      </c>
      <c r="Z26" s="32" t="str">
        <f t="shared" si="19"/>
        <v>eps</v>
      </c>
      <c r="AF26" s="51" t="str">
        <f>AF25</f>
        <v>20 yrs</v>
      </c>
      <c r="AG26" s="34" t="s">
        <v>114</v>
      </c>
      <c r="AH26" s="34" t="s">
        <v>114</v>
      </c>
      <c r="AI26" s="35">
        <v>2.7</v>
      </c>
      <c r="AJ26" s="34">
        <v>1.6</v>
      </c>
      <c r="AK26" s="34">
        <v>1.2</v>
      </c>
      <c r="AL26" s="34">
        <v>1.7</v>
      </c>
      <c r="AM26" s="56">
        <f t="shared" si="11"/>
        <v>0.17</v>
      </c>
      <c r="AP26" s="14">
        <f t="shared" si="12"/>
        <v>1.7</v>
      </c>
      <c r="AQ26" s="14">
        <f t="shared" si="13"/>
        <v>1.7</v>
      </c>
    </row>
    <row r="27" spans="1:43" x14ac:dyDescent="0.25">
      <c r="A27" s="58" t="s">
        <v>63</v>
      </c>
      <c r="B27" s="31" t="s">
        <v>74</v>
      </c>
      <c r="C27" s="48">
        <f t="shared" si="16"/>
        <v>0.17</v>
      </c>
      <c r="D27" s="48">
        <f t="shared" si="21"/>
        <v>0.17</v>
      </c>
      <c r="E27" s="48">
        <f t="shared" si="22"/>
        <v>0.17</v>
      </c>
      <c r="F27" s="48">
        <f t="shared" si="22"/>
        <v>0.17</v>
      </c>
      <c r="G27" s="48">
        <f t="shared" si="22"/>
        <v>0.17</v>
      </c>
      <c r="H27" s="48">
        <f t="shared" si="22"/>
        <v>0.17</v>
      </c>
      <c r="I27" s="48">
        <f t="shared" si="22"/>
        <v>0.17</v>
      </c>
      <c r="J27" s="48">
        <f t="shared" si="22"/>
        <v>0.17</v>
      </c>
      <c r="K27" s="48">
        <f t="shared" si="22"/>
        <v>0.17</v>
      </c>
      <c r="L27" s="48">
        <f t="shared" si="22"/>
        <v>0.17</v>
      </c>
      <c r="M27" s="31"/>
      <c r="N27" s="31"/>
      <c r="O27" s="53" t="str">
        <f t="shared" si="8"/>
        <v>apetr</v>
      </c>
      <c r="P27" s="31" t="str">
        <f t="shared" si="4"/>
        <v>nat</v>
      </c>
      <c r="Q27" s="32" t="str">
        <f t="shared" si="9"/>
        <v>eps</v>
      </c>
      <c r="R27" s="32" t="str">
        <f t="shared" si="5"/>
        <v>eps</v>
      </c>
      <c r="S27" s="32" t="str">
        <f t="shared" si="19"/>
        <v>eps</v>
      </c>
      <c r="T27" s="32" t="str">
        <f t="shared" si="19"/>
        <v>eps</v>
      </c>
      <c r="U27" s="32" t="str">
        <f t="shared" si="19"/>
        <v>eps</v>
      </c>
      <c r="V27" s="32" t="str">
        <f t="shared" si="19"/>
        <v>eps</v>
      </c>
      <c r="W27" s="32" t="str">
        <f t="shared" si="19"/>
        <v>eps</v>
      </c>
      <c r="X27" s="32" t="str">
        <f t="shared" si="19"/>
        <v>eps</v>
      </c>
      <c r="Y27" s="32" t="str">
        <f t="shared" si="19"/>
        <v>eps</v>
      </c>
      <c r="Z27" s="32" t="str">
        <f t="shared" si="19"/>
        <v>eps</v>
      </c>
      <c r="AF27" s="51" t="str">
        <f>AF26</f>
        <v>20 yrs</v>
      </c>
      <c r="AG27" s="34" t="s">
        <v>115</v>
      </c>
      <c r="AH27" s="34" t="s">
        <v>115</v>
      </c>
      <c r="AI27" s="35">
        <v>2.7</v>
      </c>
      <c r="AJ27" s="34">
        <v>1.6</v>
      </c>
      <c r="AK27" s="34">
        <v>1.2</v>
      </c>
      <c r="AL27" s="34">
        <v>1.7</v>
      </c>
      <c r="AM27" s="56">
        <f t="shared" si="11"/>
        <v>0.17</v>
      </c>
      <c r="AP27" s="14">
        <f t="shared" si="12"/>
        <v>1.7</v>
      </c>
      <c r="AQ27" s="14">
        <f t="shared" si="13"/>
        <v>1.7</v>
      </c>
    </row>
    <row r="28" spans="1:43" x14ac:dyDescent="0.25">
      <c r="A28" s="58" t="s">
        <v>113</v>
      </c>
      <c r="B28" s="31" t="s">
        <v>74</v>
      </c>
      <c r="C28" s="48">
        <f t="shared" si="16"/>
        <v>0.17</v>
      </c>
      <c r="D28" s="48">
        <f t="shared" si="21"/>
        <v>0.17</v>
      </c>
      <c r="E28" s="48">
        <f t="shared" si="22"/>
        <v>0.17</v>
      </c>
      <c r="F28" s="48">
        <f t="shared" si="22"/>
        <v>0.17</v>
      </c>
      <c r="G28" s="48">
        <f t="shared" si="22"/>
        <v>0.17</v>
      </c>
      <c r="H28" s="48">
        <f t="shared" si="22"/>
        <v>0.17</v>
      </c>
      <c r="I28" s="48">
        <f t="shared" si="22"/>
        <v>0.17</v>
      </c>
      <c r="J28" s="48">
        <f t="shared" si="22"/>
        <v>0.17</v>
      </c>
      <c r="K28" s="48">
        <f t="shared" si="22"/>
        <v>0.17</v>
      </c>
      <c r="L28" s="48">
        <f t="shared" si="22"/>
        <v>0.17</v>
      </c>
      <c r="M28" s="31"/>
      <c r="N28" s="31"/>
      <c r="O28" s="53" t="str">
        <f t="shared" si="8"/>
        <v>abchm</v>
      </c>
      <c r="P28" s="31" t="str">
        <f t="shared" si="4"/>
        <v>nat</v>
      </c>
      <c r="Q28" s="32" t="str">
        <f t="shared" si="9"/>
        <v>eps</v>
      </c>
      <c r="R28" s="32" t="str">
        <f t="shared" si="5"/>
        <v>eps</v>
      </c>
      <c r="S28" s="32" t="str">
        <f t="shared" si="19"/>
        <v>eps</v>
      </c>
      <c r="T28" s="32" t="str">
        <f t="shared" si="19"/>
        <v>eps</v>
      </c>
      <c r="U28" s="32" t="str">
        <f t="shared" si="19"/>
        <v>eps</v>
      </c>
      <c r="V28" s="32" t="str">
        <f t="shared" si="19"/>
        <v>eps</v>
      </c>
      <c r="W28" s="32" t="str">
        <f t="shared" si="19"/>
        <v>eps</v>
      </c>
      <c r="X28" s="32" t="str">
        <f t="shared" si="19"/>
        <v>eps</v>
      </c>
      <c r="Y28" s="32" t="str">
        <f t="shared" si="19"/>
        <v>eps</v>
      </c>
      <c r="Z28" s="32" t="str">
        <f t="shared" si="19"/>
        <v>eps</v>
      </c>
      <c r="AF28" s="36" t="s">
        <v>215</v>
      </c>
      <c r="AG28" s="34" t="s">
        <v>116</v>
      </c>
      <c r="AH28" s="34" t="s">
        <v>116</v>
      </c>
      <c r="AI28" s="35">
        <v>2.7</v>
      </c>
      <c r="AJ28" s="34">
        <v>1.6</v>
      </c>
      <c r="AK28" s="34">
        <v>1.2</v>
      </c>
      <c r="AL28" s="34">
        <v>1.7</v>
      </c>
      <c r="AM28" s="56">
        <f t="shared" si="11"/>
        <v>0.17</v>
      </c>
      <c r="AP28" s="14">
        <f t="shared" si="12"/>
        <v>1.7</v>
      </c>
      <c r="AQ28" s="14">
        <f t="shared" si="13"/>
        <v>1.7</v>
      </c>
    </row>
    <row r="29" spans="1:43" x14ac:dyDescent="0.25">
      <c r="A29" s="58" t="s">
        <v>114</v>
      </c>
      <c r="B29" s="31" t="s">
        <v>74</v>
      </c>
      <c r="C29" s="48">
        <f t="shared" si="16"/>
        <v>0.17</v>
      </c>
      <c r="D29" s="48">
        <f t="shared" si="21"/>
        <v>0.17</v>
      </c>
      <c r="E29" s="48">
        <f t="shared" si="22"/>
        <v>0.17</v>
      </c>
      <c r="F29" s="48">
        <f t="shared" si="22"/>
        <v>0.17</v>
      </c>
      <c r="G29" s="48">
        <f t="shared" si="22"/>
        <v>0.17</v>
      </c>
      <c r="H29" s="48">
        <f t="shared" si="22"/>
        <v>0.17</v>
      </c>
      <c r="I29" s="48">
        <f t="shared" si="22"/>
        <v>0.17</v>
      </c>
      <c r="J29" s="48">
        <f t="shared" si="22"/>
        <v>0.17</v>
      </c>
      <c r="K29" s="48">
        <f t="shared" si="22"/>
        <v>0.17</v>
      </c>
      <c r="L29" s="48">
        <f t="shared" si="22"/>
        <v>0.17</v>
      </c>
      <c r="M29" s="31"/>
      <c r="N29" s="31"/>
      <c r="O29" s="53" t="str">
        <f t="shared" si="8"/>
        <v>aochm</v>
      </c>
      <c r="P29" s="31" t="str">
        <f t="shared" si="4"/>
        <v>nat</v>
      </c>
      <c r="Q29" s="32" t="str">
        <f t="shared" si="9"/>
        <v>eps</v>
      </c>
      <c r="R29" s="32" t="str">
        <f t="shared" si="5"/>
        <v>eps</v>
      </c>
      <c r="S29" s="32" t="str">
        <f t="shared" ref="S29:Z30" si="23">R29</f>
        <v>eps</v>
      </c>
      <c r="T29" s="32" t="str">
        <f t="shared" si="23"/>
        <v>eps</v>
      </c>
      <c r="U29" s="32" t="str">
        <f t="shared" si="23"/>
        <v>eps</v>
      </c>
      <c r="V29" s="32" t="str">
        <f t="shared" si="23"/>
        <v>eps</v>
      </c>
      <c r="W29" s="32" t="str">
        <f t="shared" si="23"/>
        <v>eps</v>
      </c>
      <c r="X29" s="32" t="str">
        <f t="shared" si="23"/>
        <v>eps</v>
      </c>
      <c r="Y29" s="32" t="str">
        <f t="shared" si="23"/>
        <v>eps</v>
      </c>
      <c r="Z29" s="32" t="str">
        <f t="shared" si="23"/>
        <v>eps</v>
      </c>
      <c r="AF29" s="51" t="str">
        <f>AF28</f>
        <v>20 yrs</v>
      </c>
      <c r="AG29" s="34" t="s">
        <v>117</v>
      </c>
      <c r="AH29" s="34" t="s">
        <v>219</v>
      </c>
      <c r="AI29" s="35">
        <v>2.7</v>
      </c>
      <c r="AJ29" s="34">
        <v>1.6</v>
      </c>
      <c r="AK29" s="34">
        <v>1.2</v>
      </c>
      <c r="AL29" s="34">
        <v>1.7</v>
      </c>
      <c r="AM29" s="56">
        <f t="shared" si="11"/>
        <v>0.17</v>
      </c>
      <c r="AP29" s="14">
        <f t="shared" si="12"/>
        <v>1.7</v>
      </c>
      <c r="AQ29" s="14">
        <f t="shared" si="13"/>
        <v>1.7</v>
      </c>
    </row>
    <row r="30" spans="1:43" x14ac:dyDescent="0.25">
      <c r="A30" s="58" t="s">
        <v>115</v>
      </c>
      <c r="B30" s="31" t="s">
        <v>74</v>
      </c>
      <c r="C30" s="48">
        <f t="shared" si="16"/>
        <v>0.17</v>
      </c>
      <c r="D30" s="48">
        <f t="shared" si="21"/>
        <v>0.17</v>
      </c>
      <c r="E30" s="48">
        <f t="shared" si="22"/>
        <v>0.17</v>
      </c>
      <c r="F30" s="48">
        <f t="shared" si="22"/>
        <v>0.17</v>
      </c>
      <c r="G30" s="48">
        <f t="shared" si="22"/>
        <v>0.17</v>
      </c>
      <c r="H30" s="48">
        <f t="shared" si="22"/>
        <v>0.17</v>
      </c>
      <c r="I30" s="48">
        <f t="shared" si="22"/>
        <v>0.17</v>
      </c>
      <c r="J30" s="48">
        <f t="shared" si="22"/>
        <v>0.17</v>
      </c>
      <c r="K30" s="48">
        <f t="shared" si="22"/>
        <v>0.17</v>
      </c>
      <c r="L30" s="48">
        <f t="shared" si="22"/>
        <v>0.17</v>
      </c>
      <c r="M30" s="31"/>
      <c r="N30" s="31"/>
      <c r="O30" s="53" t="str">
        <f t="shared" si="8"/>
        <v>arubb</v>
      </c>
      <c r="P30" s="31" t="str">
        <f t="shared" si="4"/>
        <v>nat</v>
      </c>
      <c r="Q30" s="32" t="str">
        <f t="shared" si="9"/>
        <v>eps</v>
      </c>
      <c r="R30" s="32" t="str">
        <f t="shared" si="5"/>
        <v>eps</v>
      </c>
      <c r="S30" s="32" t="str">
        <f t="shared" si="23"/>
        <v>eps</v>
      </c>
      <c r="T30" s="32" t="str">
        <f t="shared" si="23"/>
        <v>eps</v>
      </c>
      <c r="U30" s="32" t="str">
        <f t="shared" si="23"/>
        <v>eps</v>
      </c>
      <c r="V30" s="32" t="str">
        <f t="shared" si="23"/>
        <v>eps</v>
      </c>
      <c r="W30" s="32" t="str">
        <f t="shared" si="23"/>
        <v>eps</v>
      </c>
      <c r="X30" s="32" t="str">
        <f t="shared" si="23"/>
        <v>eps</v>
      </c>
      <c r="Y30" s="32" t="str">
        <f t="shared" si="23"/>
        <v>eps</v>
      </c>
      <c r="Z30" s="32" t="str">
        <f t="shared" si="23"/>
        <v>eps</v>
      </c>
      <c r="AF30" s="51" t="str">
        <f t="shared" ref="AF30:AF61" si="24">AF29</f>
        <v>20 yrs</v>
      </c>
      <c r="AG30" s="34" t="s">
        <v>64</v>
      </c>
      <c r="AH30" s="34" t="s">
        <v>220</v>
      </c>
      <c r="AI30" s="35">
        <v>-0.9</v>
      </c>
      <c r="AJ30" s="34">
        <v>0.8</v>
      </c>
      <c r="AK30" s="34">
        <v>1.5</v>
      </c>
      <c r="AL30" s="34">
        <v>1.4</v>
      </c>
      <c r="AM30" s="56">
        <f t="shared" si="11"/>
        <v>0.13999999999999999</v>
      </c>
      <c r="AP30" s="14">
        <f t="shared" si="12"/>
        <v>1.4</v>
      </c>
      <c r="AQ30" s="14">
        <f t="shared" si="13"/>
        <v>1.4</v>
      </c>
    </row>
    <row r="31" spans="1:43" x14ac:dyDescent="0.25">
      <c r="A31" s="58" t="s">
        <v>116</v>
      </c>
      <c r="B31" s="31" t="s">
        <v>74</v>
      </c>
      <c r="C31" s="48">
        <f t="shared" si="16"/>
        <v>0.17</v>
      </c>
      <c r="D31" s="48">
        <f t="shared" si="21"/>
        <v>0.17</v>
      </c>
      <c r="E31" s="48">
        <f t="shared" si="22"/>
        <v>0.17</v>
      </c>
      <c r="F31" s="48">
        <f t="shared" si="22"/>
        <v>0.17</v>
      </c>
      <c r="G31" s="48">
        <f t="shared" si="22"/>
        <v>0.17</v>
      </c>
      <c r="H31" s="48">
        <f t="shared" si="22"/>
        <v>0.17</v>
      </c>
      <c r="I31" s="48">
        <f t="shared" si="22"/>
        <v>0.17</v>
      </c>
      <c r="J31" s="48">
        <f t="shared" si="22"/>
        <v>0.17</v>
      </c>
      <c r="K31" s="48">
        <f t="shared" si="22"/>
        <v>0.17</v>
      </c>
      <c r="L31" s="48">
        <f t="shared" si="22"/>
        <v>0.17</v>
      </c>
      <c r="M31" s="31"/>
      <c r="N31" s="31"/>
      <c r="O31" s="53" t="str">
        <f t="shared" si="8"/>
        <v>aplas</v>
      </c>
      <c r="P31" s="31" t="str">
        <f t="shared" si="4"/>
        <v>nat</v>
      </c>
      <c r="Q31" s="32" t="str">
        <f t="shared" si="9"/>
        <v>eps</v>
      </c>
      <c r="R31" s="32" t="str">
        <f t="shared" si="5"/>
        <v>eps</v>
      </c>
      <c r="S31" s="32" t="str">
        <f t="shared" ref="S31:Y31" si="25">R31</f>
        <v>eps</v>
      </c>
      <c r="T31" s="32" t="str">
        <f t="shared" si="25"/>
        <v>eps</v>
      </c>
      <c r="U31" s="32" t="str">
        <f t="shared" si="25"/>
        <v>eps</v>
      </c>
      <c r="V31" s="32" t="str">
        <f t="shared" si="25"/>
        <v>eps</v>
      </c>
      <c r="W31" s="32" t="str">
        <f t="shared" si="25"/>
        <v>eps</v>
      </c>
      <c r="X31" s="32" t="str">
        <f t="shared" si="25"/>
        <v>eps</v>
      </c>
      <c r="Y31" s="32" t="str">
        <f t="shared" si="25"/>
        <v>eps</v>
      </c>
      <c r="Z31" s="32" t="str">
        <f t="shared" ref="S31:Z46" si="26">Y31</f>
        <v>eps</v>
      </c>
      <c r="AF31" s="51" t="str">
        <f t="shared" si="24"/>
        <v>20 yrs</v>
      </c>
      <c r="AG31" s="34" t="s">
        <v>118</v>
      </c>
      <c r="AH31" s="34" t="s">
        <v>221</v>
      </c>
      <c r="AI31" s="35">
        <v>-0.9</v>
      </c>
      <c r="AJ31" s="34">
        <v>0.8</v>
      </c>
      <c r="AK31" s="34">
        <v>1.5</v>
      </c>
      <c r="AL31" s="34">
        <v>1.4</v>
      </c>
      <c r="AM31" s="56">
        <f t="shared" si="11"/>
        <v>0.13999999999999999</v>
      </c>
      <c r="AP31" s="14">
        <f t="shared" si="12"/>
        <v>1.4</v>
      </c>
      <c r="AQ31" s="14">
        <f t="shared" si="13"/>
        <v>1.4</v>
      </c>
    </row>
    <row r="32" spans="1:43" x14ac:dyDescent="0.25">
      <c r="A32" s="58" t="s">
        <v>117</v>
      </c>
      <c r="B32" s="31" t="s">
        <v>74</v>
      </c>
      <c r="C32" s="48">
        <f t="shared" si="16"/>
        <v>0.17</v>
      </c>
      <c r="D32" s="48">
        <f t="shared" si="21"/>
        <v>0.17</v>
      </c>
      <c r="E32" s="48">
        <f t="shared" si="21"/>
        <v>0.17</v>
      </c>
      <c r="F32" s="48">
        <f t="shared" si="21"/>
        <v>0.17</v>
      </c>
      <c r="G32" s="48">
        <f t="shared" si="21"/>
        <v>0.17</v>
      </c>
      <c r="H32" s="48">
        <f t="shared" si="21"/>
        <v>0.17</v>
      </c>
      <c r="I32" s="48">
        <f t="shared" si="21"/>
        <v>0.17</v>
      </c>
      <c r="J32" s="48">
        <f t="shared" si="21"/>
        <v>0.17</v>
      </c>
      <c r="K32" s="48">
        <f t="shared" si="21"/>
        <v>0.17</v>
      </c>
      <c r="L32" s="48">
        <f t="shared" si="21"/>
        <v>0.17</v>
      </c>
      <c r="M32" s="31"/>
      <c r="N32" s="31"/>
      <c r="O32" s="53" t="str">
        <f t="shared" si="8"/>
        <v>aglas</v>
      </c>
      <c r="P32" s="31" t="str">
        <f t="shared" si="4"/>
        <v>nat</v>
      </c>
      <c r="Q32" s="32" t="str">
        <f t="shared" si="9"/>
        <v>eps</v>
      </c>
      <c r="R32" s="32" t="str">
        <f t="shared" si="5"/>
        <v>eps</v>
      </c>
      <c r="S32" s="32" t="str">
        <f t="shared" si="26"/>
        <v>eps</v>
      </c>
      <c r="T32" s="32" t="str">
        <f t="shared" si="26"/>
        <v>eps</v>
      </c>
      <c r="U32" s="32" t="str">
        <f t="shared" si="26"/>
        <v>eps</v>
      </c>
      <c r="V32" s="32" t="str">
        <f t="shared" si="26"/>
        <v>eps</v>
      </c>
      <c r="W32" s="32" t="str">
        <f t="shared" si="26"/>
        <v>eps</v>
      </c>
      <c r="X32" s="32" t="str">
        <f t="shared" si="26"/>
        <v>eps</v>
      </c>
      <c r="Y32" s="32" t="str">
        <f t="shared" si="26"/>
        <v>eps</v>
      </c>
      <c r="Z32" s="32" t="str">
        <f t="shared" si="26"/>
        <v>eps</v>
      </c>
      <c r="AF32" s="51" t="str">
        <f t="shared" si="24"/>
        <v>20 yrs</v>
      </c>
      <c r="AG32" s="34" t="s">
        <v>119</v>
      </c>
      <c r="AH32" s="34" t="s">
        <v>222</v>
      </c>
      <c r="AI32" s="35">
        <v>-0.9</v>
      </c>
      <c r="AJ32" s="34">
        <v>0.8</v>
      </c>
      <c r="AK32" s="34">
        <v>1.5</v>
      </c>
      <c r="AL32" s="34">
        <v>1.4</v>
      </c>
      <c r="AM32" s="56">
        <f t="shared" si="11"/>
        <v>0.13999999999999999</v>
      </c>
      <c r="AP32" s="14">
        <f t="shared" si="12"/>
        <v>1.4</v>
      </c>
      <c r="AQ32" s="14">
        <f t="shared" si="13"/>
        <v>1.4</v>
      </c>
    </row>
    <row r="33" spans="1:43" x14ac:dyDescent="0.25">
      <c r="A33" s="58" t="s">
        <v>64</v>
      </c>
      <c r="B33" s="31" t="s">
        <v>74</v>
      </c>
      <c r="C33" s="48">
        <f t="shared" si="16"/>
        <v>0.13999999999999999</v>
      </c>
      <c r="D33" s="48">
        <f t="shared" si="21"/>
        <v>0.13999999999999999</v>
      </c>
      <c r="E33" s="48">
        <f t="shared" si="21"/>
        <v>0.13999999999999999</v>
      </c>
      <c r="F33" s="48">
        <f t="shared" si="21"/>
        <v>0.13999999999999999</v>
      </c>
      <c r="G33" s="48">
        <f t="shared" si="21"/>
        <v>0.13999999999999999</v>
      </c>
      <c r="H33" s="48">
        <f t="shared" si="21"/>
        <v>0.13999999999999999</v>
      </c>
      <c r="I33" s="48">
        <f t="shared" si="21"/>
        <v>0.13999999999999999</v>
      </c>
      <c r="J33" s="48">
        <f t="shared" si="21"/>
        <v>0.13999999999999999</v>
      </c>
      <c r="K33" s="48">
        <f t="shared" si="21"/>
        <v>0.13999999999999999</v>
      </c>
      <c r="L33" s="48">
        <f t="shared" si="21"/>
        <v>0.13999999999999999</v>
      </c>
      <c r="M33" s="31"/>
      <c r="N33" s="31"/>
      <c r="O33" s="53" t="str">
        <f t="shared" si="8"/>
        <v>anmet</v>
      </c>
      <c r="P33" s="31" t="str">
        <f t="shared" si="4"/>
        <v>nat</v>
      </c>
      <c r="Q33" s="32" t="str">
        <f t="shared" si="9"/>
        <v>eps</v>
      </c>
      <c r="R33" s="32" t="str">
        <f t="shared" si="5"/>
        <v>eps</v>
      </c>
      <c r="S33" s="32" t="str">
        <f t="shared" si="26"/>
        <v>eps</v>
      </c>
      <c r="T33" s="32" t="str">
        <f t="shared" si="26"/>
        <v>eps</v>
      </c>
      <c r="U33" s="32" t="str">
        <f t="shared" si="26"/>
        <v>eps</v>
      </c>
      <c r="V33" s="32" t="str">
        <f t="shared" si="26"/>
        <v>eps</v>
      </c>
      <c r="W33" s="32" t="str">
        <f t="shared" si="26"/>
        <v>eps</v>
      </c>
      <c r="X33" s="32" t="str">
        <f t="shared" si="26"/>
        <v>eps</v>
      </c>
      <c r="Y33" s="32" t="str">
        <f t="shared" si="26"/>
        <v>eps</v>
      </c>
      <c r="Z33" s="32" t="str">
        <f t="shared" si="26"/>
        <v>eps</v>
      </c>
      <c r="AF33" s="36" t="s">
        <v>215</v>
      </c>
      <c r="AG33" s="34" t="s">
        <v>120</v>
      </c>
      <c r="AH33" s="34" t="s">
        <v>223</v>
      </c>
      <c r="AI33" s="35">
        <v>-0.9</v>
      </c>
      <c r="AJ33" s="34">
        <v>0.8</v>
      </c>
      <c r="AK33" s="34">
        <v>1.5</v>
      </c>
      <c r="AL33" s="34">
        <v>1.4</v>
      </c>
      <c r="AM33" s="56">
        <f t="shared" si="11"/>
        <v>0.13999999999999999</v>
      </c>
      <c r="AP33" s="14">
        <f t="shared" si="12"/>
        <v>1.4</v>
      </c>
      <c r="AQ33" s="14">
        <f t="shared" si="13"/>
        <v>1.4</v>
      </c>
    </row>
    <row r="34" spans="1:43" x14ac:dyDescent="0.25">
      <c r="A34" s="58" t="s">
        <v>118</v>
      </c>
      <c r="B34" s="31" t="s">
        <v>74</v>
      </c>
      <c r="C34" s="48">
        <f t="shared" si="16"/>
        <v>0.13999999999999999</v>
      </c>
      <c r="D34" s="48">
        <f t="shared" si="21"/>
        <v>0.13999999999999999</v>
      </c>
      <c r="E34" s="48">
        <f t="shared" si="21"/>
        <v>0.13999999999999999</v>
      </c>
      <c r="F34" s="48">
        <f t="shared" si="21"/>
        <v>0.13999999999999999</v>
      </c>
      <c r="G34" s="48">
        <f t="shared" si="21"/>
        <v>0.13999999999999999</v>
      </c>
      <c r="H34" s="48">
        <f t="shared" si="21"/>
        <v>0.13999999999999999</v>
      </c>
      <c r="I34" s="48">
        <f t="shared" si="21"/>
        <v>0.13999999999999999</v>
      </c>
      <c r="J34" s="48">
        <f t="shared" si="21"/>
        <v>0.13999999999999999</v>
      </c>
      <c r="K34" s="48">
        <f t="shared" si="21"/>
        <v>0.13999999999999999</v>
      </c>
      <c r="L34" s="48">
        <f t="shared" si="21"/>
        <v>0.13999999999999999</v>
      </c>
      <c r="M34" s="31"/>
      <c r="N34" s="31"/>
      <c r="O34" s="53" t="str">
        <f t="shared" si="8"/>
        <v>airon</v>
      </c>
      <c r="P34" s="31" t="str">
        <f t="shared" si="4"/>
        <v>nat</v>
      </c>
      <c r="Q34" s="32" t="str">
        <f t="shared" si="9"/>
        <v>eps</v>
      </c>
      <c r="R34" s="32" t="str">
        <f t="shared" si="5"/>
        <v>eps</v>
      </c>
      <c r="S34" s="32" t="str">
        <f t="shared" si="26"/>
        <v>eps</v>
      </c>
      <c r="T34" s="32" t="str">
        <f t="shared" si="26"/>
        <v>eps</v>
      </c>
      <c r="U34" s="32" t="str">
        <f t="shared" si="26"/>
        <v>eps</v>
      </c>
      <c r="V34" s="32" t="str">
        <f t="shared" si="26"/>
        <v>eps</v>
      </c>
      <c r="W34" s="32" t="str">
        <f t="shared" si="26"/>
        <v>eps</v>
      </c>
      <c r="X34" s="32" t="str">
        <f t="shared" si="26"/>
        <v>eps</v>
      </c>
      <c r="Y34" s="32" t="str">
        <f t="shared" si="26"/>
        <v>eps</v>
      </c>
      <c r="Z34" s="32" t="str">
        <f t="shared" si="26"/>
        <v>eps</v>
      </c>
      <c r="AF34" s="51" t="str">
        <f t="shared" si="24"/>
        <v>20 yrs</v>
      </c>
      <c r="AG34" s="34" t="s">
        <v>65</v>
      </c>
      <c r="AH34" s="34" t="s">
        <v>65</v>
      </c>
      <c r="AI34" s="35">
        <v>2.5</v>
      </c>
      <c r="AJ34" s="34">
        <v>3.7</v>
      </c>
      <c r="AK34" s="34">
        <v>1.5</v>
      </c>
      <c r="AL34" s="34">
        <v>1.3</v>
      </c>
      <c r="AM34" s="56">
        <f t="shared" si="11"/>
        <v>0.13</v>
      </c>
      <c r="AP34" s="14">
        <f t="shared" si="12"/>
        <v>1.3</v>
      </c>
      <c r="AQ34" s="14">
        <f t="shared" si="13"/>
        <v>1.3</v>
      </c>
    </row>
    <row r="35" spans="1:43" x14ac:dyDescent="0.25">
      <c r="A35" s="58" t="s">
        <v>119</v>
      </c>
      <c r="B35" s="31" t="s">
        <v>74</v>
      </c>
      <c r="C35" s="48">
        <f t="shared" si="16"/>
        <v>0.13999999999999999</v>
      </c>
      <c r="D35" s="48">
        <f t="shared" si="21"/>
        <v>0.13999999999999999</v>
      </c>
      <c r="E35" s="48">
        <f t="shared" si="21"/>
        <v>0.13999999999999999</v>
      </c>
      <c r="F35" s="48">
        <f t="shared" si="21"/>
        <v>0.13999999999999999</v>
      </c>
      <c r="G35" s="48">
        <f t="shared" si="21"/>
        <v>0.13999999999999999</v>
      </c>
      <c r="H35" s="48">
        <f t="shared" si="21"/>
        <v>0.13999999999999999</v>
      </c>
      <c r="I35" s="48">
        <f t="shared" si="21"/>
        <v>0.13999999999999999</v>
      </c>
      <c r="J35" s="48">
        <f t="shared" si="21"/>
        <v>0.13999999999999999</v>
      </c>
      <c r="K35" s="48">
        <f t="shared" si="21"/>
        <v>0.13999999999999999</v>
      </c>
      <c r="L35" s="48">
        <f t="shared" si="21"/>
        <v>0.13999999999999999</v>
      </c>
      <c r="M35" s="31"/>
      <c r="N35" s="31"/>
      <c r="O35" s="53" t="str">
        <f t="shared" si="8"/>
        <v>anfrm</v>
      </c>
      <c r="P35" s="31" t="str">
        <f t="shared" si="4"/>
        <v>nat</v>
      </c>
      <c r="Q35" s="32" t="str">
        <f t="shared" si="9"/>
        <v>eps</v>
      </c>
      <c r="R35" s="32" t="str">
        <f t="shared" si="5"/>
        <v>eps</v>
      </c>
      <c r="S35" s="32" t="str">
        <f t="shared" si="26"/>
        <v>eps</v>
      </c>
      <c r="T35" s="32" t="str">
        <f t="shared" si="26"/>
        <v>eps</v>
      </c>
      <c r="U35" s="32" t="str">
        <f t="shared" si="26"/>
        <v>eps</v>
      </c>
      <c r="V35" s="32" t="str">
        <f t="shared" si="26"/>
        <v>eps</v>
      </c>
      <c r="W35" s="32" t="str">
        <f t="shared" si="26"/>
        <v>eps</v>
      </c>
      <c r="X35" s="32" t="str">
        <f t="shared" si="26"/>
        <v>eps</v>
      </c>
      <c r="Y35" s="32" t="str">
        <f t="shared" si="26"/>
        <v>eps</v>
      </c>
      <c r="Z35" s="32" t="str">
        <f t="shared" si="26"/>
        <v>eps</v>
      </c>
      <c r="AF35" s="51" t="str">
        <f t="shared" si="24"/>
        <v>20 yrs</v>
      </c>
      <c r="AG35" s="34" t="s">
        <v>121</v>
      </c>
      <c r="AH35" s="34" t="s">
        <v>121</v>
      </c>
      <c r="AI35" s="35">
        <v>2.5</v>
      </c>
      <c r="AJ35" s="34">
        <v>3.7</v>
      </c>
      <c r="AK35" s="34">
        <v>1.5</v>
      </c>
      <c r="AL35" s="34">
        <v>1.3</v>
      </c>
      <c r="AM35" s="56">
        <f t="shared" si="11"/>
        <v>0.13</v>
      </c>
      <c r="AP35" s="14">
        <f t="shared" si="12"/>
        <v>1.3</v>
      </c>
      <c r="AQ35" s="14">
        <f t="shared" si="13"/>
        <v>1.3</v>
      </c>
    </row>
    <row r="36" spans="1:43" x14ac:dyDescent="0.25">
      <c r="A36" s="58" t="s">
        <v>120</v>
      </c>
      <c r="B36" s="31" t="s">
        <v>74</v>
      </c>
      <c r="C36" s="48">
        <f t="shared" si="16"/>
        <v>0.13999999999999999</v>
      </c>
      <c r="D36" s="48">
        <f t="shared" si="21"/>
        <v>0.13999999999999999</v>
      </c>
      <c r="E36" s="48">
        <f t="shared" si="21"/>
        <v>0.13999999999999999</v>
      </c>
      <c r="F36" s="48">
        <f t="shared" si="21"/>
        <v>0.13999999999999999</v>
      </c>
      <c r="G36" s="48">
        <f t="shared" si="21"/>
        <v>0.13999999999999999</v>
      </c>
      <c r="H36" s="48">
        <f t="shared" si="21"/>
        <v>0.13999999999999999</v>
      </c>
      <c r="I36" s="48">
        <f t="shared" si="21"/>
        <v>0.13999999999999999</v>
      </c>
      <c r="J36" s="48">
        <f t="shared" si="21"/>
        <v>0.13999999999999999</v>
      </c>
      <c r="K36" s="48">
        <f t="shared" si="21"/>
        <v>0.13999999999999999</v>
      </c>
      <c r="L36" s="48">
        <f t="shared" si="21"/>
        <v>0.13999999999999999</v>
      </c>
      <c r="M36" s="31"/>
      <c r="N36" s="31"/>
      <c r="O36" s="53" t="str">
        <f t="shared" si="8"/>
        <v>ametp</v>
      </c>
      <c r="P36" s="31" t="str">
        <f t="shared" si="4"/>
        <v>nat</v>
      </c>
      <c r="Q36" s="32" t="str">
        <f t="shared" si="9"/>
        <v>eps</v>
      </c>
      <c r="R36" s="32" t="str">
        <f t="shared" si="5"/>
        <v>eps</v>
      </c>
      <c r="S36" s="32" t="str">
        <f t="shared" si="26"/>
        <v>eps</v>
      </c>
      <c r="T36" s="32" t="str">
        <f t="shared" si="26"/>
        <v>eps</v>
      </c>
      <c r="U36" s="32" t="str">
        <f t="shared" si="26"/>
        <v>eps</v>
      </c>
      <c r="V36" s="32" t="str">
        <f t="shared" si="26"/>
        <v>eps</v>
      </c>
      <c r="W36" s="32" t="str">
        <f t="shared" si="26"/>
        <v>eps</v>
      </c>
      <c r="X36" s="32" t="str">
        <f t="shared" si="26"/>
        <v>eps</v>
      </c>
      <c r="Y36" s="32" t="str">
        <f t="shared" si="26"/>
        <v>eps</v>
      </c>
      <c r="Z36" s="32" t="str">
        <f t="shared" si="26"/>
        <v>eps</v>
      </c>
      <c r="AF36" s="51" t="str">
        <f t="shared" si="24"/>
        <v>20 yrs</v>
      </c>
      <c r="AG36" s="34" t="s">
        <v>122</v>
      </c>
      <c r="AH36" s="34" t="s">
        <v>224</v>
      </c>
      <c r="AI36" s="35">
        <v>2.5</v>
      </c>
      <c r="AJ36" s="34">
        <v>3.7</v>
      </c>
      <c r="AK36" s="34">
        <v>1.5</v>
      </c>
      <c r="AL36" s="34">
        <v>1.3</v>
      </c>
      <c r="AM36" s="56">
        <f t="shared" si="11"/>
        <v>0.13</v>
      </c>
      <c r="AP36" s="14">
        <f t="shared" si="12"/>
        <v>1.3</v>
      </c>
      <c r="AQ36" s="14">
        <f t="shared" si="13"/>
        <v>1.3</v>
      </c>
    </row>
    <row r="37" spans="1:43" x14ac:dyDescent="0.25">
      <c r="A37" s="58" t="s">
        <v>65</v>
      </c>
      <c r="B37" s="31" t="s">
        <v>74</v>
      </c>
      <c r="C37" s="48">
        <f t="shared" si="16"/>
        <v>0.13</v>
      </c>
      <c r="D37" s="48">
        <f t="shared" si="21"/>
        <v>0.13</v>
      </c>
      <c r="E37" s="48">
        <f t="shared" si="21"/>
        <v>0.13</v>
      </c>
      <c r="F37" s="48">
        <f t="shared" si="21"/>
        <v>0.13</v>
      </c>
      <c r="G37" s="48">
        <f t="shared" si="21"/>
        <v>0.13</v>
      </c>
      <c r="H37" s="48">
        <f t="shared" si="21"/>
        <v>0.13</v>
      </c>
      <c r="I37" s="48">
        <f t="shared" si="21"/>
        <v>0.13</v>
      </c>
      <c r="J37" s="48">
        <f t="shared" si="21"/>
        <v>0.13</v>
      </c>
      <c r="K37" s="48">
        <f t="shared" si="21"/>
        <v>0.13</v>
      </c>
      <c r="L37" s="48">
        <f t="shared" si="21"/>
        <v>0.13</v>
      </c>
      <c r="M37" s="31"/>
      <c r="N37" s="31"/>
      <c r="O37" s="53" t="str">
        <f t="shared" si="8"/>
        <v>amach</v>
      </c>
      <c r="P37" s="31" t="str">
        <f t="shared" si="4"/>
        <v>nat</v>
      </c>
      <c r="Q37" s="32" t="str">
        <f t="shared" si="9"/>
        <v>eps</v>
      </c>
      <c r="R37" s="32" t="str">
        <f t="shared" si="5"/>
        <v>eps</v>
      </c>
      <c r="S37" s="32" t="str">
        <f t="shared" si="26"/>
        <v>eps</v>
      </c>
      <c r="T37" s="32" t="str">
        <f t="shared" si="26"/>
        <v>eps</v>
      </c>
      <c r="U37" s="32" t="str">
        <f t="shared" si="26"/>
        <v>eps</v>
      </c>
      <c r="V37" s="32" t="str">
        <f t="shared" si="26"/>
        <v>eps</v>
      </c>
      <c r="W37" s="32" t="str">
        <f t="shared" si="26"/>
        <v>eps</v>
      </c>
      <c r="X37" s="32" t="str">
        <f t="shared" si="26"/>
        <v>eps</v>
      </c>
      <c r="Y37" s="32" t="str">
        <f t="shared" si="26"/>
        <v>eps</v>
      </c>
      <c r="Z37" s="32" t="str">
        <f t="shared" si="26"/>
        <v>eps</v>
      </c>
      <c r="AF37" s="51" t="str">
        <f t="shared" si="24"/>
        <v>20 yrs</v>
      </c>
      <c r="AH37" s="34" t="s">
        <v>225</v>
      </c>
      <c r="AI37" s="35">
        <v>2.5</v>
      </c>
      <c r="AJ37" s="34">
        <v>3.7</v>
      </c>
      <c r="AK37" s="34">
        <v>1.5</v>
      </c>
      <c r="AL37" s="34">
        <v>1.3</v>
      </c>
      <c r="AM37" s="56">
        <f t="shared" si="11"/>
        <v>0.13</v>
      </c>
      <c r="AP37" s="14">
        <f t="shared" si="12"/>
        <v>1.3</v>
      </c>
      <c r="AQ37" s="14">
        <f t="shared" si="13"/>
        <v>1.3</v>
      </c>
    </row>
    <row r="38" spans="1:43" x14ac:dyDescent="0.25">
      <c r="A38" s="58" t="s">
        <v>121</v>
      </c>
      <c r="B38" s="31" t="s">
        <v>74</v>
      </c>
      <c r="C38" s="48">
        <f t="shared" si="16"/>
        <v>0.13</v>
      </c>
      <c r="D38" s="48">
        <f t="shared" si="21"/>
        <v>0.13</v>
      </c>
      <c r="E38" s="48">
        <f t="shared" si="21"/>
        <v>0.13</v>
      </c>
      <c r="F38" s="48">
        <f t="shared" si="21"/>
        <v>0.13</v>
      </c>
      <c r="G38" s="48">
        <f t="shared" si="21"/>
        <v>0.13</v>
      </c>
      <c r="H38" s="48">
        <f t="shared" si="21"/>
        <v>0.13</v>
      </c>
      <c r="I38" s="48">
        <f t="shared" si="21"/>
        <v>0.13</v>
      </c>
      <c r="J38" s="48">
        <f t="shared" si="21"/>
        <v>0.13</v>
      </c>
      <c r="K38" s="48">
        <f t="shared" si="21"/>
        <v>0.13</v>
      </c>
      <c r="L38" s="48">
        <f t="shared" si="21"/>
        <v>0.13</v>
      </c>
      <c r="M38" s="31"/>
      <c r="N38" s="31"/>
      <c r="O38" s="53" t="str">
        <f t="shared" si="8"/>
        <v>aemch</v>
      </c>
      <c r="P38" s="31" t="str">
        <f t="shared" si="4"/>
        <v>nat</v>
      </c>
      <c r="Q38" s="32" t="str">
        <f t="shared" si="9"/>
        <v>eps</v>
      </c>
      <c r="R38" s="32" t="str">
        <f t="shared" si="5"/>
        <v>eps</v>
      </c>
      <c r="S38" s="32" t="str">
        <f t="shared" si="26"/>
        <v>eps</v>
      </c>
      <c r="T38" s="32" t="str">
        <f t="shared" si="26"/>
        <v>eps</v>
      </c>
      <c r="U38" s="32" t="str">
        <f t="shared" si="26"/>
        <v>eps</v>
      </c>
      <c r="V38" s="32" t="str">
        <f t="shared" si="26"/>
        <v>eps</v>
      </c>
      <c r="W38" s="32" t="str">
        <f t="shared" si="26"/>
        <v>eps</v>
      </c>
      <c r="X38" s="32" t="str">
        <f t="shared" si="26"/>
        <v>eps</v>
      </c>
      <c r="Y38" s="32" t="str">
        <f t="shared" si="26"/>
        <v>eps</v>
      </c>
      <c r="Z38" s="32" t="str">
        <f t="shared" si="26"/>
        <v>eps</v>
      </c>
      <c r="AF38" s="51" t="str">
        <f t="shared" si="24"/>
        <v>20 yrs</v>
      </c>
      <c r="AG38" s="34" t="s">
        <v>66</v>
      </c>
      <c r="AH38" s="34" t="s">
        <v>226</v>
      </c>
      <c r="AI38" s="35">
        <v>3.1</v>
      </c>
      <c r="AJ38" s="34">
        <v>4.5999999999999996</v>
      </c>
      <c r="AK38" s="34">
        <v>4.2</v>
      </c>
      <c r="AL38" s="34">
        <v>3.3</v>
      </c>
      <c r="AM38" s="56">
        <f t="shared" si="11"/>
        <v>0.33</v>
      </c>
      <c r="AP38" s="14">
        <f t="shared" si="12"/>
        <v>3.3</v>
      </c>
      <c r="AQ38" s="14">
        <f t="shared" si="13"/>
        <v>3.3</v>
      </c>
    </row>
    <row r="39" spans="1:43" x14ac:dyDescent="0.25">
      <c r="A39" s="58" t="s">
        <v>122</v>
      </c>
      <c r="B39" s="31" t="s">
        <v>74</v>
      </c>
      <c r="C39" s="48">
        <f t="shared" si="16"/>
        <v>0.13</v>
      </c>
      <c r="D39" s="48">
        <f t="shared" si="21"/>
        <v>0.13</v>
      </c>
      <c r="E39" s="48">
        <f t="shared" si="21"/>
        <v>0.13</v>
      </c>
      <c r="F39" s="48">
        <f t="shared" si="21"/>
        <v>0.13</v>
      </c>
      <c r="G39" s="48">
        <f t="shared" si="21"/>
        <v>0.13</v>
      </c>
      <c r="H39" s="48">
        <f t="shared" si="21"/>
        <v>0.13</v>
      </c>
      <c r="I39" s="48">
        <f t="shared" si="21"/>
        <v>0.13</v>
      </c>
      <c r="J39" s="48">
        <f t="shared" si="21"/>
        <v>0.13</v>
      </c>
      <c r="K39" s="48">
        <f t="shared" si="21"/>
        <v>0.13</v>
      </c>
      <c r="L39" s="48">
        <f t="shared" si="21"/>
        <v>0.13</v>
      </c>
      <c r="M39" s="31"/>
      <c r="N39" s="31"/>
      <c r="O39" s="53" t="str">
        <f t="shared" si="8"/>
        <v>asequ</v>
      </c>
      <c r="P39" s="31" t="str">
        <f t="shared" si="4"/>
        <v>nat</v>
      </c>
      <c r="Q39" s="32" t="str">
        <f t="shared" si="9"/>
        <v>eps</v>
      </c>
      <c r="R39" s="32" t="str">
        <f t="shared" si="5"/>
        <v>eps</v>
      </c>
      <c r="S39" s="32" t="str">
        <f t="shared" si="26"/>
        <v>eps</v>
      </c>
      <c r="T39" s="32" t="str">
        <f t="shared" si="26"/>
        <v>eps</v>
      </c>
      <c r="U39" s="32" t="str">
        <f t="shared" si="26"/>
        <v>eps</v>
      </c>
      <c r="V39" s="32" t="str">
        <f t="shared" si="26"/>
        <v>eps</v>
      </c>
      <c r="W39" s="32" t="str">
        <f t="shared" si="26"/>
        <v>eps</v>
      </c>
      <c r="X39" s="32" t="str">
        <f t="shared" si="26"/>
        <v>eps</v>
      </c>
      <c r="Y39" s="32" t="str">
        <f t="shared" si="26"/>
        <v>eps</v>
      </c>
      <c r="Z39" s="32" t="str">
        <f t="shared" si="26"/>
        <v>eps</v>
      </c>
      <c r="AF39" s="36" t="s">
        <v>215</v>
      </c>
      <c r="AG39" s="34" t="s">
        <v>123</v>
      </c>
      <c r="AH39" s="34" t="s">
        <v>227</v>
      </c>
      <c r="AI39" s="35">
        <v>3.1</v>
      </c>
      <c r="AJ39" s="34">
        <v>4.5999999999999996</v>
      </c>
      <c r="AK39" s="34">
        <v>4.2</v>
      </c>
      <c r="AL39" s="34">
        <v>3.3</v>
      </c>
      <c r="AM39" s="56">
        <f t="shared" si="11"/>
        <v>0.33</v>
      </c>
      <c r="AP39" s="14">
        <f t="shared" si="12"/>
        <v>3.3</v>
      </c>
      <c r="AQ39" s="14">
        <f t="shared" si="13"/>
        <v>3.3</v>
      </c>
    </row>
    <row r="40" spans="1:43" x14ac:dyDescent="0.25">
      <c r="A40" s="58" t="s">
        <v>66</v>
      </c>
      <c r="B40" s="31" t="s">
        <v>74</v>
      </c>
      <c r="C40" s="48">
        <f t="shared" si="16"/>
        <v>0.33</v>
      </c>
      <c r="D40" s="48">
        <f t="shared" si="21"/>
        <v>0.33</v>
      </c>
      <c r="E40" s="48">
        <f t="shared" si="21"/>
        <v>0.33</v>
      </c>
      <c r="F40" s="48">
        <f t="shared" si="21"/>
        <v>0.33</v>
      </c>
      <c r="G40" s="48">
        <f t="shared" si="21"/>
        <v>0.33</v>
      </c>
      <c r="H40" s="48">
        <f t="shared" si="21"/>
        <v>0.33</v>
      </c>
      <c r="I40" s="48">
        <f t="shared" si="21"/>
        <v>0.33</v>
      </c>
      <c r="J40" s="48">
        <f t="shared" si="21"/>
        <v>0.33</v>
      </c>
      <c r="K40" s="48">
        <f t="shared" si="21"/>
        <v>0.33</v>
      </c>
      <c r="L40" s="48">
        <f t="shared" si="21"/>
        <v>0.33</v>
      </c>
      <c r="M40" s="31"/>
      <c r="N40" s="31"/>
      <c r="O40" s="53" t="str">
        <f t="shared" si="8"/>
        <v>avehi</v>
      </c>
      <c r="P40" s="31" t="str">
        <f t="shared" ref="P40:P52" si="27">B40</f>
        <v>nat</v>
      </c>
      <c r="Q40" s="32" t="str">
        <f t="shared" si="9"/>
        <v>eps</v>
      </c>
      <c r="R40" s="32" t="str">
        <f t="shared" ref="R40:R52" si="28">Q40</f>
        <v>eps</v>
      </c>
      <c r="S40" s="32" t="str">
        <f t="shared" si="26"/>
        <v>eps</v>
      </c>
      <c r="T40" s="32" t="str">
        <f t="shared" si="26"/>
        <v>eps</v>
      </c>
      <c r="U40" s="32" t="str">
        <f t="shared" si="26"/>
        <v>eps</v>
      </c>
      <c r="V40" s="32" t="str">
        <f t="shared" si="26"/>
        <v>eps</v>
      </c>
      <c r="W40" s="32" t="str">
        <f t="shared" si="26"/>
        <v>eps</v>
      </c>
      <c r="X40" s="32" t="str">
        <f t="shared" si="26"/>
        <v>eps</v>
      </c>
      <c r="Y40" s="32" t="str">
        <f t="shared" si="26"/>
        <v>eps</v>
      </c>
      <c r="Z40" s="32" t="str">
        <f t="shared" si="26"/>
        <v>eps</v>
      </c>
      <c r="AF40" s="51" t="str">
        <f t="shared" si="24"/>
        <v>20 yrs</v>
      </c>
      <c r="AG40" s="34" t="s">
        <v>124</v>
      </c>
      <c r="AH40" s="34" t="s">
        <v>124</v>
      </c>
      <c r="AI40" s="35">
        <v>3.1</v>
      </c>
      <c r="AJ40" s="34">
        <v>4.5999999999999996</v>
      </c>
      <c r="AK40" s="34">
        <v>4.2</v>
      </c>
      <c r="AL40" s="34">
        <v>3.3</v>
      </c>
      <c r="AM40" s="56">
        <f t="shared" si="11"/>
        <v>0.33</v>
      </c>
      <c r="AP40" s="14">
        <f t="shared" si="12"/>
        <v>3.3</v>
      </c>
      <c r="AQ40" s="14">
        <f t="shared" si="13"/>
        <v>3.3</v>
      </c>
    </row>
    <row r="41" spans="1:43" x14ac:dyDescent="0.25">
      <c r="A41" s="58" t="s">
        <v>123</v>
      </c>
      <c r="B41" s="31" t="s">
        <v>74</v>
      </c>
      <c r="C41" s="48">
        <f t="shared" si="16"/>
        <v>0.33</v>
      </c>
      <c r="D41" s="48">
        <f t="shared" si="21"/>
        <v>0.33</v>
      </c>
      <c r="E41" s="48">
        <f t="shared" si="21"/>
        <v>0.33</v>
      </c>
      <c r="F41" s="48">
        <f t="shared" si="21"/>
        <v>0.33</v>
      </c>
      <c r="G41" s="48">
        <f t="shared" si="21"/>
        <v>0.33</v>
      </c>
      <c r="H41" s="48">
        <f t="shared" si="21"/>
        <v>0.33</v>
      </c>
      <c r="I41" s="48">
        <f t="shared" si="21"/>
        <v>0.33</v>
      </c>
      <c r="J41" s="48">
        <f t="shared" si="21"/>
        <v>0.33</v>
      </c>
      <c r="K41" s="48">
        <f t="shared" si="21"/>
        <v>0.33</v>
      </c>
      <c r="L41" s="48">
        <f t="shared" si="21"/>
        <v>0.33</v>
      </c>
      <c r="M41" s="31"/>
      <c r="N41" s="31"/>
      <c r="O41" s="53" t="str">
        <f t="shared" si="8"/>
        <v>atequ</v>
      </c>
      <c r="P41" s="31" t="str">
        <f t="shared" si="27"/>
        <v>nat</v>
      </c>
      <c r="Q41" s="32" t="str">
        <f t="shared" ref="Q41:Q52" si="29">Q40</f>
        <v>eps</v>
      </c>
      <c r="R41" s="32" t="str">
        <f t="shared" si="28"/>
        <v>eps</v>
      </c>
      <c r="S41" s="32" t="str">
        <f t="shared" si="26"/>
        <v>eps</v>
      </c>
      <c r="T41" s="32" t="str">
        <f t="shared" si="26"/>
        <v>eps</v>
      </c>
      <c r="U41" s="32" t="str">
        <f t="shared" si="26"/>
        <v>eps</v>
      </c>
      <c r="V41" s="32" t="str">
        <f t="shared" si="26"/>
        <v>eps</v>
      </c>
      <c r="W41" s="32" t="str">
        <f t="shared" si="26"/>
        <v>eps</v>
      </c>
      <c r="X41" s="32" t="str">
        <f t="shared" si="26"/>
        <v>eps</v>
      </c>
      <c r="Y41" s="32" t="str">
        <f t="shared" si="26"/>
        <v>eps</v>
      </c>
      <c r="Z41" s="32" t="str">
        <f t="shared" si="26"/>
        <v>eps</v>
      </c>
      <c r="AF41" s="51" t="str">
        <f t="shared" si="24"/>
        <v>20 yrs</v>
      </c>
      <c r="AG41" s="34" t="s">
        <v>67</v>
      </c>
      <c r="AH41" s="34" t="s">
        <v>228</v>
      </c>
      <c r="AI41" s="35">
        <v>3.1</v>
      </c>
      <c r="AJ41" s="34">
        <v>4.5999999999999996</v>
      </c>
      <c r="AK41" s="34">
        <v>4.2</v>
      </c>
      <c r="AL41" s="34">
        <v>3.3</v>
      </c>
      <c r="AM41" s="56">
        <f t="shared" si="11"/>
        <v>0.33</v>
      </c>
      <c r="AP41" s="14">
        <f t="shared" si="12"/>
        <v>3.3</v>
      </c>
      <c r="AQ41" s="14">
        <f t="shared" si="13"/>
        <v>3.3</v>
      </c>
    </row>
    <row r="42" spans="1:43" x14ac:dyDescent="0.25">
      <c r="A42" s="58" t="s">
        <v>124</v>
      </c>
      <c r="B42" s="31" t="s">
        <v>74</v>
      </c>
      <c r="C42" s="48">
        <f t="shared" si="16"/>
        <v>0.33</v>
      </c>
      <c r="D42" s="48">
        <f t="shared" si="21"/>
        <v>0.33</v>
      </c>
      <c r="E42" s="48">
        <f t="shared" si="21"/>
        <v>0.33</v>
      </c>
      <c r="F42" s="48">
        <f t="shared" si="21"/>
        <v>0.33</v>
      </c>
      <c r="G42" s="48">
        <f t="shared" si="21"/>
        <v>0.33</v>
      </c>
      <c r="H42" s="48">
        <f t="shared" si="21"/>
        <v>0.33</v>
      </c>
      <c r="I42" s="48">
        <f t="shared" si="21"/>
        <v>0.33</v>
      </c>
      <c r="J42" s="48">
        <f t="shared" si="21"/>
        <v>0.33</v>
      </c>
      <c r="K42" s="48">
        <f t="shared" si="21"/>
        <v>0.33</v>
      </c>
      <c r="L42" s="48">
        <f t="shared" si="21"/>
        <v>0.33</v>
      </c>
      <c r="M42" s="31"/>
      <c r="N42" s="31"/>
      <c r="O42" s="53" t="str">
        <f t="shared" si="8"/>
        <v>afurn</v>
      </c>
      <c r="P42" s="31" t="str">
        <f t="shared" si="27"/>
        <v>nat</v>
      </c>
      <c r="Q42" s="32" t="str">
        <f t="shared" si="29"/>
        <v>eps</v>
      </c>
      <c r="R42" s="32" t="str">
        <f t="shared" si="28"/>
        <v>eps</v>
      </c>
      <c r="S42" s="32" t="str">
        <f t="shared" si="26"/>
        <v>eps</v>
      </c>
      <c r="T42" s="32" t="str">
        <f t="shared" si="26"/>
        <v>eps</v>
      </c>
      <c r="U42" s="32" t="str">
        <f t="shared" si="26"/>
        <v>eps</v>
      </c>
      <c r="V42" s="32" t="str">
        <f t="shared" si="26"/>
        <v>eps</v>
      </c>
      <c r="W42" s="32" t="str">
        <f t="shared" si="26"/>
        <v>eps</v>
      </c>
      <c r="X42" s="32" t="str">
        <f t="shared" si="26"/>
        <v>eps</v>
      </c>
      <c r="Y42" s="32" t="str">
        <f t="shared" si="26"/>
        <v>eps</v>
      </c>
      <c r="Z42" s="32" t="str">
        <f t="shared" si="26"/>
        <v>eps</v>
      </c>
      <c r="AF42" s="51" t="str">
        <f t="shared" si="24"/>
        <v>20 yrs</v>
      </c>
      <c r="AG42" s="34" t="s">
        <v>68</v>
      </c>
      <c r="AH42" s="34" t="s">
        <v>229</v>
      </c>
      <c r="AI42" s="35">
        <v>-7.6</v>
      </c>
      <c r="AJ42" s="34">
        <v>-5.0999999999999996</v>
      </c>
      <c r="AK42" s="34">
        <v>-3.2</v>
      </c>
      <c r="AL42" s="34">
        <v>-1.8</v>
      </c>
      <c r="AM42" s="46">
        <f t="shared" si="11"/>
        <v>-0.18000000000000002</v>
      </c>
      <c r="AP42" s="14">
        <f t="shared" si="12"/>
        <v>-1.8</v>
      </c>
      <c r="AQ42" s="57">
        <f>AP42</f>
        <v>-1.8</v>
      </c>
    </row>
    <row r="43" spans="1:43" x14ac:dyDescent="0.25">
      <c r="A43" s="58" t="s">
        <v>67</v>
      </c>
      <c r="B43" s="31" t="s">
        <v>74</v>
      </c>
      <c r="C43" s="48">
        <f t="shared" si="16"/>
        <v>0.33</v>
      </c>
      <c r="D43" s="48">
        <f t="shared" si="21"/>
        <v>0.33</v>
      </c>
      <c r="E43" s="48">
        <f t="shared" si="21"/>
        <v>0.33</v>
      </c>
      <c r="F43" s="48">
        <f t="shared" si="21"/>
        <v>0.33</v>
      </c>
      <c r="G43" s="48">
        <f t="shared" si="21"/>
        <v>0.33</v>
      </c>
      <c r="H43" s="48">
        <f t="shared" si="21"/>
        <v>0.33</v>
      </c>
      <c r="I43" s="48">
        <f t="shared" si="21"/>
        <v>0.33</v>
      </c>
      <c r="J43" s="48">
        <f t="shared" si="21"/>
        <v>0.33</v>
      </c>
      <c r="K43" s="48">
        <f t="shared" si="21"/>
        <v>0.33</v>
      </c>
      <c r="L43" s="48">
        <f t="shared" si="21"/>
        <v>0.33</v>
      </c>
      <c r="M43" s="31"/>
      <c r="N43" s="31"/>
      <c r="O43" s="53" t="str">
        <f t="shared" si="8"/>
        <v>aoman</v>
      </c>
      <c r="P43" s="31" t="str">
        <f t="shared" si="27"/>
        <v>nat</v>
      </c>
      <c r="Q43" s="32" t="str">
        <f t="shared" si="29"/>
        <v>eps</v>
      </c>
      <c r="R43" s="32" t="str">
        <f t="shared" si="28"/>
        <v>eps</v>
      </c>
      <c r="S43" s="32" t="str">
        <f t="shared" si="26"/>
        <v>eps</v>
      </c>
      <c r="T43" s="32" t="str">
        <f t="shared" si="26"/>
        <v>eps</v>
      </c>
      <c r="U43" s="32" t="str">
        <f t="shared" si="26"/>
        <v>eps</v>
      </c>
      <c r="V43" s="32" t="str">
        <f t="shared" si="26"/>
        <v>eps</v>
      </c>
      <c r="W43" s="32" t="str">
        <f t="shared" si="26"/>
        <v>eps</v>
      </c>
      <c r="X43" s="32" t="str">
        <f t="shared" si="26"/>
        <v>eps</v>
      </c>
      <c r="Y43" s="32" t="str">
        <f t="shared" si="26"/>
        <v>eps</v>
      </c>
      <c r="Z43" s="32" t="str">
        <f t="shared" si="26"/>
        <v>eps</v>
      </c>
      <c r="AF43" s="51" t="str">
        <f t="shared" si="24"/>
        <v>20 yrs</v>
      </c>
      <c r="AG43" s="34" t="s">
        <v>24</v>
      </c>
      <c r="AH43" s="34" t="s">
        <v>230</v>
      </c>
      <c r="AI43" s="35">
        <v>-7.6</v>
      </c>
      <c r="AJ43" s="34">
        <v>-5.0999999999999996</v>
      </c>
      <c r="AK43" s="34">
        <v>-3.2</v>
      </c>
      <c r="AL43" s="34">
        <v>-1.8</v>
      </c>
      <c r="AM43" s="46">
        <f t="shared" si="11"/>
        <v>-0.18000000000000002</v>
      </c>
      <c r="AP43" s="14">
        <f t="shared" si="12"/>
        <v>-1.8</v>
      </c>
      <c r="AQ43" s="57">
        <f>AP43</f>
        <v>-1.8</v>
      </c>
    </row>
    <row r="44" spans="1:43" x14ac:dyDescent="0.25">
      <c r="A44" s="58" t="s">
        <v>68</v>
      </c>
      <c r="B44" s="31" t="s">
        <v>74</v>
      </c>
      <c r="C44" s="48">
        <f t="shared" si="16"/>
        <v>-0.18000000000000002</v>
      </c>
      <c r="D44" s="48">
        <f t="shared" si="21"/>
        <v>-0.18000000000000002</v>
      </c>
      <c r="E44" s="48">
        <f t="shared" si="21"/>
        <v>-0.18000000000000002</v>
      </c>
      <c r="F44" s="48">
        <f t="shared" si="21"/>
        <v>-0.18000000000000002</v>
      </c>
      <c r="G44" s="48">
        <f t="shared" si="21"/>
        <v>-0.18000000000000002</v>
      </c>
      <c r="H44" s="48">
        <f t="shared" si="21"/>
        <v>-0.18000000000000002</v>
      </c>
      <c r="I44" s="48">
        <f t="shared" si="21"/>
        <v>-0.18000000000000002</v>
      </c>
      <c r="J44" s="48">
        <f t="shared" si="21"/>
        <v>-0.18000000000000002</v>
      </c>
      <c r="K44" s="48">
        <f t="shared" si="21"/>
        <v>-0.18000000000000002</v>
      </c>
      <c r="L44" s="48">
        <f t="shared" si="21"/>
        <v>-0.18000000000000002</v>
      </c>
      <c r="M44" s="31"/>
      <c r="N44" s="31"/>
      <c r="O44" s="53" t="str">
        <f t="shared" si="8"/>
        <v>aelec</v>
      </c>
      <c r="P44" s="31" t="str">
        <f t="shared" si="27"/>
        <v>nat</v>
      </c>
      <c r="Q44" s="32" t="str">
        <f t="shared" si="29"/>
        <v>eps</v>
      </c>
      <c r="R44" s="32" t="str">
        <f t="shared" si="28"/>
        <v>eps</v>
      </c>
      <c r="S44" s="32" t="str">
        <f t="shared" si="26"/>
        <v>eps</v>
      </c>
      <c r="T44" s="32" t="str">
        <f t="shared" si="26"/>
        <v>eps</v>
      </c>
      <c r="U44" s="32" t="str">
        <f t="shared" si="26"/>
        <v>eps</v>
      </c>
      <c r="V44" s="32" t="str">
        <f t="shared" si="26"/>
        <v>eps</v>
      </c>
      <c r="W44" s="32" t="str">
        <f t="shared" si="26"/>
        <v>eps</v>
      </c>
      <c r="X44" s="32" t="str">
        <f t="shared" si="26"/>
        <v>eps</v>
      </c>
      <c r="Y44" s="32" t="str">
        <f t="shared" si="26"/>
        <v>eps</v>
      </c>
      <c r="Z44" s="32" t="str">
        <f t="shared" si="26"/>
        <v>eps</v>
      </c>
      <c r="AF44" s="51" t="str">
        <f t="shared" si="24"/>
        <v>20 yrs</v>
      </c>
      <c r="AG44" s="34" t="s">
        <v>69</v>
      </c>
      <c r="AH44" s="34" t="s">
        <v>231</v>
      </c>
      <c r="AI44" s="35">
        <v>-0.6</v>
      </c>
      <c r="AJ44" s="34">
        <v>0.3</v>
      </c>
      <c r="AK44" s="34">
        <v>0.6</v>
      </c>
      <c r="AL44" s="34">
        <v>0.8</v>
      </c>
      <c r="AM44" s="46">
        <f t="shared" si="11"/>
        <v>8.0000000000000016E-2</v>
      </c>
      <c r="AP44" s="14">
        <f t="shared" si="12"/>
        <v>0.8</v>
      </c>
      <c r="AQ44" s="14">
        <f t="shared" si="13"/>
        <v>0.8</v>
      </c>
    </row>
    <row r="45" spans="1:43" x14ac:dyDescent="0.25">
      <c r="A45" s="58" t="s">
        <v>24</v>
      </c>
      <c r="B45" s="31" t="s">
        <v>74</v>
      </c>
      <c r="C45" s="48">
        <f t="shared" si="16"/>
        <v>-0.18000000000000002</v>
      </c>
      <c r="D45" s="48">
        <f t="shared" si="21"/>
        <v>-0.18000000000000002</v>
      </c>
      <c r="E45" s="48">
        <f t="shared" si="21"/>
        <v>-0.18000000000000002</v>
      </c>
      <c r="F45" s="48">
        <f t="shared" si="21"/>
        <v>-0.18000000000000002</v>
      </c>
      <c r="G45" s="48">
        <f t="shared" si="21"/>
        <v>-0.18000000000000002</v>
      </c>
      <c r="H45" s="48">
        <f t="shared" si="21"/>
        <v>-0.18000000000000002</v>
      </c>
      <c r="I45" s="48">
        <f t="shared" si="21"/>
        <v>-0.18000000000000002</v>
      </c>
      <c r="J45" s="48">
        <f t="shared" si="21"/>
        <v>-0.18000000000000002</v>
      </c>
      <c r="K45" s="48">
        <f t="shared" si="21"/>
        <v>-0.18000000000000002</v>
      </c>
      <c r="L45" s="48">
        <f t="shared" si="21"/>
        <v>-0.18000000000000002</v>
      </c>
      <c r="M45" s="31"/>
      <c r="N45" s="31"/>
      <c r="O45" s="53" t="str">
        <f t="shared" si="8"/>
        <v>awatr</v>
      </c>
      <c r="P45" s="31" t="str">
        <f t="shared" si="27"/>
        <v>nat</v>
      </c>
      <c r="Q45" s="32" t="str">
        <f t="shared" si="29"/>
        <v>eps</v>
      </c>
      <c r="R45" s="32" t="str">
        <f t="shared" si="28"/>
        <v>eps</v>
      </c>
      <c r="S45" s="32" t="str">
        <f t="shared" si="26"/>
        <v>eps</v>
      </c>
      <c r="T45" s="32" t="str">
        <f t="shared" si="26"/>
        <v>eps</v>
      </c>
      <c r="U45" s="32" t="str">
        <f t="shared" si="26"/>
        <v>eps</v>
      </c>
      <c r="V45" s="32" t="str">
        <f t="shared" si="26"/>
        <v>eps</v>
      </c>
      <c r="W45" s="32" t="str">
        <f t="shared" si="26"/>
        <v>eps</v>
      </c>
      <c r="X45" s="32" t="str">
        <f t="shared" si="26"/>
        <v>eps</v>
      </c>
      <c r="Y45" s="32" t="str">
        <f t="shared" si="26"/>
        <v>eps</v>
      </c>
      <c r="Z45" s="32" t="str">
        <f t="shared" si="26"/>
        <v>eps</v>
      </c>
      <c r="AF45" s="36" t="s">
        <v>215</v>
      </c>
      <c r="AG45" s="34" t="s">
        <v>70</v>
      </c>
      <c r="AH45" s="34" t="s">
        <v>232</v>
      </c>
      <c r="AI45" s="35">
        <v>1.3</v>
      </c>
      <c r="AJ45" s="34">
        <v>-0.1</v>
      </c>
      <c r="AK45" s="34">
        <v>0.5</v>
      </c>
      <c r="AL45" s="34">
        <v>0.3</v>
      </c>
      <c r="AM45" s="46">
        <f t="shared" si="11"/>
        <v>0.03</v>
      </c>
      <c r="AP45" s="14">
        <f t="shared" si="12"/>
        <v>0.3</v>
      </c>
      <c r="AQ45" s="14">
        <f t="shared" si="13"/>
        <v>0.3</v>
      </c>
    </row>
    <row r="46" spans="1:43" s="14" customFormat="1" x14ac:dyDescent="0.25">
      <c r="A46" s="58" t="s">
        <v>69</v>
      </c>
      <c r="B46" s="31" t="s">
        <v>74</v>
      </c>
      <c r="C46" s="48">
        <f t="shared" si="16"/>
        <v>8.0000000000000016E-2</v>
      </c>
      <c r="D46" s="48">
        <f t="shared" si="21"/>
        <v>8.0000000000000016E-2</v>
      </c>
      <c r="E46" s="48">
        <f t="shared" si="21"/>
        <v>8.0000000000000016E-2</v>
      </c>
      <c r="F46" s="48">
        <f t="shared" si="21"/>
        <v>8.0000000000000016E-2</v>
      </c>
      <c r="G46" s="48">
        <f t="shared" si="21"/>
        <v>8.0000000000000016E-2</v>
      </c>
      <c r="H46" s="48">
        <f t="shared" si="21"/>
        <v>8.0000000000000016E-2</v>
      </c>
      <c r="I46" s="48">
        <f t="shared" si="21"/>
        <v>8.0000000000000016E-2</v>
      </c>
      <c r="J46" s="48">
        <f t="shared" si="21"/>
        <v>8.0000000000000016E-2</v>
      </c>
      <c r="K46" s="48">
        <f t="shared" si="21"/>
        <v>8.0000000000000016E-2</v>
      </c>
      <c r="L46" s="48">
        <f t="shared" si="21"/>
        <v>8.0000000000000016E-2</v>
      </c>
      <c r="M46" s="31"/>
      <c r="N46" s="31"/>
      <c r="O46" s="53" t="str">
        <f t="shared" si="8"/>
        <v>acons</v>
      </c>
      <c r="P46" s="31" t="str">
        <f t="shared" si="27"/>
        <v>nat</v>
      </c>
      <c r="Q46" s="32" t="str">
        <f t="shared" si="29"/>
        <v>eps</v>
      </c>
      <c r="R46" s="32" t="str">
        <f t="shared" si="28"/>
        <v>eps</v>
      </c>
      <c r="S46" s="32" t="str">
        <f t="shared" si="26"/>
        <v>eps</v>
      </c>
      <c r="T46" s="32" t="str">
        <f t="shared" si="26"/>
        <v>eps</v>
      </c>
      <c r="U46" s="32" t="str">
        <f t="shared" si="26"/>
        <v>eps</v>
      </c>
      <c r="V46" s="32" t="str">
        <f t="shared" si="26"/>
        <v>eps</v>
      </c>
      <c r="W46" s="32" t="str">
        <f t="shared" si="26"/>
        <v>eps</v>
      </c>
      <c r="X46" s="32" t="str">
        <f t="shared" si="26"/>
        <v>eps</v>
      </c>
      <c r="Y46" s="32" t="str">
        <f t="shared" si="26"/>
        <v>eps</v>
      </c>
      <c r="Z46" s="32" t="str">
        <f t="shared" si="26"/>
        <v>eps</v>
      </c>
      <c r="AF46" s="51" t="str">
        <f t="shared" si="24"/>
        <v>20 yrs</v>
      </c>
      <c r="AG46" s="34"/>
      <c r="AH46" s="34" t="s">
        <v>233</v>
      </c>
      <c r="AI46" s="35">
        <v>1.3</v>
      </c>
      <c r="AJ46" s="34">
        <v>-0.1</v>
      </c>
      <c r="AK46" s="34">
        <v>0.5</v>
      </c>
      <c r="AL46" s="34">
        <v>0.3</v>
      </c>
      <c r="AM46" s="46">
        <f t="shared" si="11"/>
        <v>0.03</v>
      </c>
      <c r="AP46" s="14">
        <f t="shared" si="12"/>
        <v>0.3</v>
      </c>
      <c r="AQ46" s="14">
        <f t="shared" si="13"/>
        <v>0.3</v>
      </c>
    </row>
    <row r="47" spans="1:43" x14ac:dyDescent="0.25">
      <c r="A47" s="58" t="s">
        <v>70</v>
      </c>
      <c r="B47" s="31" t="s">
        <v>74</v>
      </c>
      <c r="C47" s="48">
        <f t="shared" si="16"/>
        <v>0.03</v>
      </c>
      <c r="D47" s="48">
        <f t="shared" si="21"/>
        <v>0.03</v>
      </c>
      <c r="E47" s="48">
        <f t="shared" si="21"/>
        <v>0.03</v>
      </c>
      <c r="F47" s="48">
        <f t="shared" si="21"/>
        <v>0.03</v>
      </c>
      <c r="G47" s="48">
        <f t="shared" si="21"/>
        <v>0.03</v>
      </c>
      <c r="H47" s="48">
        <f t="shared" si="21"/>
        <v>0.03</v>
      </c>
      <c r="I47" s="48">
        <f t="shared" si="21"/>
        <v>0.03</v>
      </c>
      <c r="J47" s="48">
        <f t="shared" si="21"/>
        <v>0.03</v>
      </c>
      <c r="K47" s="48">
        <f t="shared" si="21"/>
        <v>0.03</v>
      </c>
      <c r="L47" s="48">
        <f t="shared" si="21"/>
        <v>0.03</v>
      </c>
      <c r="M47" s="31"/>
      <c r="N47" s="31"/>
      <c r="O47" s="53" t="str">
        <f t="shared" si="8"/>
        <v>atrad</v>
      </c>
      <c r="P47" s="31" t="str">
        <f t="shared" si="27"/>
        <v>nat</v>
      </c>
      <c r="Q47" s="32" t="str">
        <f t="shared" si="29"/>
        <v>eps</v>
      </c>
      <c r="R47" s="32" t="str">
        <f t="shared" si="28"/>
        <v>eps</v>
      </c>
      <c r="S47" s="32" t="str">
        <f t="shared" ref="S47:Z52" si="30">R47</f>
        <v>eps</v>
      </c>
      <c r="T47" s="32" t="str">
        <f t="shared" si="30"/>
        <v>eps</v>
      </c>
      <c r="U47" s="32" t="str">
        <f t="shared" si="30"/>
        <v>eps</v>
      </c>
      <c r="V47" s="32" t="str">
        <f t="shared" si="30"/>
        <v>eps</v>
      </c>
      <c r="W47" s="32" t="str">
        <f t="shared" si="30"/>
        <v>eps</v>
      </c>
      <c r="X47" s="32" t="str">
        <f t="shared" si="30"/>
        <v>eps</v>
      </c>
      <c r="Y47" s="32" t="str">
        <f t="shared" si="30"/>
        <v>eps</v>
      </c>
      <c r="Z47" s="32" t="str">
        <f t="shared" si="30"/>
        <v>eps</v>
      </c>
      <c r="AD47" s="14"/>
      <c r="AF47" s="36" t="s">
        <v>215</v>
      </c>
      <c r="AH47" s="34" t="s">
        <v>234</v>
      </c>
      <c r="AI47" s="35">
        <v>1.3</v>
      </c>
      <c r="AJ47" s="34">
        <v>-0.1</v>
      </c>
      <c r="AK47" s="34">
        <v>0.5</v>
      </c>
      <c r="AL47" s="34">
        <v>0.3</v>
      </c>
      <c r="AM47" s="46">
        <f t="shared" si="11"/>
        <v>0.03</v>
      </c>
      <c r="AP47" s="14">
        <f t="shared" si="12"/>
        <v>0.3</v>
      </c>
      <c r="AQ47" s="14">
        <f t="shared" si="13"/>
        <v>0.3</v>
      </c>
    </row>
    <row r="48" spans="1:43" x14ac:dyDescent="0.25">
      <c r="A48" s="58" t="s">
        <v>125</v>
      </c>
      <c r="B48" s="31" t="s">
        <v>74</v>
      </c>
      <c r="C48" s="48">
        <f t="shared" si="16"/>
        <v>0.03</v>
      </c>
      <c r="D48" s="48">
        <f t="shared" si="21"/>
        <v>0.03</v>
      </c>
      <c r="E48" s="48">
        <f t="shared" si="21"/>
        <v>0.03</v>
      </c>
      <c r="F48" s="48">
        <f t="shared" si="21"/>
        <v>0.03</v>
      </c>
      <c r="G48" s="48">
        <f t="shared" si="21"/>
        <v>0.03</v>
      </c>
      <c r="H48" s="48">
        <f t="shared" si="21"/>
        <v>0.03</v>
      </c>
      <c r="I48" s="48">
        <f t="shared" si="21"/>
        <v>0.03</v>
      </c>
      <c r="J48" s="48">
        <f t="shared" si="21"/>
        <v>0.03</v>
      </c>
      <c r="K48" s="48">
        <f t="shared" si="21"/>
        <v>0.03</v>
      </c>
      <c r="L48" s="48">
        <f t="shared" si="21"/>
        <v>0.03</v>
      </c>
      <c r="M48" s="31"/>
      <c r="N48" s="31"/>
      <c r="O48" s="31" t="str">
        <f t="shared" si="8"/>
        <v>ahotl</v>
      </c>
      <c r="P48" s="31" t="str">
        <f t="shared" si="27"/>
        <v>nat</v>
      </c>
      <c r="Q48" s="32" t="str">
        <f t="shared" si="29"/>
        <v>eps</v>
      </c>
      <c r="R48" s="32" t="str">
        <f t="shared" si="28"/>
        <v>eps</v>
      </c>
      <c r="S48" s="32" t="str">
        <f t="shared" si="30"/>
        <v>eps</v>
      </c>
      <c r="T48" s="32" t="str">
        <f t="shared" si="30"/>
        <v>eps</v>
      </c>
      <c r="U48" s="32" t="str">
        <f t="shared" si="30"/>
        <v>eps</v>
      </c>
      <c r="V48" s="32" t="str">
        <f t="shared" si="30"/>
        <v>eps</v>
      </c>
      <c r="W48" s="32" t="str">
        <f t="shared" si="30"/>
        <v>eps</v>
      </c>
      <c r="X48" s="32" t="str">
        <f t="shared" si="30"/>
        <v>eps</v>
      </c>
      <c r="Y48" s="32" t="str">
        <f t="shared" si="30"/>
        <v>eps</v>
      </c>
      <c r="Z48" s="32" t="str">
        <f t="shared" si="30"/>
        <v>eps</v>
      </c>
      <c r="AD48" s="14"/>
      <c r="AF48" s="51" t="str">
        <f t="shared" si="24"/>
        <v>20 yrs</v>
      </c>
      <c r="AG48" s="34" t="s">
        <v>125</v>
      </c>
      <c r="AH48" s="34" t="s">
        <v>235</v>
      </c>
      <c r="AI48" s="35">
        <v>1.3</v>
      </c>
      <c r="AJ48" s="34">
        <v>-0.1</v>
      </c>
      <c r="AK48" s="34">
        <v>0.5</v>
      </c>
      <c r="AL48" s="34">
        <v>0.3</v>
      </c>
      <c r="AM48" s="46">
        <f t="shared" si="11"/>
        <v>0.03</v>
      </c>
      <c r="AP48" s="14">
        <f t="shared" si="12"/>
        <v>0.3</v>
      </c>
      <c r="AQ48" s="14">
        <f t="shared" si="13"/>
        <v>0.3</v>
      </c>
    </row>
    <row r="49" spans="1:43" x14ac:dyDescent="0.25">
      <c r="A49" s="58" t="s">
        <v>207</v>
      </c>
      <c r="B49" s="31" t="s">
        <v>74</v>
      </c>
      <c r="C49" s="48">
        <f>VLOOKUP($A49,$AG$8:$AM$69,MATCH($AF$4,$AG$7:$AM$7,0),)*$F$3</f>
        <v>0.18000000000000002</v>
      </c>
      <c r="D49" s="48">
        <f t="shared" si="21"/>
        <v>0.18000000000000002</v>
      </c>
      <c r="E49" s="48">
        <f t="shared" si="21"/>
        <v>0.18000000000000002</v>
      </c>
      <c r="F49" s="48">
        <f t="shared" si="21"/>
        <v>0.18000000000000002</v>
      </c>
      <c r="G49" s="48">
        <f t="shared" si="21"/>
        <v>0.18000000000000002</v>
      </c>
      <c r="H49" s="48">
        <f t="shared" si="21"/>
        <v>0.18000000000000002</v>
      </c>
      <c r="I49" s="48">
        <f t="shared" si="21"/>
        <v>0.18000000000000002</v>
      </c>
      <c r="J49" s="48">
        <f t="shared" si="21"/>
        <v>0.18000000000000002</v>
      </c>
      <c r="K49" s="48">
        <f t="shared" si="21"/>
        <v>0.18000000000000002</v>
      </c>
      <c r="L49" s="48">
        <f t="shared" si="21"/>
        <v>0.18000000000000002</v>
      </c>
      <c r="M49" s="31"/>
      <c r="N49" s="31"/>
      <c r="O49" s="31" t="str">
        <f t="shared" si="8"/>
        <v>atrps</v>
      </c>
      <c r="P49" s="31" t="str">
        <f t="shared" si="27"/>
        <v>nat</v>
      </c>
      <c r="Q49" s="32" t="str">
        <f t="shared" si="29"/>
        <v>eps</v>
      </c>
      <c r="R49" s="32" t="str">
        <f t="shared" si="28"/>
        <v>eps</v>
      </c>
      <c r="S49" s="32" t="str">
        <f t="shared" si="30"/>
        <v>eps</v>
      </c>
      <c r="T49" s="32" t="str">
        <f t="shared" si="30"/>
        <v>eps</v>
      </c>
      <c r="U49" s="32" t="str">
        <f t="shared" si="30"/>
        <v>eps</v>
      </c>
      <c r="V49" s="32" t="str">
        <f t="shared" si="30"/>
        <v>eps</v>
      </c>
      <c r="W49" s="32" t="str">
        <f t="shared" si="30"/>
        <v>eps</v>
      </c>
      <c r="X49" s="32" t="str">
        <f t="shared" si="30"/>
        <v>eps</v>
      </c>
      <c r="Y49" s="32" t="str">
        <f t="shared" si="30"/>
        <v>eps</v>
      </c>
      <c r="Z49" s="32" t="str">
        <f t="shared" si="30"/>
        <v>eps</v>
      </c>
      <c r="AD49" s="14"/>
      <c r="AF49" s="36" t="s">
        <v>215</v>
      </c>
      <c r="AG49" s="34" t="s">
        <v>208</v>
      </c>
      <c r="AH49" s="34" t="s">
        <v>236</v>
      </c>
      <c r="AI49" s="35">
        <v>-1.6</v>
      </c>
      <c r="AJ49" s="34">
        <v>-1.3</v>
      </c>
      <c r="AK49" s="34">
        <v>0.5</v>
      </c>
      <c r="AL49" s="34">
        <v>1.8</v>
      </c>
      <c r="AM49" s="46">
        <f t="shared" si="11"/>
        <v>0.18000000000000002</v>
      </c>
      <c r="AP49" s="14">
        <f t="shared" si="12"/>
        <v>1.8</v>
      </c>
      <c r="AQ49" s="14">
        <f t="shared" si="13"/>
        <v>1.8</v>
      </c>
    </row>
    <row r="50" spans="1:43" x14ac:dyDescent="0.25">
      <c r="A50" s="58" t="s">
        <v>310</v>
      </c>
      <c r="B50" s="31" t="s">
        <v>74</v>
      </c>
      <c r="C50" s="48">
        <f>C49</f>
        <v>0.18000000000000002</v>
      </c>
      <c r="D50" s="48">
        <f t="shared" si="21"/>
        <v>0.18000000000000002</v>
      </c>
      <c r="E50" s="48">
        <f t="shared" si="21"/>
        <v>0.18000000000000002</v>
      </c>
      <c r="F50" s="48">
        <f t="shared" si="21"/>
        <v>0.18000000000000002</v>
      </c>
      <c r="G50" s="48">
        <f t="shared" si="21"/>
        <v>0.18000000000000002</v>
      </c>
      <c r="H50" s="48">
        <f t="shared" si="21"/>
        <v>0.18000000000000002</v>
      </c>
      <c r="I50" s="48">
        <f t="shared" si="21"/>
        <v>0.18000000000000002</v>
      </c>
      <c r="J50" s="48">
        <f t="shared" si="21"/>
        <v>0.18000000000000002</v>
      </c>
      <c r="K50" s="48">
        <f t="shared" si="21"/>
        <v>0.18000000000000002</v>
      </c>
      <c r="L50" s="48">
        <f t="shared" si="21"/>
        <v>0.18000000000000002</v>
      </c>
      <c r="M50" s="31"/>
      <c r="N50" s="31"/>
      <c r="O50" s="31" t="str">
        <f t="shared" si="8"/>
        <v>altrp-p</v>
      </c>
      <c r="P50" s="31" t="str">
        <f t="shared" si="27"/>
        <v>nat</v>
      </c>
      <c r="Q50" s="32" t="str">
        <f t="shared" si="29"/>
        <v>eps</v>
      </c>
      <c r="R50" s="32" t="str">
        <f t="shared" si="28"/>
        <v>eps</v>
      </c>
      <c r="S50" s="32" t="str">
        <f t="shared" si="30"/>
        <v>eps</v>
      </c>
      <c r="T50" s="32" t="str">
        <f t="shared" si="30"/>
        <v>eps</v>
      </c>
      <c r="U50" s="32" t="str">
        <f t="shared" si="30"/>
        <v>eps</v>
      </c>
      <c r="V50" s="32" t="str">
        <f t="shared" si="30"/>
        <v>eps</v>
      </c>
      <c r="W50" s="32" t="str">
        <f t="shared" si="30"/>
        <v>eps</v>
      </c>
      <c r="X50" s="32" t="str">
        <f t="shared" si="30"/>
        <v>eps</v>
      </c>
      <c r="Y50" s="32" t="str">
        <f t="shared" si="30"/>
        <v>eps</v>
      </c>
      <c r="Z50" s="32" t="str">
        <f t="shared" si="30"/>
        <v>eps</v>
      </c>
      <c r="AD50" s="14"/>
      <c r="AF50" s="51" t="str">
        <f t="shared" si="24"/>
        <v>20 yrs</v>
      </c>
      <c r="AG50" s="34" t="s">
        <v>209</v>
      </c>
      <c r="AH50" s="34" t="s">
        <v>237</v>
      </c>
      <c r="AI50" s="35">
        <v>-1.6</v>
      </c>
      <c r="AJ50" s="34">
        <v>-1.3</v>
      </c>
      <c r="AK50" s="34">
        <v>0.5</v>
      </c>
      <c r="AL50" s="34">
        <v>1.8</v>
      </c>
      <c r="AM50" s="46">
        <f t="shared" si="11"/>
        <v>0.18000000000000002</v>
      </c>
      <c r="AP50" s="14">
        <f t="shared" si="12"/>
        <v>1.8</v>
      </c>
      <c r="AQ50" s="14">
        <f t="shared" si="13"/>
        <v>1.8</v>
      </c>
    </row>
    <row r="51" spans="1:43" x14ac:dyDescent="0.25">
      <c r="A51" s="58" t="s">
        <v>311</v>
      </c>
      <c r="B51" s="31" t="s">
        <v>74</v>
      </c>
      <c r="C51" s="48">
        <f>C50</f>
        <v>0.18000000000000002</v>
      </c>
      <c r="D51" s="48">
        <f t="shared" si="21"/>
        <v>0.18000000000000002</v>
      </c>
      <c r="E51" s="48">
        <f t="shared" si="21"/>
        <v>0.18000000000000002</v>
      </c>
      <c r="F51" s="48">
        <f t="shared" si="21"/>
        <v>0.18000000000000002</v>
      </c>
      <c r="G51" s="48">
        <f t="shared" si="21"/>
        <v>0.18000000000000002</v>
      </c>
      <c r="H51" s="48">
        <f t="shared" si="21"/>
        <v>0.18000000000000002</v>
      </c>
      <c r="I51" s="48">
        <f t="shared" si="21"/>
        <v>0.18000000000000002</v>
      </c>
      <c r="J51" s="48">
        <f t="shared" si="21"/>
        <v>0.18000000000000002</v>
      </c>
      <c r="K51" s="48">
        <f t="shared" si="21"/>
        <v>0.18000000000000002</v>
      </c>
      <c r="L51" s="48">
        <f t="shared" si="21"/>
        <v>0.18000000000000002</v>
      </c>
      <c r="M51" s="31"/>
      <c r="N51" s="31"/>
      <c r="O51" s="31" t="str">
        <f t="shared" si="8"/>
        <v>altrp-f</v>
      </c>
      <c r="P51" s="31" t="str">
        <f t="shared" si="27"/>
        <v>nat</v>
      </c>
      <c r="Q51" s="32" t="str">
        <f t="shared" si="29"/>
        <v>eps</v>
      </c>
      <c r="R51" s="32" t="str">
        <f t="shared" si="28"/>
        <v>eps</v>
      </c>
      <c r="S51" s="32" t="str">
        <f t="shared" si="30"/>
        <v>eps</v>
      </c>
      <c r="T51" s="32" t="str">
        <f t="shared" si="30"/>
        <v>eps</v>
      </c>
      <c r="U51" s="32" t="str">
        <f t="shared" si="30"/>
        <v>eps</v>
      </c>
      <c r="V51" s="32" t="str">
        <f t="shared" si="30"/>
        <v>eps</v>
      </c>
      <c r="W51" s="32" t="str">
        <f t="shared" si="30"/>
        <v>eps</v>
      </c>
      <c r="X51" s="32" t="str">
        <f t="shared" si="30"/>
        <v>eps</v>
      </c>
      <c r="Y51" s="32" t="str">
        <f t="shared" si="30"/>
        <v>eps</v>
      </c>
      <c r="Z51" s="32" t="str">
        <f t="shared" si="30"/>
        <v>eps</v>
      </c>
      <c r="AD51" s="14"/>
      <c r="AF51" s="51" t="str">
        <f t="shared" si="24"/>
        <v>20 yrs</v>
      </c>
      <c r="AG51" s="34" t="s">
        <v>210</v>
      </c>
      <c r="AH51" s="34" t="s">
        <v>238</v>
      </c>
      <c r="AI51" s="35">
        <v>-1.6</v>
      </c>
      <c r="AJ51" s="34">
        <v>-1.3</v>
      </c>
      <c r="AK51" s="34">
        <v>0.5</v>
      </c>
      <c r="AL51" s="34">
        <v>1.8</v>
      </c>
      <c r="AM51" s="46">
        <f t="shared" si="11"/>
        <v>0.18000000000000002</v>
      </c>
      <c r="AP51" s="14">
        <f t="shared" si="12"/>
        <v>1.8</v>
      </c>
      <c r="AQ51" s="14">
        <f t="shared" si="13"/>
        <v>1.8</v>
      </c>
    </row>
    <row r="52" spans="1:43" x14ac:dyDescent="0.25">
      <c r="A52" s="58" t="s">
        <v>237</v>
      </c>
      <c r="B52" s="31" t="s">
        <v>74</v>
      </c>
      <c r="C52" s="48">
        <f>C51</f>
        <v>0.18000000000000002</v>
      </c>
      <c r="D52" s="48">
        <f t="shared" si="21"/>
        <v>0.18000000000000002</v>
      </c>
      <c r="E52" s="48">
        <f t="shared" si="21"/>
        <v>0.18000000000000002</v>
      </c>
      <c r="F52" s="48">
        <f t="shared" si="21"/>
        <v>0.18000000000000002</v>
      </c>
      <c r="G52" s="48">
        <f t="shared" si="21"/>
        <v>0.18000000000000002</v>
      </c>
      <c r="H52" s="48">
        <f t="shared" si="21"/>
        <v>0.18000000000000002</v>
      </c>
      <c r="I52" s="48">
        <f t="shared" si="21"/>
        <v>0.18000000000000002</v>
      </c>
      <c r="J52" s="48">
        <f t="shared" si="21"/>
        <v>0.18000000000000002</v>
      </c>
      <c r="K52" s="48">
        <f t="shared" si="21"/>
        <v>0.18000000000000002</v>
      </c>
      <c r="L52" s="48">
        <f t="shared" si="21"/>
        <v>0.18000000000000002</v>
      </c>
      <c r="M52" s="31"/>
      <c r="N52" s="31"/>
      <c r="O52" s="31" t="str">
        <f t="shared" si="8"/>
        <v>awtrp</v>
      </c>
      <c r="P52" s="31" t="str">
        <f t="shared" si="27"/>
        <v>nat</v>
      </c>
      <c r="Q52" s="32" t="str">
        <f t="shared" si="29"/>
        <v>eps</v>
      </c>
      <c r="R52" s="32" t="str">
        <f t="shared" si="28"/>
        <v>eps</v>
      </c>
      <c r="S52" s="32" t="str">
        <f t="shared" si="30"/>
        <v>eps</v>
      </c>
      <c r="T52" s="32" t="str">
        <f t="shared" si="30"/>
        <v>eps</v>
      </c>
      <c r="U52" s="32" t="str">
        <f t="shared" si="30"/>
        <v>eps</v>
      </c>
      <c r="V52" s="32" t="str">
        <f t="shared" si="30"/>
        <v>eps</v>
      </c>
      <c r="W52" s="32" t="str">
        <f t="shared" si="30"/>
        <v>eps</v>
      </c>
      <c r="X52" s="32" t="str">
        <f t="shared" si="30"/>
        <v>eps</v>
      </c>
      <c r="Y52" s="32" t="str">
        <f t="shared" si="30"/>
        <v>eps</v>
      </c>
      <c r="Z52" s="32" t="str">
        <f t="shared" si="30"/>
        <v>eps</v>
      </c>
      <c r="AD52" s="14"/>
      <c r="AF52" s="51" t="str">
        <f t="shared" si="24"/>
        <v>20 yrs</v>
      </c>
      <c r="AG52" s="34" t="s">
        <v>207</v>
      </c>
      <c r="AH52" s="34" t="s">
        <v>207</v>
      </c>
      <c r="AI52" s="35">
        <v>-1.6</v>
      </c>
      <c r="AJ52" s="34">
        <v>-1.3</v>
      </c>
      <c r="AK52" s="34">
        <v>0.5</v>
      </c>
      <c r="AL52" s="34">
        <v>1.8</v>
      </c>
      <c r="AM52" s="46">
        <f t="shared" si="11"/>
        <v>0.18000000000000002</v>
      </c>
      <c r="AP52" s="14">
        <f t="shared" si="12"/>
        <v>1.8</v>
      </c>
      <c r="AQ52" s="14">
        <f t="shared" si="13"/>
        <v>1.8</v>
      </c>
    </row>
    <row r="53" spans="1:43" x14ac:dyDescent="0.25">
      <c r="A53" s="58" t="s">
        <v>238</v>
      </c>
      <c r="B53" s="31" t="s">
        <v>74</v>
      </c>
      <c r="C53" s="48">
        <f>C52</f>
        <v>0.18000000000000002</v>
      </c>
      <c r="D53" s="48">
        <f t="shared" ref="D53:L53" si="31">C53</f>
        <v>0.18000000000000002</v>
      </c>
      <c r="E53" s="48">
        <f t="shared" si="31"/>
        <v>0.18000000000000002</v>
      </c>
      <c r="F53" s="48">
        <f t="shared" si="31"/>
        <v>0.18000000000000002</v>
      </c>
      <c r="G53" s="48">
        <f t="shared" si="31"/>
        <v>0.18000000000000002</v>
      </c>
      <c r="H53" s="48">
        <f t="shared" si="31"/>
        <v>0.18000000000000002</v>
      </c>
      <c r="I53" s="48">
        <f t="shared" si="31"/>
        <v>0.18000000000000002</v>
      </c>
      <c r="J53" s="48">
        <f t="shared" si="31"/>
        <v>0.18000000000000002</v>
      </c>
      <c r="K53" s="48">
        <f t="shared" si="31"/>
        <v>0.18000000000000002</v>
      </c>
      <c r="L53" s="48">
        <f t="shared" si="31"/>
        <v>0.18000000000000002</v>
      </c>
      <c r="M53" s="31"/>
      <c r="N53" s="31"/>
      <c r="O53" s="31" t="str">
        <f t="shared" ref="O53:P58" si="32">A53</f>
        <v>aatrp</v>
      </c>
      <c r="P53" s="31" t="str">
        <f t="shared" si="32"/>
        <v>nat</v>
      </c>
      <c r="Q53" s="32" t="str">
        <f t="shared" ref="Q53:Q58" si="33">Q52</f>
        <v>eps</v>
      </c>
      <c r="R53" s="32" t="str">
        <f t="shared" ref="R53:Z53" si="34">Q53</f>
        <v>eps</v>
      </c>
      <c r="S53" s="32" t="str">
        <f t="shared" si="34"/>
        <v>eps</v>
      </c>
      <c r="T53" s="32" t="str">
        <f t="shared" si="34"/>
        <v>eps</v>
      </c>
      <c r="U53" s="32" t="str">
        <f t="shared" si="34"/>
        <v>eps</v>
      </c>
      <c r="V53" s="32" t="str">
        <f t="shared" si="34"/>
        <v>eps</v>
      </c>
      <c r="W53" s="32" t="str">
        <f t="shared" si="34"/>
        <v>eps</v>
      </c>
      <c r="X53" s="32" t="str">
        <f t="shared" si="34"/>
        <v>eps</v>
      </c>
      <c r="Y53" s="32" t="str">
        <f t="shared" si="34"/>
        <v>eps</v>
      </c>
      <c r="Z53" s="32" t="str">
        <f t="shared" si="34"/>
        <v>eps</v>
      </c>
      <c r="AD53" s="14"/>
      <c r="AF53" s="51" t="str">
        <f t="shared" si="24"/>
        <v>20 yrs</v>
      </c>
      <c r="AG53" s="34" t="s">
        <v>71</v>
      </c>
      <c r="AH53" s="34" t="s">
        <v>239</v>
      </c>
      <c r="AI53" s="35">
        <v>1.4</v>
      </c>
      <c r="AJ53" s="34">
        <v>1.8</v>
      </c>
      <c r="AK53" s="34">
        <v>1.2</v>
      </c>
      <c r="AL53" s="34">
        <v>0.7</v>
      </c>
      <c r="AM53" s="46">
        <f t="shared" si="11"/>
        <v>6.9999999999999993E-2</v>
      </c>
      <c r="AP53" s="14">
        <f t="shared" si="12"/>
        <v>0.7</v>
      </c>
      <c r="AQ53" s="14">
        <f t="shared" si="13"/>
        <v>0.7</v>
      </c>
    </row>
    <row r="54" spans="1:43" x14ac:dyDescent="0.25">
      <c r="A54" s="58" t="s">
        <v>71</v>
      </c>
      <c r="B54" s="31" t="s">
        <v>74</v>
      </c>
      <c r="C54" s="48">
        <f>VLOOKUP($A54,$AG$8:$AM$69,MATCH($AF$4,$AG$7:$AM$7,0),)*$F$3</f>
        <v>6.9999999999999993E-2</v>
      </c>
      <c r="D54" s="48">
        <f t="shared" ref="D54:L54" si="35">C54</f>
        <v>6.9999999999999993E-2</v>
      </c>
      <c r="E54" s="48">
        <f t="shared" si="35"/>
        <v>6.9999999999999993E-2</v>
      </c>
      <c r="F54" s="48">
        <f t="shared" si="35"/>
        <v>6.9999999999999993E-2</v>
      </c>
      <c r="G54" s="48">
        <f t="shared" si="35"/>
        <v>6.9999999999999993E-2</v>
      </c>
      <c r="H54" s="48">
        <f t="shared" si="35"/>
        <v>6.9999999999999993E-2</v>
      </c>
      <c r="I54" s="48">
        <f t="shared" si="35"/>
        <v>6.9999999999999993E-2</v>
      </c>
      <c r="J54" s="48">
        <f t="shared" si="35"/>
        <v>6.9999999999999993E-2</v>
      </c>
      <c r="K54" s="48">
        <f t="shared" si="35"/>
        <v>6.9999999999999993E-2</v>
      </c>
      <c r="L54" s="48">
        <f t="shared" si="35"/>
        <v>6.9999999999999993E-2</v>
      </c>
      <c r="M54" s="31"/>
      <c r="N54" s="31"/>
      <c r="O54" s="31" t="str">
        <f t="shared" si="32"/>
        <v>acomm</v>
      </c>
      <c r="P54" s="31" t="str">
        <f t="shared" si="32"/>
        <v>nat</v>
      </c>
      <c r="Q54" s="32" t="str">
        <f t="shared" si="33"/>
        <v>eps</v>
      </c>
      <c r="R54" s="32" t="str">
        <f t="shared" ref="R54:Z54" si="36">Q54</f>
        <v>eps</v>
      </c>
      <c r="S54" s="32" t="str">
        <f t="shared" si="36"/>
        <v>eps</v>
      </c>
      <c r="T54" s="32" t="str">
        <f t="shared" si="36"/>
        <v>eps</v>
      </c>
      <c r="U54" s="32" t="str">
        <f t="shared" si="36"/>
        <v>eps</v>
      </c>
      <c r="V54" s="32" t="str">
        <f t="shared" si="36"/>
        <v>eps</v>
      </c>
      <c r="W54" s="32" t="str">
        <f t="shared" si="36"/>
        <v>eps</v>
      </c>
      <c r="X54" s="32" t="str">
        <f t="shared" si="36"/>
        <v>eps</v>
      </c>
      <c r="Y54" s="32" t="str">
        <f t="shared" si="36"/>
        <v>eps</v>
      </c>
      <c r="Z54" s="32" t="str">
        <f t="shared" si="36"/>
        <v>eps</v>
      </c>
      <c r="AD54" s="14"/>
      <c r="AF54" s="51" t="str">
        <f t="shared" si="24"/>
        <v>20 yrs</v>
      </c>
      <c r="AG54" s="34" t="s">
        <v>72</v>
      </c>
      <c r="AH54" s="34" t="s">
        <v>240</v>
      </c>
      <c r="AI54" s="35">
        <v>1.4</v>
      </c>
      <c r="AJ54" s="34">
        <v>1.8</v>
      </c>
      <c r="AK54" s="34">
        <v>1.2</v>
      </c>
      <c r="AL54" s="34">
        <v>0.7</v>
      </c>
      <c r="AM54" s="46">
        <f t="shared" si="11"/>
        <v>6.9999999999999993E-2</v>
      </c>
      <c r="AP54" s="14">
        <f t="shared" si="12"/>
        <v>0.7</v>
      </c>
      <c r="AQ54" s="14">
        <f t="shared" si="13"/>
        <v>0.7</v>
      </c>
    </row>
    <row r="55" spans="1:43" x14ac:dyDescent="0.25">
      <c r="A55" s="58" t="s">
        <v>72</v>
      </c>
      <c r="B55" s="31" t="s">
        <v>74</v>
      </c>
      <c r="C55" s="48">
        <f>VLOOKUP($A55,$AG$8:$AM$69,MATCH($AF$4,$AG$7:$AM$7,0),)*$F$3</f>
        <v>6.9999999999999993E-2</v>
      </c>
      <c r="D55" s="48">
        <f t="shared" ref="D55:L55" si="37">C55</f>
        <v>6.9999999999999993E-2</v>
      </c>
      <c r="E55" s="48">
        <f t="shared" si="37"/>
        <v>6.9999999999999993E-2</v>
      </c>
      <c r="F55" s="48">
        <f t="shared" si="37"/>
        <v>6.9999999999999993E-2</v>
      </c>
      <c r="G55" s="48">
        <f t="shared" si="37"/>
        <v>6.9999999999999993E-2</v>
      </c>
      <c r="H55" s="48">
        <f t="shared" si="37"/>
        <v>6.9999999999999993E-2</v>
      </c>
      <c r="I55" s="48">
        <f t="shared" si="37"/>
        <v>6.9999999999999993E-2</v>
      </c>
      <c r="J55" s="48">
        <f t="shared" si="37"/>
        <v>6.9999999999999993E-2</v>
      </c>
      <c r="K55" s="48">
        <f t="shared" si="37"/>
        <v>6.9999999999999993E-2</v>
      </c>
      <c r="L55" s="48">
        <f t="shared" si="37"/>
        <v>6.9999999999999993E-2</v>
      </c>
      <c r="M55" s="31"/>
      <c r="N55" s="31"/>
      <c r="O55" s="31" t="str">
        <f t="shared" si="32"/>
        <v>afsrv</v>
      </c>
      <c r="P55" s="31" t="str">
        <f t="shared" si="32"/>
        <v>nat</v>
      </c>
      <c r="Q55" s="32" t="str">
        <f t="shared" si="33"/>
        <v>eps</v>
      </c>
      <c r="R55" s="32" t="str">
        <f t="shared" ref="R55:Z55" si="38">Q55</f>
        <v>eps</v>
      </c>
      <c r="S55" s="32" t="str">
        <f t="shared" si="38"/>
        <v>eps</v>
      </c>
      <c r="T55" s="32" t="str">
        <f t="shared" si="38"/>
        <v>eps</v>
      </c>
      <c r="U55" s="32" t="str">
        <f t="shared" si="38"/>
        <v>eps</v>
      </c>
      <c r="V55" s="32" t="str">
        <f t="shared" si="38"/>
        <v>eps</v>
      </c>
      <c r="W55" s="32" t="str">
        <f t="shared" si="38"/>
        <v>eps</v>
      </c>
      <c r="X55" s="32" t="str">
        <f t="shared" si="38"/>
        <v>eps</v>
      </c>
      <c r="Y55" s="32" t="str">
        <f t="shared" si="38"/>
        <v>eps</v>
      </c>
      <c r="Z55" s="32" t="str">
        <f t="shared" si="38"/>
        <v>eps</v>
      </c>
      <c r="AD55" s="14"/>
      <c r="AF55" s="51" t="str">
        <f t="shared" si="24"/>
        <v>20 yrs</v>
      </c>
      <c r="AH55" s="34" t="s">
        <v>241</v>
      </c>
      <c r="AI55" s="35">
        <v>1.4</v>
      </c>
      <c r="AJ55" s="34">
        <v>1.8</v>
      </c>
      <c r="AK55" s="34">
        <v>1.2</v>
      </c>
      <c r="AL55" s="34">
        <v>0.7</v>
      </c>
      <c r="AM55" s="46">
        <f t="shared" si="11"/>
        <v>6.9999999999999993E-2</v>
      </c>
      <c r="AP55" s="14">
        <f t="shared" si="12"/>
        <v>0.7</v>
      </c>
      <c r="AQ55" s="14">
        <f t="shared" si="13"/>
        <v>0.7</v>
      </c>
    </row>
    <row r="56" spans="1:43" x14ac:dyDescent="0.25">
      <c r="A56" s="58" t="s">
        <v>126</v>
      </c>
      <c r="B56" s="31" t="s">
        <v>74</v>
      </c>
      <c r="C56" s="48">
        <f>VLOOKUP($A56,$AG$8:$AM$69,MATCH($AF$4,$AG$7:$AM$7,0),)*$F$3</f>
        <v>6.9999999999999993E-2</v>
      </c>
      <c r="D56" s="48">
        <f t="shared" ref="D56:L56" si="39">C56</f>
        <v>6.9999999999999993E-2</v>
      </c>
      <c r="E56" s="48">
        <f t="shared" si="39"/>
        <v>6.9999999999999993E-2</v>
      </c>
      <c r="F56" s="48">
        <f t="shared" si="39"/>
        <v>6.9999999999999993E-2</v>
      </c>
      <c r="G56" s="48">
        <f t="shared" si="39"/>
        <v>6.9999999999999993E-2</v>
      </c>
      <c r="H56" s="48">
        <f t="shared" si="39"/>
        <v>6.9999999999999993E-2</v>
      </c>
      <c r="I56" s="48">
        <f t="shared" si="39"/>
        <v>6.9999999999999993E-2</v>
      </c>
      <c r="J56" s="48">
        <f t="shared" si="39"/>
        <v>6.9999999999999993E-2</v>
      </c>
      <c r="K56" s="48">
        <f t="shared" si="39"/>
        <v>6.9999999999999993E-2</v>
      </c>
      <c r="L56" s="48">
        <f t="shared" si="39"/>
        <v>6.9999999999999993E-2</v>
      </c>
      <c r="M56" s="31"/>
      <c r="N56" s="31"/>
      <c r="O56" s="31" t="str">
        <f t="shared" si="32"/>
        <v>absrv</v>
      </c>
      <c r="P56" s="31" t="str">
        <f t="shared" si="32"/>
        <v>nat</v>
      </c>
      <c r="Q56" s="32" t="str">
        <f t="shared" si="33"/>
        <v>eps</v>
      </c>
      <c r="R56" s="32" t="str">
        <f t="shared" ref="R56:Z56" si="40">Q56</f>
        <v>eps</v>
      </c>
      <c r="S56" s="32" t="str">
        <f t="shared" si="40"/>
        <v>eps</v>
      </c>
      <c r="T56" s="32" t="str">
        <f t="shared" si="40"/>
        <v>eps</v>
      </c>
      <c r="U56" s="32" t="str">
        <f t="shared" si="40"/>
        <v>eps</v>
      </c>
      <c r="V56" s="32" t="str">
        <f t="shared" si="40"/>
        <v>eps</v>
      </c>
      <c r="W56" s="32" t="str">
        <f t="shared" si="40"/>
        <v>eps</v>
      </c>
      <c r="X56" s="32" t="str">
        <f t="shared" si="40"/>
        <v>eps</v>
      </c>
      <c r="Y56" s="32" t="str">
        <f t="shared" si="40"/>
        <v>eps</v>
      </c>
      <c r="Z56" s="32" t="str">
        <f t="shared" si="40"/>
        <v>eps</v>
      </c>
      <c r="AD56" s="14"/>
      <c r="AF56" s="51" t="str">
        <f t="shared" si="24"/>
        <v>20 yrs</v>
      </c>
      <c r="AH56" s="34" t="s">
        <v>242</v>
      </c>
      <c r="AI56" s="35">
        <v>1.4</v>
      </c>
      <c r="AJ56" s="34">
        <v>1.8</v>
      </c>
      <c r="AK56" s="34">
        <v>1.2</v>
      </c>
      <c r="AL56" s="34">
        <v>0.7</v>
      </c>
      <c r="AM56" s="46">
        <f t="shared" si="11"/>
        <v>6.9999999999999993E-2</v>
      </c>
      <c r="AP56" s="14">
        <f t="shared" si="12"/>
        <v>0.7</v>
      </c>
      <c r="AQ56" s="14">
        <f t="shared" si="13"/>
        <v>0.7</v>
      </c>
    </row>
    <row r="57" spans="1:43" x14ac:dyDescent="0.25">
      <c r="A57" s="58" t="s">
        <v>73</v>
      </c>
      <c r="B57" s="31" t="s">
        <v>74</v>
      </c>
      <c r="C57" s="48">
        <f>VLOOKUP($A57,$AG$8:$AM$69,MATCH($AF$4,$AG$7:$AM$7,0),)*$F$3</f>
        <v>-4.0000000000000008E-2</v>
      </c>
      <c r="D57" s="48">
        <f>C57</f>
        <v>-4.0000000000000008E-2</v>
      </c>
      <c r="E57" s="48">
        <f t="shared" ref="E57:L58" si="41">D57</f>
        <v>-4.0000000000000008E-2</v>
      </c>
      <c r="F57" s="48">
        <f t="shared" si="41"/>
        <v>-4.0000000000000008E-2</v>
      </c>
      <c r="G57" s="48">
        <f t="shared" si="41"/>
        <v>-4.0000000000000008E-2</v>
      </c>
      <c r="H57" s="48">
        <f t="shared" si="41"/>
        <v>-4.0000000000000008E-2</v>
      </c>
      <c r="I57" s="48">
        <f t="shared" si="41"/>
        <v>-4.0000000000000008E-2</v>
      </c>
      <c r="J57" s="48">
        <f t="shared" si="41"/>
        <v>-4.0000000000000008E-2</v>
      </c>
      <c r="K57" s="48">
        <f t="shared" si="41"/>
        <v>-4.0000000000000008E-2</v>
      </c>
      <c r="L57" s="48">
        <f t="shared" si="41"/>
        <v>-4.0000000000000008E-2</v>
      </c>
      <c r="M57" s="31"/>
      <c r="N57" s="31"/>
      <c r="O57" s="31" t="str">
        <f t="shared" si="32"/>
        <v>agsrv</v>
      </c>
      <c r="P57" s="31" t="str">
        <f t="shared" si="32"/>
        <v>nat</v>
      </c>
      <c r="Q57" s="32" t="str">
        <f t="shared" si="33"/>
        <v>eps</v>
      </c>
      <c r="R57" s="32" t="str">
        <f t="shared" ref="R57:Z57" si="42">Q57</f>
        <v>eps</v>
      </c>
      <c r="S57" s="32" t="str">
        <f t="shared" si="42"/>
        <v>eps</v>
      </c>
      <c r="T57" s="32" t="str">
        <f t="shared" si="42"/>
        <v>eps</v>
      </c>
      <c r="U57" s="32" t="str">
        <f t="shared" si="42"/>
        <v>eps</v>
      </c>
      <c r="V57" s="32" t="str">
        <f t="shared" si="42"/>
        <v>eps</v>
      </c>
      <c r="W57" s="32" t="str">
        <f t="shared" si="42"/>
        <v>eps</v>
      </c>
      <c r="X57" s="32" t="str">
        <f t="shared" si="42"/>
        <v>eps</v>
      </c>
      <c r="Y57" s="32" t="str">
        <f t="shared" si="42"/>
        <v>eps</v>
      </c>
      <c r="Z57" s="32" t="str">
        <f t="shared" si="42"/>
        <v>eps</v>
      </c>
      <c r="AD57" s="14"/>
      <c r="AF57" s="51" t="str">
        <f t="shared" si="24"/>
        <v>20 yrs</v>
      </c>
      <c r="AG57" s="34" t="s">
        <v>126</v>
      </c>
      <c r="AH57" s="34" t="s">
        <v>243</v>
      </c>
      <c r="AI57" s="35">
        <v>1.4</v>
      </c>
      <c r="AJ57" s="34">
        <v>1.8</v>
      </c>
      <c r="AK57" s="34">
        <v>1.2</v>
      </c>
      <c r="AL57" s="34">
        <v>0.7</v>
      </c>
      <c r="AM57" s="46">
        <f t="shared" si="11"/>
        <v>6.9999999999999993E-2</v>
      </c>
      <c r="AP57" s="14">
        <f t="shared" si="12"/>
        <v>0.7</v>
      </c>
      <c r="AQ57" s="14">
        <f t="shared" si="13"/>
        <v>0.7</v>
      </c>
    </row>
    <row r="58" spans="1:43" x14ac:dyDescent="0.25">
      <c r="A58" s="58" t="s">
        <v>127</v>
      </c>
      <c r="B58" s="31" t="s">
        <v>74</v>
      </c>
      <c r="C58" s="48">
        <f>VLOOKUP($A58,$AG$8:$AM$69,MATCH($AF$4,$AG$7:$AM$7,0),)*$F$3</f>
        <v>-0.15000000000000002</v>
      </c>
      <c r="D58" s="48">
        <f>C58</f>
        <v>-0.15000000000000002</v>
      </c>
      <c r="E58" s="48">
        <f t="shared" si="41"/>
        <v>-0.15000000000000002</v>
      </c>
      <c r="F58" s="48">
        <f t="shared" si="41"/>
        <v>-0.15000000000000002</v>
      </c>
      <c r="G58" s="48">
        <f t="shared" si="41"/>
        <v>-0.15000000000000002</v>
      </c>
      <c r="H58" s="48">
        <f t="shared" si="41"/>
        <v>-0.15000000000000002</v>
      </c>
      <c r="I58" s="48">
        <f t="shared" si="41"/>
        <v>-0.15000000000000002</v>
      </c>
      <c r="J58" s="48">
        <f t="shared" si="41"/>
        <v>-0.15000000000000002</v>
      </c>
      <c r="K58" s="48">
        <f t="shared" si="41"/>
        <v>-0.15000000000000002</v>
      </c>
      <c r="L58" s="48">
        <f t="shared" si="41"/>
        <v>-0.15000000000000002</v>
      </c>
      <c r="M58" s="31"/>
      <c r="N58" s="31"/>
      <c r="O58" s="31" t="str">
        <f t="shared" si="32"/>
        <v>aosrv</v>
      </c>
      <c r="P58" s="31" t="str">
        <f t="shared" si="32"/>
        <v>nat</v>
      </c>
      <c r="Q58" s="32" t="str">
        <f t="shared" si="33"/>
        <v>eps</v>
      </c>
      <c r="R58" s="32" t="str">
        <f t="shared" ref="R58:Z58" si="43">Q58</f>
        <v>eps</v>
      </c>
      <c r="S58" s="32" t="str">
        <f t="shared" si="43"/>
        <v>eps</v>
      </c>
      <c r="T58" s="32" t="str">
        <f t="shared" si="43"/>
        <v>eps</v>
      </c>
      <c r="U58" s="32" t="str">
        <f t="shared" si="43"/>
        <v>eps</v>
      </c>
      <c r="V58" s="32" t="str">
        <f t="shared" si="43"/>
        <v>eps</v>
      </c>
      <c r="W58" s="32" t="str">
        <f t="shared" si="43"/>
        <v>eps</v>
      </c>
      <c r="X58" s="32" t="str">
        <f t="shared" si="43"/>
        <v>eps</v>
      </c>
      <c r="Y58" s="32" t="str">
        <f t="shared" si="43"/>
        <v>eps</v>
      </c>
      <c r="Z58" s="32" t="str">
        <f t="shared" si="43"/>
        <v>eps</v>
      </c>
      <c r="AD58" s="14"/>
      <c r="AF58" s="51" t="str">
        <f t="shared" si="24"/>
        <v>20 yrs</v>
      </c>
      <c r="AH58" s="34" t="s">
        <v>244</v>
      </c>
      <c r="AI58" s="35">
        <v>1.4</v>
      </c>
      <c r="AJ58" s="34">
        <v>1.8</v>
      </c>
      <c r="AK58" s="34">
        <v>1.2</v>
      </c>
      <c r="AL58" s="34">
        <v>0.7</v>
      </c>
      <c r="AM58" s="46">
        <f t="shared" si="11"/>
        <v>6.9999999999999993E-2</v>
      </c>
      <c r="AP58" s="14">
        <f t="shared" si="12"/>
        <v>0.7</v>
      </c>
      <c r="AQ58" s="14">
        <f t="shared" si="13"/>
        <v>0.7</v>
      </c>
    </row>
    <row r="59" spans="1:43" x14ac:dyDescent="0.25">
      <c r="AD59" s="14"/>
      <c r="AF59" s="51" t="str">
        <f t="shared" si="24"/>
        <v>20 yrs</v>
      </c>
      <c r="AH59" s="34" t="s">
        <v>245</v>
      </c>
      <c r="AI59" s="35">
        <v>1.4</v>
      </c>
      <c r="AJ59" s="34">
        <v>1.8</v>
      </c>
      <c r="AK59" s="34">
        <v>1.2</v>
      </c>
      <c r="AL59" s="34">
        <v>0.7</v>
      </c>
      <c r="AM59" s="46">
        <f t="shared" si="11"/>
        <v>6.9999999999999993E-2</v>
      </c>
      <c r="AP59" s="14">
        <f t="shared" si="12"/>
        <v>0.7</v>
      </c>
      <c r="AQ59" s="14">
        <f t="shared" si="13"/>
        <v>0.7</v>
      </c>
    </row>
    <row r="60" spans="1:43" x14ac:dyDescent="0.25">
      <c r="AD60" s="14"/>
      <c r="AF60" s="51" t="str">
        <f t="shared" si="24"/>
        <v>20 yrs</v>
      </c>
      <c r="AH60" s="34" t="s">
        <v>246</v>
      </c>
      <c r="AI60" s="35">
        <v>1.4</v>
      </c>
      <c r="AJ60" s="34">
        <v>1.8</v>
      </c>
      <c r="AK60" s="34">
        <v>1.2</v>
      </c>
      <c r="AL60" s="34">
        <v>0.7</v>
      </c>
      <c r="AM60" s="46">
        <f t="shared" si="11"/>
        <v>6.9999999999999993E-2</v>
      </c>
      <c r="AP60" s="14">
        <f t="shared" si="12"/>
        <v>0.7</v>
      </c>
      <c r="AQ60" s="14">
        <f t="shared" si="13"/>
        <v>0.7</v>
      </c>
    </row>
    <row r="61" spans="1:43" x14ac:dyDescent="0.25">
      <c r="A61" s="31"/>
      <c r="B61" s="31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31"/>
      <c r="N61" s="31"/>
      <c r="O61" s="31"/>
      <c r="P61" s="31"/>
      <c r="Q61" s="32"/>
      <c r="R61" s="32"/>
      <c r="S61" s="32"/>
      <c r="T61" s="32"/>
      <c r="U61" s="32"/>
      <c r="V61" s="32"/>
      <c r="W61" s="32"/>
      <c r="X61" s="32"/>
      <c r="Y61" s="32"/>
      <c r="Z61" s="32"/>
      <c r="AD61" s="14"/>
      <c r="AF61" s="51" t="str">
        <f t="shared" si="24"/>
        <v>20 yrs</v>
      </c>
      <c r="AH61" s="34" t="s">
        <v>247</v>
      </c>
      <c r="AI61" s="35">
        <v>1.4</v>
      </c>
      <c r="AJ61" s="34">
        <v>1.8</v>
      </c>
      <c r="AK61" s="34">
        <v>1.2</v>
      </c>
      <c r="AL61" s="34">
        <v>0.7</v>
      </c>
      <c r="AM61" s="46">
        <f t="shared" si="11"/>
        <v>6.9999999999999993E-2</v>
      </c>
      <c r="AP61" s="14">
        <f t="shared" si="12"/>
        <v>0.7</v>
      </c>
      <c r="AQ61" s="14">
        <f t="shared" si="13"/>
        <v>0.7</v>
      </c>
    </row>
    <row r="62" spans="1:43" x14ac:dyDescent="0.25">
      <c r="A62" s="31"/>
      <c r="B62" s="31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31"/>
      <c r="N62" s="31"/>
      <c r="O62" s="31"/>
      <c r="P62" s="31"/>
      <c r="Q62" s="32"/>
      <c r="R62" s="32"/>
      <c r="S62" s="32"/>
      <c r="T62" s="32"/>
      <c r="U62" s="32"/>
      <c r="V62" s="32"/>
      <c r="W62" s="32"/>
      <c r="X62" s="32"/>
      <c r="Y62" s="32"/>
      <c r="Z62" s="32"/>
      <c r="AD62" s="14"/>
      <c r="AF62" s="36" t="s">
        <v>215</v>
      </c>
      <c r="AG62" s="34" t="s">
        <v>73</v>
      </c>
      <c r="AH62" s="34" t="s">
        <v>248</v>
      </c>
      <c r="AI62" s="35">
        <v>0.4</v>
      </c>
      <c r="AJ62" s="34">
        <v>0</v>
      </c>
      <c r="AK62" s="34">
        <v>-0.4</v>
      </c>
      <c r="AL62" s="34">
        <v>-0.4</v>
      </c>
      <c r="AM62" s="46">
        <f t="shared" si="11"/>
        <v>-4.0000000000000008E-2</v>
      </c>
      <c r="AP62" s="14">
        <f t="shared" si="12"/>
        <v>-0.4</v>
      </c>
      <c r="AQ62" s="57">
        <f>AP62</f>
        <v>-0.4</v>
      </c>
    </row>
    <row r="63" spans="1:43" x14ac:dyDescent="0.25">
      <c r="A63" s="31"/>
      <c r="B63" s="31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31"/>
      <c r="N63" s="31"/>
      <c r="O63" s="31"/>
      <c r="P63" s="31"/>
      <c r="Q63" s="32"/>
      <c r="R63" s="32"/>
      <c r="S63" s="32"/>
      <c r="T63" s="32"/>
      <c r="U63" s="32"/>
      <c r="V63" s="32"/>
      <c r="W63" s="32"/>
      <c r="X63" s="32"/>
      <c r="Y63" s="32"/>
      <c r="Z63" s="32"/>
      <c r="AD63" s="14"/>
      <c r="AF63" s="36" t="s">
        <v>215</v>
      </c>
      <c r="AG63" s="34" t="s">
        <v>127</v>
      </c>
      <c r="AH63" s="34" t="s">
        <v>249</v>
      </c>
      <c r="AI63" s="35">
        <v>-0.6</v>
      </c>
      <c r="AJ63" s="34">
        <v>-0.5</v>
      </c>
      <c r="AK63" s="34">
        <v>-1.3</v>
      </c>
      <c r="AL63" s="34">
        <v>-1.5</v>
      </c>
      <c r="AM63" s="46">
        <f t="shared" si="11"/>
        <v>-0.15000000000000002</v>
      </c>
      <c r="AP63" s="14">
        <f t="shared" si="12"/>
        <v>-1.5</v>
      </c>
      <c r="AQ63" s="57">
        <f t="shared" ref="AQ63:AQ69" si="44">AP63</f>
        <v>-1.5</v>
      </c>
    </row>
    <row r="64" spans="1:43" x14ac:dyDescent="0.25">
      <c r="A64" s="31"/>
      <c r="B64" s="31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31"/>
      <c r="N64" s="31"/>
      <c r="O64" s="31"/>
      <c r="P64" s="31"/>
      <c r="Q64" s="32"/>
      <c r="R64" s="32"/>
      <c r="S64" s="32"/>
      <c r="T64" s="32"/>
      <c r="U64" s="32"/>
      <c r="V64" s="32"/>
      <c r="W64" s="32"/>
      <c r="X64" s="32"/>
      <c r="Y64" s="32"/>
      <c r="Z64" s="32"/>
      <c r="AD64" s="14"/>
      <c r="AF64" s="51" t="str">
        <f t="shared" ref="AF64:AF75" si="45">AF63</f>
        <v>20 yrs</v>
      </c>
      <c r="AH64" s="34" t="s">
        <v>250</v>
      </c>
      <c r="AI64" s="35">
        <v>-0.6</v>
      </c>
      <c r="AJ64" s="34">
        <v>-0.5</v>
      </c>
      <c r="AK64" s="34">
        <v>-1.3</v>
      </c>
      <c r="AL64" s="34">
        <v>-1.5</v>
      </c>
      <c r="AM64" s="46">
        <f t="shared" si="11"/>
        <v>-0.15000000000000002</v>
      </c>
      <c r="AP64" s="14">
        <f t="shared" si="12"/>
        <v>-1.5</v>
      </c>
      <c r="AQ64" s="57">
        <f t="shared" si="44"/>
        <v>-1.5</v>
      </c>
    </row>
    <row r="65" spans="1:43" x14ac:dyDescent="0.25">
      <c r="A65" s="31"/>
      <c r="B65" s="31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31"/>
      <c r="N65" s="31"/>
      <c r="O65" s="31"/>
      <c r="P65" s="31"/>
      <c r="Q65" s="32"/>
      <c r="R65" s="32"/>
      <c r="S65" s="32"/>
      <c r="T65" s="32"/>
      <c r="U65" s="32"/>
      <c r="V65" s="32"/>
      <c r="W65" s="32"/>
      <c r="X65" s="32"/>
      <c r="Y65" s="32"/>
      <c r="Z65" s="32"/>
      <c r="AD65" s="14"/>
      <c r="AF65" s="36" t="s">
        <v>215</v>
      </c>
      <c r="AH65" s="34" t="s">
        <v>251</v>
      </c>
      <c r="AI65" s="35">
        <v>-0.6</v>
      </c>
      <c r="AJ65" s="34">
        <v>-0.5</v>
      </c>
      <c r="AK65" s="34">
        <v>-1.3</v>
      </c>
      <c r="AL65" s="34">
        <v>-1.5</v>
      </c>
      <c r="AM65" s="46">
        <f t="shared" si="11"/>
        <v>-0.15000000000000002</v>
      </c>
      <c r="AP65" s="14">
        <f t="shared" si="12"/>
        <v>-1.5</v>
      </c>
      <c r="AQ65" s="57">
        <f t="shared" si="44"/>
        <v>-1.5</v>
      </c>
    </row>
    <row r="66" spans="1:43" x14ac:dyDescent="0.25">
      <c r="A66" s="31"/>
      <c r="B66" s="31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31"/>
      <c r="N66" s="31"/>
      <c r="O66" s="31"/>
      <c r="P66" s="31"/>
      <c r="Q66" s="32"/>
      <c r="R66" s="32"/>
      <c r="S66" s="32"/>
      <c r="T66" s="32"/>
      <c r="U66" s="32"/>
      <c r="V66" s="32"/>
      <c r="W66" s="32"/>
      <c r="X66" s="32"/>
      <c r="Y66" s="32"/>
      <c r="Z66" s="32"/>
      <c r="AD66" s="14"/>
      <c r="AF66" s="51" t="str">
        <f t="shared" si="45"/>
        <v>20 yrs</v>
      </c>
      <c r="AH66" s="34" t="s">
        <v>252</v>
      </c>
      <c r="AI66" s="35">
        <v>-0.6</v>
      </c>
      <c r="AJ66" s="34">
        <v>-0.5</v>
      </c>
      <c r="AK66" s="34">
        <v>-1.3</v>
      </c>
      <c r="AL66" s="34">
        <v>-1.5</v>
      </c>
      <c r="AM66" s="46">
        <f t="shared" si="11"/>
        <v>-0.15000000000000002</v>
      </c>
      <c r="AP66" s="14">
        <f t="shared" si="12"/>
        <v>-1.5</v>
      </c>
      <c r="AQ66" s="57">
        <f t="shared" si="44"/>
        <v>-1.5</v>
      </c>
    </row>
    <row r="67" spans="1:43" x14ac:dyDescent="0.25">
      <c r="A67" s="31"/>
      <c r="B67" s="31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31"/>
      <c r="N67" s="31"/>
      <c r="O67" s="31"/>
      <c r="P67" s="31"/>
      <c r="Q67" s="32"/>
      <c r="R67" s="32"/>
      <c r="S67" s="32"/>
      <c r="T67" s="32"/>
      <c r="U67" s="32"/>
      <c r="V67" s="32"/>
      <c r="W67" s="32"/>
      <c r="X67" s="32"/>
      <c r="Y67" s="32"/>
      <c r="Z67" s="32"/>
      <c r="AD67" s="14"/>
      <c r="AF67" s="51" t="str">
        <f t="shared" si="45"/>
        <v>20 yrs</v>
      </c>
      <c r="AH67" s="34" t="s">
        <v>253</v>
      </c>
      <c r="AI67" s="35">
        <v>-0.6</v>
      </c>
      <c r="AJ67" s="34">
        <v>-0.5</v>
      </c>
      <c r="AK67" s="34">
        <v>-1.3</v>
      </c>
      <c r="AL67" s="34">
        <v>-1.5</v>
      </c>
      <c r="AM67" s="46">
        <f t="shared" si="11"/>
        <v>-0.15000000000000002</v>
      </c>
      <c r="AP67" s="14">
        <f t="shared" si="12"/>
        <v>-1.5</v>
      </c>
      <c r="AQ67" s="57">
        <f t="shared" si="44"/>
        <v>-1.5</v>
      </c>
    </row>
    <row r="68" spans="1:43" x14ac:dyDescent="0.25">
      <c r="A68" s="31"/>
      <c r="B68" s="31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31"/>
      <c r="N68" s="31"/>
      <c r="O68" s="31"/>
      <c r="P68" s="31"/>
      <c r="Q68" s="32"/>
      <c r="R68" s="32"/>
      <c r="S68" s="32"/>
      <c r="T68" s="32"/>
      <c r="U68" s="32"/>
      <c r="V68" s="32"/>
      <c r="W68" s="32"/>
      <c r="X68" s="32"/>
      <c r="Y68" s="32"/>
      <c r="Z68" s="32"/>
      <c r="AD68" s="14"/>
      <c r="AF68" s="51" t="str">
        <f t="shared" si="45"/>
        <v>20 yrs</v>
      </c>
      <c r="AH68" s="34" t="s">
        <v>254</v>
      </c>
      <c r="AI68" s="35">
        <v>-0.6</v>
      </c>
      <c r="AJ68" s="34">
        <v>-0.5</v>
      </c>
      <c r="AK68" s="34">
        <v>-1.3</v>
      </c>
      <c r="AL68" s="34">
        <v>-1.5</v>
      </c>
      <c r="AM68" s="46">
        <f t="shared" si="11"/>
        <v>-0.15000000000000002</v>
      </c>
      <c r="AP68" s="14">
        <f t="shared" si="12"/>
        <v>-1.5</v>
      </c>
      <c r="AQ68" s="57">
        <f t="shared" si="44"/>
        <v>-1.5</v>
      </c>
    </row>
    <row r="69" spans="1:43" x14ac:dyDescent="0.25">
      <c r="A69" s="31"/>
      <c r="B69" s="31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31"/>
      <c r="N69" s="31"/>
      <c r="O69" s="31"/>
      <c r="P69" s="31"/>
      <c r="Q69" s="32"/>
      <c r="R69" s="32"/>
      <c r="S69" s="32"/>
      <c r="T69" s="32"/>
      <c r="U69" s="32"/>
      <c r="V69" s="32"/>
      <c r="W69" s="32"/>
      <c r="X69" s="32"/>
      <c r="Y69" s="32"/>
      <c r="Z69" s="32"/>
      <c r="AD69" s="14"/>
      <c r="AF69" s="51" t="str">
        <f t="shared" si="45"/>
        <v>20 yrs</v>
      </c>
      <c r="AH69" s="34" t="s">
        <v>255</v>
      </c>
      <c r="AI69" s="35">
        <v>-0.6</v>
      </c>
      <c r="AJ69" s="34">
        <v>-0.5</v>
      </c>
      <c r="AK69" s="34">
        <v>-1.3</v>
      </c>
      <c r="AL69" s="34">
        <v>-1.5</v>
      </c>
      <c r="AM69" s="46">
        <f t="shared" si="11"/>
        <v>-0.15000000000000002</v>
      </c>
      <c r="AP69" s="14">
        <f t="shared" si="12"/>
        <v>-1.5</v>
      </c>
      <c r="AQ69" s="57">
        <f t="shared" si="44"/>
        <v>-1.5</v>
      </c>
    </row>
    <row r="70" spans="1:43" x14ac:dyDescent="0.25">
      <c r="A70" s="31"/>
      <c r="B70" s="31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31"/>
      <c r="N70" s="31"/>
      <c r="O70" s="31"/>
      <c r="P70" s="31"/>
      <c r="Q70" s="32"/>
      <c r="R70" s="32"/>
      <c r="S70" s="32"/>
      <c r="T70" s="32"/>
      <c r="U70" s="32"/>
      <c r="V70" s="32"/>
      <c r="W70" s="32"/>
      <c r="X70" s="32"/>
      <c r="Y70" s="32"/>
      <c r="Z70" s="32"/>
      <c r="AD70" s="14"/>
      <c r="AF70" s="51" t="str">
        <f t="shared" si="45"/>
        <v>20 yrs</v>
      </c>
    </row>
    <row r="71" spans="1:43" x14ac:dyDescent="0.25">
      <c r="A71" s="31"/>
      <c r="B71" s="31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31"/>
      <c r="N71" s="31"/>
      <c r="O71" s="31"/>
      <c r="P71" s="31"/>
      <c r="Q71" s="32"/>
      <c r="R71" s="32"/>
      <c r="S71" s="32"/>
      <c r="T71" s="32"/>
      <c r="U71" s="32"/>
      <c r="V71" s="32"/>
      <c r="W71" s="32"/>
      <c r="X71" s="32"/>
      <c r="Y71" s="32"/>
      <c r="Z71" s="32"/>
      <c r="AD71" s="14"/>
      <c r="AF71" s="51" t="str">
        <f t="shared" si="45"/>
        <v>20 yrs</v>
      </c>
    </row>
    <row r="72" spans="1:43" x14ac:dyDescent="0.25">
      <c r="A72" s="31"/>
      <c r="B72" s="31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31"/>
      <c r="N72" s="31"/>
      <c r="O72" s="31"/>
      <c r="P72" s="31"/>
      <c r="Q72" s="32"/>
      <c r="R72" s="32"/>
      <c r="S72" s="32"/>
      <c r="T72" s="32"/>
      <c r="U72" s="32"/>
      <c r="V72" s="32"/>
      <c r="W72" s="32"/>
      <c r="X72" s="32"/>
      <c r="Y72" s="32"/>
      <c r="Z72" s="32"/>
      <c r="AD72" s="14"/>
      <c r="AF72" s="51" t="str">
        <f t="shared" si="45"/>
        <v>20 yrs</v>
      </c>
    </row>
    <row r="73" spans="1:43" x14ac:dyDescent="0.25">
      <c r="A73" s="31"/>
      <c r="B73" s="31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31"/>
      <c r="N73" s="31"/>
      <c r="O73" s="31"/>
      <c r="P73" s="31"/>
      <c r="Q73" s="32"/>
      <c r="R73" s="32"/>
      <c r="S73" s="32"/>
      <c r="T73" s="32"/>
      <c r="U73" s="32"/>
      <c r="V73" s="32"/>
      <c r="W73" s="32"/>
      <c r="X73" s="32"/>
      <c r="Y73" s="32"/>
      <c r="Z73" s="32"/>
      <c r="AD73" s="14"/>
      <c r="AF73" s="51" t="str">
        <f t="shared" si="45"/>
        <v>20 yrs</v>
      </c>
    </row>
    <row r="74" spans="1:43" x14ac:dyDescent="0.25">
      <c r="A74" s="31"/>
      <c r="B74" s="31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31"/>
      <c r="N74" s="31"/>
      <c r="O74" s="31"/>
      <c r="P74" s="31"/>
      <c r="Q74" s="32"/>
      <c r="R74" s="32"/>
      <c r="S74" s="32"/>
      <c r="T74" s="32"/>
      <c r="U74" s="32"/>
      <c r="V74" s="32"/>
      <c r="W74" s="32"/>
      <c r="X74" s="32"/>
      <c r="Y74" s="32"/>
      <c r="Z74" s="32"/>
      <c r="AD74" s="14"/>
      <c r="AF74" s="51" t="str">
        <f t="shared" si="45"/>
        <v>20 yrs</v>
      </c>
    </row>
    <row r="75" spans="1:43" x14ac:dyDescent="0.25">
      <c r="A75" s="31"/>
      <c r="B75" s="31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31"/>
      <c r="N75" s="31"/>
      <c r="O75" s="31"/>
      <c r="P75" s="31"/>
      <c r="Q75" s="32"/>
      <c r="R75" s="32"/>
      <c r="S75" s="32"/>
      <c r="T75" s="32"/>
      <c r="U75" s="32"/>
      <c r="V75" s="32"/>
      <c r="W75" s="32"/>
      <c r="X75" s="32"/>
      <c r="Y75" s="32"/>
      <c r="Z75" s="32"/>
      <c r="AD75" s="14"/>
      <c r="AF75" s="51" t="str">
        <f t="shared" si="45"/>
        <v>20 yrs</v>
      </c>
    </row>
    <row r="76" spans="1:43" x14ac:dyDescent="0.25">
      <c r="A76" s="31"/>
      <c r="B76" s="31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31"/>
      <c r="N76" s="31"/>
      <c r="O76" s="31"/>
      <c r="P76" s="31"/>
      <c r="Q76" s="32"/>
      <c r="R76" s="32"/>
      <c r="S76" s="32"/>
      <c r="T76" s="32"/>
      <c r="U76" s="32"/>
      <c r="V76" s="32"/>
      <c r="W76" s="32"/>
      <c r="X76" s="32"/>
      <c r="Y76" s="32"/>
      <c r="Z76" s="32"/>
      <c r="AD76" s="14"/>
      <c r="AF76" s="36" t="s">
        <v>215</v>
      </c>
    </row>
    <row r="77" spans="1:43" x14ac:dyDescent="0.25">
      <c r="A77" s="31"/>
      <c r="B77" s="31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31"/>
      <c r="N77" s="31"/>
      <c r="O77" s="31"/>
      <c r="P77" s="31"/>
      <c r="Q77" s="32"/>
      <c r="R77" s="32"/>
      <c r="S77" s="32"/>
      <c r="T77" s="32"/>
      <c r="U77" s="32"/>
      <c r="V77" s="32"/>
      <c r="W77" s="32"/>
      <c r="X77" s="32"/>
      <c r="Y77" s="32"/>
      <c r="Z77" s="32"/>
      <c r="AD77" s="14"/>
      <c r="AF77" s="51" t="str">
        <f>AF76</f>
        <v>20 yrs</v>
      </c>
    </row>
    <row r="78" spans="1:43" x14ac:dyDescent="0.25">
      <c r="A78" s="31"/>
      <c r="B78" s="31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31"/>
      <c r="N78" s="31"/>
      <c r="O78" s="31"/>
      <c r="P78" s="31"/>
      <c r="Q78" s="32"/>
      <c r="R78" s="32"/>
      <c r="S78" s="32"/>
      <c r="T78" s="32"/>
      <c r="U78" s="32"/>
      <c r="V78" s="32"/>
      <c r="W78" s="32"/>
      <c r="X78" s="32"/>
      <c r="Y78" s="32"/>
      <c r="Z78" s="32"/>
      <c r="AF78" s="51" t="str">
        <f>AF77</f>
        <v>20 yrs</v>
      </c>
    </row>
    <row r="79" spans="1:43" x14ac:dyDescent="0.25">
      <c r="A79" s="31"/>
      <c r="B79" s="31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31"/>
      <c r="N79" s="31"/>
      <c r="O79" s="31"/>
      <c r="P79" s="31"/>
      <c r="Q79" s="32"/>
      <c r="R79" s="32"/>
      <c r="S79" s="32"/>
      <c r="T79" s="32"/>
      <c r="U79" s="32"/>
      <c r="V79" s="32"/>
      <c r="W79" s="32"/>
      <c r="X79" s="32"/>
      <c r="Y79" s="32"/>
      <c r="Z79" s="32"/>
      <c r="AF79" s="51" t="str">
        <f>AF78</f>
        <v>20 yrs</v>
      </c>
    </row>
    <row r="80" spans="1:43" x14ac:dyDescent="0.25">
      <c r="M80" s="31"/>
      <c r="N80" s="31"/>
      <c r="AF80" s="51" t="str">
        <f>AF43</f>
        <v>20 yrs</v>
      </c>
    </row>
  </sheetData>
  <conditionalFormatting sqref="D7:L8 Q61:Z79 Q8:Z58 C8:L58 C61:L79">
    <cfRule type="cellIs" dxfId="108" priority="82" operator="equal">
      <formula>"eps"</formula>
    </cfRule>
  </conditionalFormatting>
  <conditionalFormatting sqref="C66:L66">
    <cfRule type="cellIs" dxfId="107" priority="70" operator="equal">
      <formula>"eps"</formula>
    </cfRule>
  </conditionalFormatting>
  <conditionalFormatting sqref="R66:Z66">
    <cfRule type="cellIs" dxfId="106" priority="69" operator="equal">
      <formula>"eps"</formula>
    </cfRule>
  </conditionalFormatting>
  <conditionalFormatting sqref="R66:Z66">
    <cfRule type="cellIs" dxfId="105" priority="68" operator="equal">
      <formula>"eps"</formula>
    </cfRule>
  </conditionalFormatting>
  <conditionalFormatting sqref="C7">
    <cfRule type="cellIs" dxfId="104" priority="67" operator="equal">
      <formula>"eps"</formula>
    </cfRule>
  </conditionalFormatting>
  <conditionalFormatting sqref="C24:L24 R24:Z24">
    <cfRule type="cellIs" dxfId="103" priority="66" operator="equal">
      <formula>"eps"</formula>
    </cfRule>
  </conditionalFormatting>
  <conditionalFormatting sqref="R24:Z24">
    <cfRule type="cellIs" dxfId="102" priority="65" operator="equal">
      <formula>"eps"</formula>
    </cfRule>
  </conditionalFormatting>
  <conditionalFormatting sqref="C45:L45 R45:Z45">
    <cfRule type="cellIs" dxfId="101" priority="64" operator="equal">
      <formula>"eps"</formula>
    </cfRule>
  </conditionalFormatting>
  <conditionalFormatting sqref="R45:Z45">
    <cfRule type="cellIs" dxfId="100" priority="63" operator="equal">
      <formula>"eps"</formula>
    </cfRule>
  </conditionalFormatting>
  <conditionalFormatting sqref="C53">
    <cfRule type="cellIs" dxfId="99" priority="53" operator="equal">
      <formula>"eps"</formula>
    </cfRule>
  </conditionalFormatting>
  <conditionalFormatting sqref="C47">
    <cfRule type="cellIs" dxfId="98" priority="61" operator="equal">
      <formula>"eps"</formula>
    </cfRule>
  </conditionalFormatting>
  <conditionalFormatting sqref="C48">
    <cfRule type="cellIs" dxfId="97" priority="60" operator="equal">
      <formula>"eps"</formula>
    </cfRule>
  </conditionalFormatting>
  <conditionalFormatting sqref="C49">
    <cfRule type="cellIs" dxfId="96" priority="59" operator="equal">
      <formula>"eps"</formula>
    </cfRule>
  </conditionalFormatting>
  <conditionalFormatting sqref="C51">
    <cfRule type="cellIs" dxfId="95" priority="57" operator="equal">
      <formula>"eps"</formula>
    </cfRule>
  </conditionalFormatting>
  <conditionalFormatting sqref="C52">
    <cfRule type="cellIs" dxfId="94" priority="56" operator="equal">
      <formula>"eps"</formula>
    </cfRule>
  </conditionalFormatting>
  <conditionalFormatting sqref="R67:Z79">
    <cfRule type="cellIs" dxfId="93" priority="50" operator="equal">
      <formula>"eps"</formula>
    </cfRule>
  </conditionalFormatting>
  <conditionalFormatting sqref="R67:Z79">
    <cfRule type="cellIs" dxfId="92" priority="49" operator="equal">
      <formula>"eps"</formula>
    </cfRule>
  </conditionalFormatting>
  <conditionalFormatting sqref="AI8:AI69">
    <cfRule type="cellIs" dxfId="91" priority="48" operator="equal">
      <formula>"eps"</formula>
    </cfRule>
  </conditionalFormatting>
  <conditionalFormatting sqref="C69:L69">
    <cfRule type="cellIs" dxfId="90" priority="47" operator="equal">
      <formula>"eps"</formula>
    </cfRule>
  </conditionalFormatting>
  <conditionalFormatting sqref="C72:L72">
    <cfRule type="cellIs" dxfId="89" priority="46" operator="equal">
      <formula>"eps"</formula>
    </cfRule>
  </conditionalFormatting>
  <conditionalFormatting sqref="AL9">
    <cfRule type="cellIs" dxfId="88" priority="43" operator="equal">
      <formula>"eps"</formula>
    </cfRule>
  </conditionalFormatting>
  <conditionalFormatting sqref="AL9">
    <cfRule type="cellIs" dxfId="87" priority="42" operator="equal">
      <formula>"eps"</formula>
    </cfRule>
  </conditionalFormatting>
  <conditionalFormatting sqref="C67:L67">
    <cfRule type="cellIs" dxfId="86" priority="41" operator="equal">
      <formula>"eps"</formula>
    </cfRule>
  </conditionalFormatting>
  <conditionalFormatting sqref="C69">
    <cfRule type="cellIs" dxfId="85" priority="40" operator="equal">
      <formula>"eps"</formula>
    </cfRule>
  </conditionalFormatting>
  <conditionalFormatting sqref="C70">
    <cfRule type="cellIs" dxfId="84" priority="39" operator="equal">
      <formula>"eps"</formula>
    </cfRule>
  </conditionalFormatting>
  <conditionalFormatting sqref="C69:L69">
    <cfRule type="cellIs" dxfId="83" priority="38" operator="equal">
      <formula>"eps"</formula>
    </cfRule>
  </conditionalFormatting>
  <conditionalFormatting sqref="C70:L70">
    <cfRule type="cellIs" dxfId="82" priority="37" operator="equal">
      <formula>"eps"</formula>
    </cfRule>
  </conditionalFormatting>
  <conditionalFormatting sqref="C72:L72">
    <cfRule type="cellIs" dxfId="81" priority="36" operator="equal">
      <formula>"eps"</formula>
    </cfRule>
  </conditionalFormatting>
  <conditionalFormatting sqref="C73:L73">
    <cfRule type="cellIs" dxfId="80" priority="35" operator="equal">
      <formula>"eps"</formula>
    </cfRule>
  </conditionalFormatting>
  <conditionalFormatting sqref="D53:L53">
    <cfRule type="cellIs" dxfId="79" priority="25" operator="equal">
      <formula>"eps"</formula>
    </cfRule>
  </conditionalFormatting>
  <conditionalFormatting sqref="D47:L47">
    <cfRule type="cellIs" dxfId="78" priority="33" operator="equal">
      <formula>"eps"</formula>
    </cfRule>
  </conditionalFormatting>
  <conditionalFormatting sqref="D48:L48">
    <cfRule type="cellIs" dxfId="77" priority="32" operator="equal">
      <formula>"eps"</formula>
    </cfRule>
  </conditionalFormatting>
  <conditionalFormatting sqref="D49:L49">
    <cfRule type="cellIs" dxfId="76" priority="31" operator="equal">
      <formula>"eps"</formula>
    </cfRule>
  </conditionalFormatting>
  <conditionalFormatting sqref="D50:L50">
    <cfRule type="cellIs" dxfId="75" priority="30" operator="equal">
      <formula>"eps"</formula>
    </cfRule>
  </conditionalFormatting>
  <conditionalFormatting sqref="D51:L51">
    <cfRule type="cellIs" dxfId="74" priority="29" operator="equal">
      <formula>"eps"</formula>
    </cfRule>
  </conditionalFormatting>
  <conditionalFormatting sqref="D52:L52">
    <cfRule type="cellIs" dxfId="73" priority="28" operator="equal">
      <formula>"eps"</formula>
    </cfRule>
  </conditionalFormatting>
  <conditionalFormatting sqref="D69:L69">
    <cfRule type="cellIs" dxfId="72" priority="24" operator="equal">
      <formula>"eps"</formula>
    </cfRule>
  </conditionalFormatting>
  <conditionalFormatting sqref="D70:L70">
    <cfRule type="cellIs" dxfId="71" priority="23" operator="equal">
      <formula>"eps"</formula>
    </cfRule>
  </conditionalFormatting>
  <conditionalFormatting sqref="C67">
    <cfRule type="cellIs" dxfId="70" priority="22" operator="equal">
      <formula>"eps"</formula>
    </cfRule>
  </conditionalFormatting>
  <conditionalFormatting sqref="C69">
    <cfRule type="cellIs" dxfId="69" priority="21" operator="equal">
      <formula>"eps"</formula>
    </cfRule>
  </conditionalFormatting>
  <conditionalFormatting sqref="C70">
    <cfRule type="cellIs" dxfId="68" priority="20" operator="equal">
      <formula>"eps"</formula>
    </cfRule>
  </conditionalFormatting>
  <conditionalFormatting sqref="C72">
    <cfRule type="cellIs" dxfId="67" priority="19" operator="equal">
      <formula>"eps"</formula>
    </cfRule>
  </conditionalFormatting>
  <conditionalFormatting sqref="C73">
    <cfRule type="cellIs" dxfId="66" priority="18" operator="equal">
      <formula>"eps"</formula>
    </cfRule>
  </conditionalFormatting>
  <conditionalFormatting sqref="C11">
    <cfRule type="cellIs" dxfId="65" priority="13" operator="equal">
      <formula>"eps"</formula>
    </cfRule>
  </conditionalFormatting>
  <conditionalFormatting sqref="C11">
    <cfRule type="cellIs" dxfId="64" priority="12" operator="equal">
      <formula>"eps"</formula>
    </cfRule>
  </conditionalFormatting>
  <conditionalFormatting sqref="C11">
    <cfRule type="cellIs" dxfId="63" priority="11" operator="equal">
      <formula>"eps"</formula>
    </cfRule>
  </conditionalFormatting>
  <conditionalFormatting sqref="C11">
    <cfRule type="cellIs" dxfId="62" priority="10" operator="equal">
      <formula>"eps"</formula>
    </cfRule>
  </conditionalFormatting>
  <conditionalFormatting sqref="C67">
    <cfRule type="cellIs" dxfId="61" priority="9" operator="equal">
      <formula>"eps"</formula>
    </cfRule>
  </conditionalFormatting>
  <conditionalFormatting sqref="C69:L69">
    <cfRule type="cellIs" dxfId="60" priority="8" operator="equal">
      <formula>"eps"</formula>
    </cfRule>
  </conditionalFormatting>
  <conditionalFormatting sqref="C70:L70">
    <cfRule type="cellIs" dxfId="59" priority="7" operator="equal">
      <formula>"eps"</formula>
    </cfRule>
  </conditionalFormatting>
  <conditionalFormatting sqref="C70">
    <cfRule type="cellIs" dxfId="58" priority="6" operator="equal">
      <formula>"eps"</formula>
    </cfRule>
  </conditionalFormatting>
  <conditionalFormatting sqref="C70">
    <cfRule type="cellIs" dxfId="57" priority="5" operator="equal">
      <formula>"eps"</formula>
    </cfRule>
  </conditionalFormatting>
  <conditionalFormatting sqref="C72:L72">
    <cfRule type="cellIs" dxfId="56" priority="4" operator="equal">
      <formula>"eps"</formula>
    </cfRule>
  </conditionalFormatting>
  <conditionalFormatting sqref="C73:L73">
    <cfRule type="cellIs" dxfId="55" priority="3" operator="equal">
      <formula>"eps"</formula>
    </cfRule>
  </conditionalFormatting>
  <conditionalFormatting sqref="C73">
    <cfRule type="cellIs" dxfId="54" priority="2" operator="equal">
      <formula>"eps"</formula>
    </cfRule>
  </conditionalFormatting>
  <conditionalFormatting sqref="C73">
    <cfRule type="cellIs" dxfId="53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F21" sqref="F21"/>
    </sheetView>
  </sheetViews>
  <sheetFormatPr defaultRowHeight="15" x14ac:dyDescent="0.25"/>
  <sheetData>
    <row r="1" spans="1:24" ht="18.75" x14ac:dyDescent="0.3">
      <c r="A1" s="1" t="s">
        <v>76</v>
      </c>
    </row>
    <row r="5" spans="1:24" x14ac:dyDescent="0.25">
      <c r="A5" s="2" t="s">
        <v>160</v>
      </c>
      <c r="N5" s="2" t="s">
        <v>153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B8</f>
        <v>eps</v>
      </c>
      <c r="D8" s="17" t="str">
        <f t="shared" ref="D8:K8" si="1">C8</f>
        <v>eps</v>
      </c>
      <c r="E8" s="17" t="str">
        <f t="shared" si="1"/>
        <v>eps</v>
      </c>
      <c r="F8" s="17" t="str">
        <f t="shared" si="1"/>
        <v>eps</v>
      </c>
      <c r="G8" s="17" t="str">
        <f t="shared" si="1"/>
        <v>eps</v>
      </c>
      <c r="H8" s="17" t="str">
        <f t="shared" si="1"/>
        <v>eps</v>
      </c>
      <c r="I8" s="17" t="str">
        <f t="shared" si="1"/>
        <v>eps</v>
      </c>
      <c r="J8" s="17" t="str">
        <f t="shared" si="1"/>
        <v>eps</v>
      </c>
      <c r="K8" s="17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1" t="str">
        <f>B8</f>
        <v>eps</v>
      </c>
      <c r="C9" s="17" t="str">
        <f t="shared" ref="C9:K13" si="4">B9</f>
        <v>eps</v>
      </c>
      <c r="D9" s="17" t="str">
        <f t="shared" si="4"/>
        <v>eps</v>
      </c>
      <c r="E9" s="17" t="str">
        <f t="shared" si="4"/>
        <v>eps</v>
      </c>
      <c r="F9" s="17" t="str">
        <f t="shared" si="4"/>
        <v>eps</v>
      </c>
      <c r="G9" s="17" t="str">
        <f t="shared" si="4"/>
        <v>eps</v>
      </c>
      <c r="H9" s="17" t="str">
        <f t="shared" si="4"/>
        <v>eps</v>
      </c>
      <c r="I9" s="17" t="str">
        <f t="shared" si="4"/>
        <v>eps</v>
      </c>
      <c r="J9" s="17" t="str">
        <f t="shared" si="4"/>
        <v>eps</v>
      </c>
      <c r="K9" s="17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7" t="str">
        <f>B9</f>
        <v>eps</v>
      </c>
      <c r="C10" s="17" t="str">
        <f t="shared" si="4"/>
        <v>eps</v>
      </c>
      <c r="D10" s="17" t="str">
        <f t="shared" si="4"/>
        <v>eps</v>
      </c>
      <c r="E10" s="17" t="str">
        <f t="shared" si="4"/>
        <v>eps</v>
      </c>
      <c r="F10" s="17" t="str">
        <f t="shared" si="4"/>
        <v>eps</v>
      </c>
      <c r="G10" s="17" t="str">
        <f t="shared" si="4"/>
        <v>eps</v>
      </c>
      <c r="H10" s="17" t="str">
        <f t="shared" si="4"/>
        <v>eps</v>
      </c>
      <c r="I10" s="17" t="str">
        <f t="shared" si="4"/>
        <v>eps</v>
      </c>
      <c r="J10" s="17" t="str">
        <f t="shared" si="4"/>
        <v>eps</v>
      </c>
      <c r="K10" s="17" t="str">
        <f t="shared" si="4"/>
        <v>eps</v>
      </c>
      <c r="N10" t="s">
        <v>104</v>
      </c>
      <c r="O10" s="17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7" t="str">
        <f>B10</f>
        <v>eps</v>
      </c>
      <c r="C11" s="17" t="str">
        <f t="shared" si="4"/>
        <v>eps</v>
      </c>
      <c r="D11" s="17" t="str">
        <f t="shared" si="4"/>
        <v>eps</v>
      </c>
      <c r="E11" s="17" t="str">
        <f t="shared" si="4"/>
        <v>eps</v>
      </c>
      <c r="F11" s="17" t="str">
        <f t="shared" si="4"/>
        <v>eps</v>
      </c>
      <c r="G11" s="17" t="str">
        <f t="shared" si="4"/>
        <v>eps</v>
      </c>
      <c r="H11" s="17" t="str">
        <f t="shared" si="4"/>
        <v>eps</v>
      </c>
      <c r="I11" s="17" t="str">
        <f t="shared" si="4"/>
        <v>eps</v>
      </c>
      <c r="J11" s="17" t="str">
        <f t="shared" si="4"/>
        <v>eps</v>
      </c>
      <c r="K11" s="17" t="str">
        <f t="shared" si="4"/>
        <v>eps</v>
      </c>
      <c r="N11" t="s">
        <v>105</v>
      </c>
      <c r="O11" s="17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53</v>
      </c>
      <c r="B12" s="17" t="str">
        <f>B11</f>
        <v>eps</v>
      </c>
      <c r="C12" s="17" t="str">
        <f t="shared" si="4"/>
        <v>eps</v>
      </c>
      <c r="D12" s="17" t="str">
        <f t="shared" si="4"/>
        <v>eps</v>
      </c>
      <c r="E12" s="17" t="str">
        <f t="shared" si="4"/>
        <v>eps</v>
      </c>
      <c r="F12" s="17" t="str">
        <f t="shared" si="4"/>
        <v>eps</v>
      </c>
      <c r="G12" s="17" t="str">
        <f t="shared" si="4"/>
        <v>eps</v>
      </c>
      <c r="H12" s="17" t="str">
        <f t="shared" si="4"/>
        <v>eps</v>
      </c>
      <c r="I12" s="17" t="str">
        <f t="shared" si="4"/>
        <v>eps</v>
      </c>
      <c r="J12" s="17" t="str">
        <f t="shared" si="4"/>
        <v>eps</v>
      </c>
      <c r="K12" s="17" t="str">
        <f t="shared" si="4"/>
        <v>eps</v>
      </c>
      <c r="N12" t="s">
        <v>53</v>
      </c>
      <c r="O12" s="17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131</v>
      </c>
      <c r="B13" s="17" t="str">
        <f>B12</f>
        <v>eps</v>
      </c>
      <c r="C13" s="17" t="str">
        <f t="shared" si="4"/>
        <v>eps</v>
      </c>
      <c r="D13" s="17" t="str">
        <f t="shared" si="4"/>
        <v>eps</v>
      </c>
      <c r="E13" s="17" t="str">
        <f t="shared" si="4"/>
        <v>eps</v>
      </c>
      <c r="F13" s="17" t="str">
        <f t="shared" si="4"/>
        <v>eps</v>
      </c>
      <c r="G13" s="17" t="str">
        <f t="shared" si="4"/>
        <v>eps</v>
      </c>
      <c r="H13" s="17" t="str">
        <f t="shared" si="4"/>
        <v>eps</v>
      </c>
      <c r="I13" s="17" t="str">
        <f t="shared" si="4"/>
        <v>eps</v>
      </c>
      <c r="J13" s="17" t="str">
        <f t="shared" si="4"/>
        <v>eps</v>
      </c>
      <c r="K13" s="17" t="str">
        <f t="shared" si="4"/>
        <v>eps</v>
      </c>
      <c r="N13" t="s">
        <v>131</v>
      </c>
      <c r="O13" s="17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52" priority="11" operator="equal">
      <formula>"eps"</formula>
    </cfRule>
  </conditionalFormatting>
  <conditionalFormatting sqref="O8:X13">
    <cfRule type="cellIs" dxfId="51" priority="3" operator="equal">
      <formula>"eps"</formula>
    </cfRule>
  </conditionalFormatting>
  <conditionalFormatting sqref="P8:X13">
    <cfRule type="cellIs" dxfId="50" priority="2" operator="equal">
      <formula>"eps"</formula>
    </cfRule>
  </conditionalFormatting>
  <conditionalFormatting sqref="P8:X13">
    <cfRule type="cellIs" dxfId="4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I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E22" sqref="E22"/>
    </sheetView>
  </sheetViews>
  <sheetFormatPr defaultRowHeight="15" x14ac:dyDescent="0.25"/>
  <cols>
    <col min="30" max="30" width="9.28515625" style="14"/>
  </cols>
  <sheetData>
    <row r="1" spans="1:35" ht="18.75" x14ac:dyDescent="0.3">
      <c r="A1" s="1" t="s">
        <v>79</v>
      </c>
    </row>
    <row r="5" spans="1:35" x14ac:dyDescent="0.25">
      <c r="A5" s="2" t="s">
        <v>160</v>
      </c>
      <c r="N5" s="2" t="s">
        <v>153</v>
      </c>
      <c r="AC5" t="s">
        <v>256</v>
      </c>
    </row>
    <row r="6" spans="1:35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AC6" t="s">
        <v>260</v>
      </c>
    </row>
    <row r="7" spans="1:35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F7" s="6" t="s">
        <v>257</v>
      </c>
      <c r="AG7" s="6" t="s">
        <v>259</v>
      </c>
      <c r="AI7" s="6" t="s">
        <v>258</v>
      </c>
    </row>
    <row r="8" spans="1:35" x14ac:dyDescent="0.25">
      <c r="A8" t="s">
        <v>102</v>
      </c>
      <c r="B8" s="11">
        <f>[2]Assumptions!$C$11*100</f>
        <v>0.90346593295616007</v>
      </c>
      <c r="C8" s="11">
        <f>$B8</f>
        <v>0.90346593295616007</v>
      </c>
      <c r="D8" s="11">
        <f t="shared" ref="D8:K11" si="1">$B8</f>
        <v>0.90346593295616007</v>
      </c>
      <c r="E8" s="11">
        <f t="shared" si="1"/>
        <v>0.90346593295616007</v>
      </c>
      <c r="F8" s="11">
        <f t="shared" si="1"/>
        <v>0.90346593295616007</v>
      </c>
      <c r="G8" s="11">
        <f t="shared" si="1"/>
        <v>0.90346593295616007</v>
      </c>
      <c r="H8" s="11">
        <f t="shared" si="1"/>
        <v>0.90346593295616007</v>
      </c>
      <c r="I8" s="11">
        <f t="shared" si="1"/>
        <v>0.90346593295616007</v>
      </c>
      <c r="J8" s="11">
        <f t="shared" si="1"/>
        <v>0.90346593295616007</v>
      </c>
      <c r="K8" s="11">
        <f t="shared" si="1"/>
        <v>0.90346593295616007</v>
      </c>
      <c r="N8" t="str">
        <f>A8</f>
        <v>flab-p</v>
      </c>
      <c r="O8" s="11" t="s">
        <v>77</v>
      </c>
      <c r="P8" s="11" t="str">
        <f>$O8</f>
        <v>eps</v>
      </c>
      <c r="Q8" s="11" t="str">
        <f t="shared" ref="Q8:X11" si="2">$O8</f>
        <v>eps</v>
      </c>
      <c r="R8" s="11" t="str">
        <f t="shared" si="2"/>
        <v>eps</v>
      </c>
      <c r="S8" s="11" t="str">
        <f t="shared" si="2"/>
        <v>eps</v>
      </c>
      <c r="T8" s="11" t="str">
        <f t="shared" si="2"/>
        <v>eps</v>
      </c>
      <c r="U8" s="11" t="str">
        <f t="shared" si="2"/>
        <v>eps</v>
      </c>
      <c r="V8" s="11" t="str">
        <f t="shared" si="2"/>
        <v>eps</v>
      </c>
      <c r="W8" s="11" t="str">
        <f t="shared" si="2"/>
        <v>eps</v>
      </c>
      <c r="X8" s="11" t="str">
        <f t="shared" si="2"/>
        <v>eps</v>
      </c>
      <c r="AC8" s="132" t="s">
        <v>268</v>
      </c>
      <c r="AD8" s="14" t="s">
        <v>102</v>
      </c>
      <c r="AE8" t="s">
        <v>261</v>
      </c>
      <c r="AF8" s="39">
        <v>-0.12416728559939472</v>
      </c>
      <c r="AG8" s="39">
        <v>8.9065642927693922E-2</v>
      </c>
      <c r="AH8" s="40"/>
      <c r="AI8" s="39">
        <v>2.2422767783087938E-2</v>
      </c>
    </row>
    <row r="9" spans="1:35" x14ac:dyDescent="0.25">
      <c r="A9" t="s">
        <v>103</v>
      </c>
      <c r="B9" s="17">
        <f>[2]Assumptions!$C$10*100</f>
        <v>1.9579508920890998</v>
      </c>
      <c r="C9" s="11">
        <f>$B9</f>
        <v>1.9579508920890998</v>
      </c>
      <c r="D9" s="11">
        <f t="shared" si="1"/>
        <v>1.9579508920890998</v>
      </c>
      <c r="E9" s="11">
        <f t="shared" si="1"/>
        <v>1.9579508920890998</v>
      </c>
      <c r="F9" s="11">
        <f t="shared" si="1"/>
        <v>1.9579508920890998</v>
      </c>
      <c r="G9" s="11">
        <f t="shared" si="1"/>
        <v>1.9579508920890998</v>
      </c>
      <c r="H9" s="11">
        <f t="shared" si="1"/>
        <v>1.9579508920890998</v>
      </c>
      <c r="I9" s="11">
        <f t="shared" si="1"/>
        <v>1.9579508920890998</v>
      </c>
      <c r="J9" s="11">
        <f t="shared" si="1"/>
        <v>1.9579508920890998</v>
      </c>
      <c r="K9" s="11">
        <f t="shared" si="1"/>
        <v>1.9579508920890998</v>
      </c>
      <c r="N9" t="str">
        <f>A9</f>
        <v>flab-m</v>
      </c>
      <c r="O9" s="17" t="str">
        <f>O8</f>
        <v>eps</v>
      </c>
      <c r="P9" s="11" t="str">
        <f>$O9</f>
        <v>eps</v>
      </c>
      <c r="Q9" s="11" t="str">
        <f t="shared" si="2"/>
        <v>eps</v>
      </c>
      <c r="R9" s="11" t="str">
        <f t="shared" si="2"/>
        <v>eps</v>
      </c>
      <c r="S9" s="11" t="str">
        <f t="shared" si="2"/>
        <v>eps</v>
      </c>
      <c r="T9" s="11" t="str">
        <f t="shared" si="2"/>
        <v>eps</v>
      </c>
      <c r="U9" s="11" t="str">
        <f t="shared" si="2"/>
        <v>eps</v>
      </c>
      <c r="V9" s="11" t="str">
        <f t="shared" si="2"/>
        <v>eps</v>
      </c>
      <c r="W9" s="11" t="str">
        <f t="shared" si="2"/>
        <v>eps</v>
      </c>
      <c r="X9" s="11" t="str">
        <f t="shared" si="2"/>
        <v>eps</v>
      </c>
      <c r="AC9" s="132"/>
      <c r="AD9" s="14" t="s">
        <v>103</v>
      </c>
      <c r="AE9" t="s">
        <v>262</v>
      </c>
      <c r="AF9" s="39">
        <v>-7.174168819979454E-3</v>
      </c>
      <c r="AG9" s="39">
        <v>-5.6962765598347787E-2</v>
      </c>
      <c r="AH9" s="40"/>
      <c r="AI9" s="39">
        <v>-5.0680632729916297E-2</v>
      </c>
    </row>
    <row r="10" spans="1:35" x14ac:dyDescent="0.25">
      <c r="A10" t="s">
        <v>104</v>
      </c>
      <c r="B10" s="17">
        <f>[2]Assumptions!$C$9*100</f>
        <v>2.4623395018108285</v>
      </c>
      <c r="C10" s="11">
        <f>$B10</f>
        <v>2.4623395018108285</v>
      </c>
      <c r="D10" s="11">
        <f t="shared" si="1"/>
        <v>2.4623395018108285</v>
      </c>
      <c r="E10" s="11">
        <f t="shared" si="1"/>
        <v>2.4623395018108285</v>
      </c>
      <c r="F10" s="11">
        <f t="shared" si="1"/>
        <v>2.4623395018108285</v>
      </c>
      <c r="G10" s="11">
        <f t="shared" si="1"/>
        <v>2.4623395018108285</v>
      </c>
      <c r="H10" s="11">
        <f t="shared" si="1"/>
        <v>2.4623395018108285</v>
      </c>
      <c r="I10" s="11">
        <f t="shared" si="1"/>
        <v>2.4623395018108285</v>
      </c>
      <c r="J10" s="11">
        <f t="shared" si="1"/>
        <v>2.4623395018108285</v>
      </c>
      <c r="K10" s="11">
        <f t="shared" si="1"/>
        <v>2.4623395018108285</v>
      </c>
      <c r="N10" t="str">
        <f>A10</f>
        <v>flab-s</v>
      </c>
      <c r="O10" s="17" t="s">
        <v>77</v>
      </c>
      <c r="P10" s="11" t="str">
        <f>$O10</f>
        <v>eps</v>
      </c>
      <c r="Q10" s="11" t="str">
        <f t="shared" si="2"/>
        <v>eps</v>
      </c>
      <c r="R10" s="11" t="str">
        <f t="shared" si="2"/>
        <v>eps</v>
      </c>
      <c r="S10" s="11" t="str">
        <f t="shared" si="2"/>
        <v>eps</v>
      </c>
      <c r="T10" s="11" t="str">
        <f t="shared" si="2"/>
        <v>eps</v>
      </c>
      <c r="U10" s="11" t="str">
        <f t="shared" si="2"/>
        <v>eps</v>
      </c>
      <c r="V10" s="11" t="str">
        <f t="shared" si="2"/>
        <v>eps</v>
      </c>
      <c r="W10" s="11" t="str">
        <f t="shared" si="2"/>
        <v>eps</v>
      </c>
      <c r="X10" s="11" t="str">
        <f t="shared" si="2"/>
        <v>eps</v>
      </c>
      <c r="AC10" s="132"/>
      <c r="AD10" s="14" t="s">
        <v>104</v>
      </c>
      <c r="AE10" t="s">
        <v>263</v>
      </c>
      <c r="AF10" s="39">
        <v>3.2526080102635246E-2</v>
      </c>
      <c r="AG10" s="39">
        <v>0.17066786256599764</v>
      </c>
      <c r="AH10" s="40"/>
      <c r="AI10" s="39">
        <v>0.18602450187111397</v>
      </c>
    </row>
    <row r="11" spans="1:35" x14ac:dyDescent="0.25">
      <c r="A11" t="s">
        <v>105</v>
      </c>
      <c r="B11" s="17">
        <f>[2]Assumptions!$C$8*100</f>
        <v>1.1459554113218973</v>
      </c>
      <c r="C11" s="11">
        <f>$B11</f>
        <v>1.1459554113218973</v>
      </c>
      <c r="D11" s="11">
        <f t="shared" si="1"/>
        <v>1.1459554113218973</v>
      </c>
      <c r="E11" s="11">
        <f t="shared" si="1"/>
        <v>1.1459554113218973</v>
      </c>
      <c r="F11" s="11">
        <f t="shared" si="1"/>
        <v>1.1459554113218973</v>
      </c>
      <c r="G11" s="11">
        <f t="shared" si="1"/>
        <v>1.1459554113218973</v>
      </c>
      <c r="H11" s="11">
        <f t="shared" si="1"/>
        <v>1.1459554113218973</v>
      </c>
      <c r="I11" s="11">
        <f t="shared" si="1"/>
        <v>1.1459554113218973</v>
      </c>
      <c r="J11" s="11">
        <f t="shared" si="1"/>
        <v>1.1459554113218973</v>
      </c>
      <c r="K11" s="11">
        <f t="shared" si="1"/>
        <v>1.1459554113218973</v>
      </c>
      <c r="N11" t="str">
        <f>A11</f>
        <v>flab-t</v>
      </c>
      <c r="O11" s="17" t="s">
        <v>77</v>
      </c>
      <c r="P11" s="11" t="str">
        <f>$O11</f>
        <v>eps</v>
      </c>
      <c r="Q11" s="11" t="str">
        <f t="shared" si="2"/>
        <v>eps</v>
      </c>
      <c r="R11" s="11" t="str">
        <f t="shared" si="2"/>
        <v>eps</v>
      </c>
      <c r="S11" s="11" t="str">
        <f t="shared" si="2"/>
        <v>eps</v>
      </c>
      <c r="T11" s="11" t="str">
        <f t="shared" si="2"/>
        <v>eps</v>
      </c>
      <c r="U11" s="11" t="str">
        <f t="shared" si="2"/>
        <v>eps</v>
      </c>
      <c r="V11" s="11" t="str">
        <f t="shared" si="2"/>
        <v>eps</v>
      </c>
      <c r="W11" s="11" t="str">
        <f t="shared" si="2"/>
        <v>eps</v>
      </c>
      <c r="X11" s="11" t="str">
        <f t="shared" si="2"/>
        <v>eps</v>
      </c>
      <c r="AC11" s="132"/>
      <c r="AE11" s="37" t="s">
        <v>264</v>
      </c>
      <c r="AF11" s="41">
        <v>1.6407943861547869E-2</v>
      </c>
      <c r="AG11" s="41">
        <v>-7.794599544481684E-2</v>
      </c>
      <c r="AH11" s="40"/>
      <c r="AI11" s="41">
        <v>-3.7751419634001304E-2</v>
      </c>
    </row>
    <row r="12" spans="1:35" x14ac:dyDescent="0.25">
      <c r="A12" t="s">
        <v>131</v>
      </c>
      <c r="B12" s="17" t="s">
        <v>77</v>
      </c>
      <c r="C12" s="11" t="str">
        <f t="shared" ref="C12:K12" si="3">$B12</f>
        <v>eps</v>
      </c>
      <c r="D12" s="11" t="str">
        <f t="shared" si="3"/>
        <v>eps</v>
      </c>
      <c r="E12" s="11" t="str">
        <f t="shared" si="3"/>
        <v>eps</v>
      </c>
      <c r="F12" s="11" t="str">
        <f t="shared" si="3"/>
        <v>eps</v>
      </c>
      <c r="G12" s="11" t="str">
        <f t="shared" si="3"/>
        <v>eps</v>
      </c>
      <c r="H12" s="11" t="str">
        <f t="shared" si="3"/>
        <v>eps</v>
      </c>
      <c r="I12" s="11" t="str">
        <f t="shared" si="3"/>
        <v>eps</v>
      </c>
      <c r="J12" s="11" t="str">
        <f t="shared" si="3"/>
        <v>eps</v>
      </c>
      <c r="K12" s="11" t="str">
        <f t="shared" si="3"/>
        <v>eps</v>
      </c>
      <c r="N12" t="str">
        <f>A12</f>
        <v>flnd</v>
      </c>
      <c r="O12" s="17" t="s">
        <v>77</v>
      </c>
      <c r="P12" s="11" t="str">
        <f t="shared" ref="P12:X12" si="4">$O12</f>
        <v>eps</v>
      </c>
      <c r="Q12" s="11" t="str">
        <f t="shared" si="4"/>
        <v>eps</v>
      </c>
      <c r="R12" s="11" t="str">
        <f t="shared" si="4"/>
        <v>eps</v>
      </c>
      <c r="S12" s="11" t="str">
        <f t="shared" si="4"/>
        <v>eps</v>
      </c>
      <c r="T12" s="11" t="str">
        <f t="shared" si="4"/>
        <v>eps</v>
      </c>
      <c r="U12" s="11" t="str">
        <f t="shared" si="4"/>
        <v>eps</v>
      </c>
      <c r="V12" s="11" t="str">
        <f t="shared" si="4"/>
        <v>eps</v>
      </c>
      <c r="W12" s="11" t="str">
        <f t="shared" si="4"/>
        <v>eps</v>
      </c>
      <c r="X12" s="11" t="str">
        <f t="shared" si="4"/>
        <v>eps</v>
      </c>
      <c r="AC12" s="132"/>
      <c r="AD12" s="38"/>
      <c r="AE12" s="37" t="s">
        <v>265</v>
      </c>
      <c r="AF12" s="41">
        <v>6.5961410991616454E-2</v>
      </c>
      <c r="AG12" s="41">
        <v>0.21667050209847805</v>
      </c>
      <c r="AH12" s="40"/>
      <c r="AI12" s="41">
        <v>0.17583938011480438</v>
      </c>
    </row>
    <row r="13" spans="1:35" x14ac:dyDescent="0.25">
      <c r="AC13" s="132"/>
      <c r="AD13" s="14" t="s">
        <v>105</v>
      </c>
      <c r="AF13" s="39">
        <v>2.3361219962093616E-2</v>
      </c>
      <c r="AG13" s="39">
        <v>8.7889745906794214E-2</v>
      </c>
      <c r="AH13" s="40"/>
      <c r="AI13" s="39">
        <v>9.2156184461511303E-2</v>
      </c>
    </row>
    <row r="14" spans="1:35" x14ac:dyDescent="0.25">
      <c r="AC14" s="132"/>
      <c r="AD14" s="38"/>
      <c r="AE14" t="s">
        <v>266</v>
      </c>
      <c r="AF14" s="39">
        <v>-1.3052229519291858E-2</v>
      </c>
      <c r="AG14" s="39">
        <v>3.2548573126501612E-2</v>
      </c>
      <c r="AH14" s="40"/>
      <c r="AI14" s="39">
        <v>1.63105227921021E-2</v>
      </c>
    </row>
    <row r="15" spans="1:35" x14ac:dyDescent="0.25">
      <c r="AC15" s="132" t="s">
        <v>267</v>
      </c>
      <c r="AD15" s="14" t="s">
        <v>102</v>
      </c>
      <c r="AE15" t="s">
        <v>261</v>
      </c>
      <c r="AF15" s="39">
        <v>-0.13795755314869784</v>
      </c>
      <c r="AG15" s="39">
        <v>8.7323430551815129E-2</v>
      </c>
      <c r="AH15" s="40"/>
      <c r="AI15" s="39">
        <v>1.816443673310375E-2</v>
      </c>
    </row>
    <row r="16" spans="1:35" x14ac:dyDescent="0.25">
      <c r="AC16" s="132"/>
      <c r="AD16" s="14" t="s">
        <v>103</v>
      </c>
      <c r="AE16" t="s">
        <v>262</v>
      </c>
      <c r="AF16" s="39">
        <v>-2.2616039114949027E-2</v>
      </c>
      <c r="AG16" s="39">
        <v>-6.8104402073511539E-2</v>
      </c>
      <c r="AH16" s="40"/>
      <c r="AI16" s="39">
        <v>-6.3626655215099026E-2</v>
      </c>
    </row>
    <row r="17" spans="9:35" x14ac:dyDescent="0.25">
      <c r="AC17" s="132"/>
      <c r="AD17" s="14" t="s">
        <v>104</v>
      </c>
      <c r="AE17" t="s">
        <v>263</v>
      </c>
      <c r="AF17" s="39">
        <v>1.3349257353881372E-2</v>
      </c>
      <c r="AG17" s="39">
        <v>0.18316479510853445</v>
      </c>
      <c r="AH17" s="40"/>
      <c r="AI17" s="39">
        <v>0.20265341986294438</v>
      </c>
    </row>
    <row r="18" spans="9:35" x14ac:dyDescent="0.25">
      <c r="AC18" s="132"/>
      <c r="AE18" s="37" t="s">
        <v>264</v>
      </c>
      <c r="AF18" s="41">
        <v>5.2661941692828673E-3</v>
      </c>
      <c r="AG18" s="41">
        <v>-9.6357615475695546E-2</v>
      </c>
      <c r="AH18" s="40"/>
      <c r="AI18" s="41">
        <v>-4.9992717055733049E-2</v>
      </c>
    </row>
    <row r="19" spans="9:35" x14ac:dyDescent="0.25">
      <c r="AC19" s="132"/>
      <c r="AD19" s="38"/>
      <c r="AE19" s="37" t="s">
        <v>265</v>
      </c>
      <c r="AF19" s="41">
        <v>6.2288895613269002E-2</v>
      </c>
      <c r="AG19" s="41">
        <v>0.21670917030532677</v>
      </c>
      <c r="AH19" s="40"/>
      <c r="AI19" s="41">
        <v>0.17831164197556482</v>
      </c>
    </row>
    <row r="20" spans="9:35" x14ac:dyDescent="0.25">
      <c r="AC20" s="132"/>
      <c r="AD20" s="14" t="s">
        <v>105</v>
      </c>
      <c r="AF20" s="39">
        <v>1.4973982852586998E-2</v>
      </c>
      <c r="AG20" s="39">
        <v>8.124489580891181E-3</v>
      </c>
      <c r="AH20" s="40"/>
      <c r="AI20" s="39">
        <v>1.4603679683246495E-2</v>
      </c>
    </row>
    <row r="21" spans="9:35" x14ac:dyDescent="0.25">
      <c r="AC21" s="132"/>
      <c r="AD21" s="38"/>
      <c r="AE21" t="s">
        <v>266</v>
      </c>
      <c r="AF21" s="39">
        <v>-2.7610032011671559E-2</v>
      </c>
      <c r="AG21" s="39">
        <v>3.0616529834912365E-2</v>
      </c>
      <c r="AH21" s="40"/>
      <c r="AI21" s="39">
        <v>1.1115363389364585E-2</v>
      </c>
    </row>
    <row r="22" spans="9:35" x14ac:dyDescent="0.25">
      <c r="I22" s="14"/>
    </row>
  </sheetData>
  <mergeCells count="2">
    <mergeCell ref="AC8:AC14"/>
    <mergeCell ref="AC15:AC21"/>
  </mergeCells>
  <conditionalFormatting sqref="C7:K7 O8:X12 B8:K12">
    <cfRule type="cellIs" dxfId="48" priority="11" operator="equal">
      <formula>"eps"</formula>
    </cfRule>
  </conditionalFormatting>
  <conditionalFormatting sqref="O8:X12">
    <cfRule type="cellIs" dxfId="47" priority="5" operator="equal">
      <formula>"eps"</formula>
    </cfRule>
  </conditionalFormatting>
  <conditionalFormatting sqref="P8:X12">
    <cfRule type="cellIs" dxfId="46" priority="4" operator="equal">
      <formula>"eps"</formula>
    </cfRule>
  </conditionalFormatting>
  <conditionalFormatting sqref="P8:X12">
    <cfRule type="cellIs" dxfId="45" priority="3" operator="equal">
      <formula>"eps"</formula>
    </cfRule>
  </conditionalFormatting>
  <conditionalFormatting sqref="P8:X12">
    <cfRule type="cellIs" dxfId="44" priority="2" operator="equal">
      <formula>"eps"</formula>
    </cfRule>
  </conditionalFormatting>
  <conditionalFormatting sqref="P8:X12">
    <cfRule type="cellIs" dxfId="43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$AC$8:$AC$21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34" sqref="N34"/>
    </sheetView>
  </sheetViews>
  <sheetFormatPr defaultRowHeight="15" x14ac:dyDescent="0.25"/>
  <sheetData>
    <row r="1" spans="1:24" ht="18.75" x14ac:dyDescent="0.3">
      <c r="A1" s="1" t="s">
        <v>171</v>
      </c>
    </row>
    <row r="5" spans="1:24" x14ac:dyDescent="0.25">
      <c r="A5" s="2" t="s">
        <v>160</v>
      </c>
      <c r="N5" s="2" t="s">
        <v>153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7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7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7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165</v>
      </c>
      <c r="B12" s="17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131</v>
      </c>
      <c r="B13" s="17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B8:K13 O8:X13">
    <cfRule type="cellIs" dxfId="42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7" activePane="bottomRight" state="frozen"/>
      <selection activeCell="F8" sqref="F8"/>
      <selection pane="topRight" activeCell="F8" sqref="F8"/>
      <selection pane="bottomLeft" activeCell="F8" sqref="F8"/>
      <selection pane="bottomRight" activeCell="Q59" sqref="Q59:Z59"/>
    </sheetView>
  </sheetViews>
  <sheetFormatPr defaultRowHeight="15" x14ac:dyDescent="0.25"/>
  <sheetData>
    <row r="1" spans="1:26" ht="18.75" x14ac:dyDescent="0.3">
      <c r="A1" s="1" t="s">
        <v>78</v>
      </c>
    </row>
    <row r="5" spans="1:26" x14ac:dyDescent="0.25">
      <c r="A5" s="2" t="s">
        <v>160</v>
      </c>
      <c r="O5" s="2" t="s">
        <v>153</v>
      </c>
    </row>
    <row r="6" spans="1:26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4" t="s">
        <v>59</v>
      </c>
      <c r="B8" s="14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4" t="str">
        <f>A8</f>
        <v>aagri</v>
      </c>
      <c r="P8" s="14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14" t="s">
        <v>132</v>
      </c>
      <c r="B9" s="58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4" t="str">
        <f t="shared" ref="O9:O59" si="4">A9</f>
        <v>afore</v>
      </c>
      <c r="P9" s="14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14" t="s">
        <v>133</v>
      </c>
      <c r="B10" s="58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4" t="str">
        <f t="shared" si="4"/>
        <v>afish</v>
      </c>
      <c r="P10" s="14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14" t="s">
        <v>60</v>
      </c>
      <c r="B11" s="58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4" t="str">
        <f t="shared" si="4"/>
        <v>acoal</v>
      </c>
      <c r="P11" s="14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14" t="s">
        <v>203</v>
      </c>
      <c r="B12" s="58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4" t="str">
        <f t="shared" si="4"/>
        <v>agold</v>
      </c>
      <c r="P12" s="14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14" t="s">
        <v>204</v>
      </c>
      <c r="B13" s="58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4" t="str">
        <f t="shared" si="4"/>
        <v>amore</v>
      </c>
      <c r="P13" s="14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14" t="s">
        <v>206</v>
      </c>
      <c r="B14" s="58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4" t="str">
        <f t="shared" si="4"/>
        <v>amine</v>
      </c>
      <c r="P14" s="14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14" t="s">
        <v>101</v>
      </c>
      <c r="B15" s="58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4" t="str">
        <f t="shared" si="4"/>
        <v>acoil</v>
      </c>
      <c r="P15" s="14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14" t="s">
        <v>134</v>
      </c>
      <c r="B16" s="58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4" t="str">
        <f t="shared" si="4"/>
        <v>angas</v>
      </c>
      <c r="P16" s="14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14" t="s">
        <v>205</v>
      </c>
      <c r="B17" s="58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4" t="str">
        <f t="shared" si="4"/>
        <v>ahydr</v>
      </c>
      <c r="P17" s="14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14" t="s">
        <v>61</v>
      </c>
      <c r="B18" s="58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4" t="str">
        <f t="shared" si="4"/>
        <v>afood</v>
      </c>
      <c r="P18" s="14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14" t="s">
        <v>106</v>
      </c>
      <c r="B19" s="58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4" t="str">
        <f t="shared" si="4"/>
        <v>abevt</v>
      </c>
      <c r="P19" s="14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14" t="s">
        <v>62</v>
      </c>
      <c r="B20" s="58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4" t="str">
        <f t="shared" si="4"/>
        <v>atext</v>
      </c>
      <c r="P20" s="14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14" t="s">
        <v>107</v>
      </c>
      <c r="B21" s="58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4" t="str">
        <f t="shared" si="4"/>
        <v>aclth</v>
      </c>
      <c r="P21" s="14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14" t="s">
        <v>108</v>
      </c>
      <c r="B22" s="58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4" t="str">
        <f t="shared" si="4"/>
        <v>aleat</v>
      </c>
      <c r="P22" s="14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14" t="s">
        <v>109</v>
      </c>
      <c r="B23" s="58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4" t="str">
        <f t="shared" si="4"/>
        <v>afoot</v>
      </c>
      <c r="P23" s="14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4" customFormat="1" x14ac:dyDescent="0.25">
      <c r="A24" s="15" t="s">
        <v>110</v>
      </c>
      <c r="B24" s="58" t="s">
        <v>74</v>
      </c>
      <c r="C24" s="16" t="s">
        <v>77</v>
      </c>
      <c r="D24" s="16" t="str">
        <f t="shared" ref="D24:L40" si="8">$C24</f>
        <v>eps</v>
      </c>
      <c r="E24" s="16" t="str">
        <f t="shared" si="8"/>
        <v>eps</v>
      </c>
      <c r="F24" s="16" t="str">
        <f t="shared" si="8"/>
        <v>eps</v>
      </c>
      <c r="G24" s="16" t="str">
        <f t="shared" si="8"/>
        <v>eps</v>
      </c>
      <c r="H24" s="16" t="str">
        <f t="shared" si="8"/>
        <v>eps</v>
      </c>
      <c r="I24" s="16" t="str">
        <f t="shared" si="8"/>
        <v>eps</v>
      </c>
      <c r="J24" s="16" t="str">
        <f t="shared" si="8"/>
        <v>eps</v>
      </c>
      <c r="K24" s="16" t="str">
        <f t="shared" si="8"/>
        <v>eps</v>
      </c>
      <c r="L24" s="16" t="str">
        <f t="shared" si="8"/>
        <v>eps</v>
      </c>
      <c r="O24" s="14" t="str">
        <f t="shared" si="4"/>
        <v>awood</v>
      </c>
      <c r="P24" s="14" t="str">
        <f t="shared" si="5"/>
        <v>nat</v>
      </c>
      <c r="Q24" s="16" t="s">
        <v>77</v>
      </c>
      <c r="R24" s="16" t="str">
        <f t="shared" si="6"/>
        <v>eps</v>
      </c>
      <c r="S24" s="16" t="str">
        <f t="shared" si="6"/>
        <v>eps</v>
      </c>
      <c r="T24" s="16" t="str">
        <f t="shared" si="6"/>
        <v>eps</v>
      </c>
      <c r="U24" s="16" t="str">
        <f t="shared" si="6"/>
        <v>eps</v>
      </c>
      <c r="V24" s="16" t="str">
        <f t="shared" si="6"/>
        <v>eps</v>
      </c>
      <c r="W24" s="16" t="str">
        <f t="shared" si="6"/>
        <v>eps</v>
      </c>
      <c r="X24" s="16" t="str">
        <f t="shared" si="6"/>
        <v>eps</v>
      </c>
      <c r="Y24" s="16" t="str">
        <f t="shared" si="6"/>
        <v>eps</v>
      </c>
      <c r="Z24" s="16" t="str">
        <f t="shared" si="6"/>
        <v>eps</v>
      </c>
    </row>
    <row r="25" spans="1:26" x14ac:dyDescent="0.25">
      <c r="A25" s="14" t="s">
        <v>111</v>
      </c>
      <c r="B25" s="58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4" t="str">
        <f t="shared" si="4"/>
        <v>apapr</v>
      </c>
      <c r="P25" s="14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14" t="s">
        <v>112</v>
      </c>
      <c r="B26" s="58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4" t="str">
        <f t="shared" si="4"/>
        <v>aprnt</v>
      </c>
      <c r="P26" s="14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14" t="s">
        <v>63</v>
      </c>
      <c r="B27" s="58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4" t="str">
        <f t="shared" si="4"/>
        <v>apetr</v>
      </c>
      <c r="P27" s="14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14" t="s">
        <v>113</v>
      </c>
      <c r="B28" s="58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4" t="str">
        <f t="shared" si="4"/>
        <v>abchm</v>
      </c>
      <c r="P28" s="14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14" t="s">
        <v>114</v>
      </c>
      <c r="B29" s="58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4" t="str">
        <f t="shared" si="4"/>
        <v>aochm</v>
      </c>
      <c r="P29" s="14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14" t="s">
        <v>115</v>
      </c>
      <c r="B30" s="58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4" t="str">
        <f t="shared" si="4"/>
        <v>arubb</v>
      </c>
      <c r="P30" s="14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14" t="s">
        <v>116</v>
      </c>
      <c r="B31" s="58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4" t="str">
        <f t="shared" si="4"/>
        <v>aplas</v>
      </c>
      <c r="P31" s="14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14" t="s">
        <v>117</v>
      </c>
      <c r="B32" s="58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4" t="str">
        <f t="shared" si="4"/>
        <v>aglas</v>
      </c>
      <c r="P32" s="14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14" t="s">
        <v>64</v>
      </c>
      <c r="B33" s="58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4" t="str">
        <f t="shared" si="4"/>
        <v>anmet</v>
      </c>
      <c r="P33" s="14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14" t="s">
        <v>118</v>
      </c>
      <c r="B34" s="58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4" t="str">
        <f t="shared" si="4"/>
        <v>airon</v>
      </c>
      <c r="P34" s="14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14" t="s">
        <v>119</v>
      </c>
      <c r="B35" s="58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4" t="str">
        <f t="shared" si="4"/>
        <v>anfrm</v>
      </c>
      <c r="P35" s="14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14" t="s">
        <v>120</v>
      </c>
      <c r="B36" s="58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4" t="str">
        <f t="shared" si="4"/>
        <v>ametp</v>
      </c>
      <c r="P36" s="14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14" t="s">
        <v>65</v>
      </c>
      <c r="B37" s="58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4" t="str">
        <f t="shared" si="4"/>
        <v>amach</v>
      </c>
      <c r="P37" s="14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14" t="s">
        <v>121</v>
      </c>
      <c r="B38" s="58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4" t="str">
        <f t="shared" si="4"/>
        <v>aemch</v>
      </c>
      <c r="P38" s="14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14" t="s">
        <v>122</v>
      </c>
      <c r="B39" s="58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4" t="str">
        <f t="shared" si="4"/>
        <v>asequ</v>
      </c>
      <c r="P39" s="14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14" t="s">
        <v>66</v>
      </c>
      <c r="B40" s="58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4" t="str">
        <f t="shared" si="4"/>
        <v>avehi</v>
      </c>
      <c r="P40" s="14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14" t="s">
        <v>123</v>
      </c>
      <c r="B41" s="58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4" t="str">
        <f t="shared" si="4"/>
        <v>atequ</v>
      </c>
      <c r="P41" s="14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14" t="s">
        <v>124</v>
      </c>
      <c r="B42" s="58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4" t="str">
        <f t="shared" si="4"/>
        <v>afurn</v>
      </c>
      <c r="P42" s="14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14" t="s">
        <v>67</v>
      </c>
      <c r="B43" s="58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4" t="str">
        <f t="shared" si="4"/>
        <v>aoman</v>
      </c>
      <c r="P43" s="14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14" t="s">
        <v>68</v>
      </c>
      <c r="B44" s="58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4" t="str">
        <f t="shared" si="4"/>
        <v>aelec</v>
      </c>
      <c r="P44" s="14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4" customFormat="1" x14ac:dyDescent="0.25">
      <c r="A45" s="15" t="s">
        <v>24</v>
      </c>
      <c r="B45" s="58" t="s">
        <v>74</v>
      </c>
      <c r="C45" s="16" t="s">
        <v>77</v>
      </c>
      <c r="D45" s="16" t="str">
        <f t="shared" si="9"/>
        <v>eps</v>
      </c>
      <c r="E45" s="16" t="str">
        <f t="shared" si="9"/>
        <v>eps</v>
      </c>
      <c r="F45" s="16" t="str">
        <f t="shared" si="9"/>
        <v>eps</v>
      </c>
      <c r="G45" s="16" t="str">
        <f t="shared" si="9"/>
        <v>eps</v>
      </c>
      <c r="H45" s="16" t="str">
        <f t="shared" si="9"/>
        <v>eps</v>
      </c>
      <c r="I45" s="16" t="str">
        <f t="shared" si="9"/>
        <v>eps</v>
      </c>
      <c r="J45" s="16" t="str">
        <f t="shared" si="9"/>
        <v>eps</v>
      </c>
      <c r="K45" s="16" t="str">
        <f t="shared" si="9"/>
        <v>eps</v>
      </c>
      <c r="L45" s="16" t="str">
        <f t="shared" si="9"/>
        <v>eps</v>
      </c>
      <c r="O45" s="14" t="str">
        <f t="shared" si="4"/>
        <v>awatr</v>
      </c>
      <c r="P45" s="14" t="str">
        <f t="shared" si="5"/>
        <v>nat</v>
      </c>
      <c r="Q45" s="16" t="s">
        <v>77</v>
      </c>
      <c r="R45" s="16" t="str">
        <f t="shared" si="10"/>
        <v>eps</v>
      </c>
      <c r="S45" s="16" t="str">
        <f t="shared" si="10"/>
        <v>eps</v>
      </c>
      <c r="T45" s="16" t="str">
        <f t="shared" si="10"/>
        <v>eps</v>
      </c>
      <c r="U45" s="16" t="str">
        <f t="shared" si="10"/>
        <v>eps</v>
      </c>
      <c r="V45" s="16" t="str">
        <f t="shared" si="10"/>
        <v>eps</v>
      </c>
      <c r="W45" s="16" t="str">
        <f t="shared" si="10"/>
        <v>eps</v>
      </c>
      <c r="X45" s="16" t="str">
        <f t="shared" si="10"/>
        <v>eps</v>
      </c>
      <c r="Y45" s="16" t="str">
        <f t="shared" si="10"/>
        <v>eps</v>
      </c>
      <c r="Z45" s="16" t="str">
        <f t="shared" si="10"/>
        <v>eps</v>
      </c>
    </row>
    <row r="46" spans="1:26" x14ac:dyDescent="0.25">
      <c r="A46" s="14" t="s">
        <v>69</v>
      </c>
      <c r="B46" s="58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4" t="str">
        <f t="shared" si="4"/>
        <v>acons</v>
      </c>
      <c r="P46" s="14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14" t="s">
        <v>70</v>
      </c>
      <c r="B47" s="58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4" t="str">
        <f t="shared" si="4"/>
        <v>atrad</v>
      </c>
      <c r="P47" s="14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14" t="s">
        <v>125</v>
      </c>
      <c r="B48" s="58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4" t="str">
        <f t="shared" si="4"/>
        <v>ahotl</v>
      </c>
      <c r="P48" s="14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14" t="s">
        <v>207</v>
      </c>
      <c r="B49" s="58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4" t="str">
        <f t="shared" si="4"/>
        <v>atrps</v>
      </c>
      <c r="P49" s="14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14" t="s">
        <v>310</v>
      </c>
      <c r="B50" s="58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4" t="str">
        <f t="shared" si="4"/>
        <v>altrp-p</v>
      </c>
      <c r="P50" s="14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14" t="s">
        <v>311</v>
      </c>
      <c r="B51" s="58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4" t="str">
        <f t="shared" si="4"/>
        <v>altrp-f</v>
      </c>
      <c r="P51" s="14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25">
      <c r="A52" s="14" t="s">
        <v>237</v>
      </c>
      <c r="B52" s="58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4" t="str">
        <f t="shared" si="4"/>
        <v>awtrp</v>
      </c>
      <c r="P52" s="14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25">
      <c r="A53" s="14" t="s">
        <v>238</v>
      </c>
      <c r="B53" s="58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4" t="str">
        <f t="shared" si="4"/>
        <v>aatrp</v>
      </c>
      <c r="P53" s="14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25">
      <c r="A54" s="14" t="s">
        <v>71</v>
      </c>
      <c r="B54" s="58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4" t="str">
        <f t="shared" si="4"/>
        <v>acomm</v>
      </c>
      <c r="P54" s="14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25">
      <c r="A55" s="14" t="s">
        <v>72</v>
      </c>
      <c r="B55" s="58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4" t="str">
        <f t="shared" si="4"/>
        <v>afsrv</v>
      </c>
      <c r="P55" s="14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25">
      <c r="A56" s="14" t="s">
        <v>126</v>
      </c>
      <c r="B56" s="58" t="s">
        <v>74</v>
      </c>
      <c r="C56" s="11" t="s">
        <v>77</v>
      </c>
      <c r="D56" s="11" t="str">
        <f t="shared" ref="D56:L59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4" t="str">
        <f t="shared" si="4"/>
        <v>absrv</v>
      </c>
      <c r="P56" s="14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25">
      <c r="A57" s="14" t="s">
        <v>73</v>
      </c>
      <c r="B57" s="58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4" t="str">
        <f t="shared" si="4"/>
        <v>agsrv</v>
      </c>
      <c r="P57" s="14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25">
      <c r="A58" s="14" t="s">
        <v>127</v>
      </c>
      <c r="B58" s="58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4" t="str">
        <f t="shared" si="4"/>
        <v>aosrv</v>
      </c>
      <c r="P58" s="14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25">
      <c r="A59" s="14" t="s">
        <v>313</v>
      </c>
      <c r="B59" s="58" t="s">
        <v>74</v>
      </c>
      <c r="C59" s="17" t="s">
        <v>77</v>
      </c>
      <c r="D59" s="17" t="str">
        <f t="shared" si="11"/>
        <v>eps</v>
      </c>
      <c r="E59" s="17" t="str">
        <f t="shared" si="11"/>
        <v>eps</v>
      </c>
      <c r="F59" s="17" t="str">
        <f t="shared" si="11"/>
        <v>eps</v>
      </c>
      <c r="G59" s="17" t="str">
        <f t="shared" si="11"/>
        <v>eps</v>
      </c>
      <c r="H59" s="17" t="str">
        <f t="shared" si="11"/>
        <v>eps</v>
      </c>
      <c r="I59" s="17" t="str">
        <f t="shared" si="11"/>
        <v>eps</v>
      </c>
      <c r="J59" s="17" t="str">
        <f t="shared" si="11"/>
        <v>eps</v>
      </c>
      <c r="K59" s="17" t="str">
        <f t="shared" si="11"/>
        <v>eps</v>
      </c>
      <c r="L59" s="17" t="str">
        <f t="shared" si="11"/>
        <v>eps</v>
      </c>
      <c r="O59" s="14" t="str">
        <f t="shared" si="4"/>
        <v>aprtr</v>
      </c>
      <c r="P59" s="14" t="str">
        <f t="shared" si="5"/>
        <v>nat</v>
      </c>
      <c r="Q59" s="17" t="s">
        <v>77</v>
      </c>
      <c r="R59" s="17" t="str">
        <f t="shared" ref="R59:Z59" si="12">$C59</f>
        <v>eps</v>
      </c>
      <c r="S59" s="17" t="str">
        <f t="shared" si="12"/>
        <v>eps</v>
      </c>
      <c r="T59" s="17" t="str">
        <f t="shared" si="12"/>
        <v>eps</v>
      </c>
      <c r="U59" s="17" t="str">
        <f t="shared" si="12"/>
        <v>eps</v>
      </c>
      <c r="V59" s="17" t="str">
        <f t="shared" si="12"/>
        <v>eps</v>
      </c>
      <c r="W59" s="17" t="str">
        <f t="shared" si="12"/>
        <v>eps</v>
      </c>
      <c r="X59" s="17" t="str">
        <f t="shared" si="12"/>
        <v>eps</v>
      </c>
      <c r="Y59" s="17" t="str">
        <f t="shared" si="12"/>
        <v>eps</v>
      </c>
      <c r="Z59" s="17" t="str">
        <f t="shared" si="12"/>
        <v>eps</v>
      </c>
    </row>
    <row r="60" spans="1:26" x14ac:dyDescent="0.25">
      <c r="A60" s="14"/>
      <c r="B60" s="58"/>
      <c r="C60" s="11"/>
      <c r="D60" s="11"/>
      <c r="E60" s="11"/>
      <c r="F60" s="11"/>
      <c r="G60" s="11"/>
      <c r="H60" s="11"/>
      <c r="I60" s="11"/>
      <c r="J60" s="11"/>
      <c r="K60" s="11"/>
      <c r="L60" s="11"/>
      <c r="O60" s="14"/>
      <c r="P60" s="14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4"/>
      <c r="B61" s="58"/>
      <c r="C61" s="11"/>
      <c r="D61" s="11"/>
      <c r="E61" s="11"/>
      <c r="F61" s="11"/>
      <c r="G61" s="11"/>
      <c r="H61" s="11"/>
      <c r="I61" s="11"/>
      <c r="J61" s="11"/>
      <c r="K61" s="11"/>
      <c r="L61" s="11"/>
      <c r="O61" s="14"/>
      <c r="P61" s="14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4"/>
      <c r="B62" s="58"/>
      <c r="C62" s="11"/>
      <c r="D62" s="11"/>
      <c r="E62" s="11"/>
      <c r="F62" s="11"/>
      <c r="G62" s="11"/>
      <c r="H62" s="11"/>
      <c r="I62" s="11"/>
      <c r="J62" s="11"/>
      <c r="K62" s="11"/>
      <c r="L62" s="11"/>
      <c r="O62" s="14"/>
      <c r="P62" s="14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4"/>
      <c r="B63" s="58"/>
      <c r="C63" s="11"/>
      <c r="D63" s="11"/>
      <c r="E63" s="11"/>
      <c r="F63" s="11"/>
      <c r="G63" s="11"/>
      <c r="H63" s="11"/>
      <c r="I63" s="11"/>
      <c r="J63" s="11"/>
      <c r="K63" s="11"/>
      <c r="L63" s="11"/>
      <c r="O63" s="14"/>
      <c r="P63" s="14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4"/>
      <c r="B64" s="58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4"/>
      <c r="P64" s="14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2:26" x14ac:dyDescent="0.25">
      <c r="B65" s="58"/>
      <c r="C65" s="17"/>
      <c r="D65" s="17"/>
      <c r="E65" s="17"/>
      <c r="F65" s="17"/>
      <c r="G65" s="17"/>
      <c r="H65" s="17"/>
      <c r="I65" s="17"/>
      <c r="J65" s="17"/>
      <c r="K65" s="17"/>
      <c r="L65" s="17"/>
      <c r="O65" s="14"/>
      <c r="P65" s="14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2:26" x14ac:dyDescent="0.25">
      <c r="B66" s="58"/>
      <c r="C66" s="17"/>
      <c r="D66" s="17"/>
      <c r="E66" s="17"/>
      <c r="F66" s="17"/>
      <c r="G66" s="17"/>
      <c r="H66" s="17"/>
      <c r="I66" s="17"/>
      <c r="J66" s="17"/>
      <c r="K66" s="17"/>
      <c r="L66" s="17"/>
      <c r="O66" s="14"/>
      <c r="P66" s="14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2:26" x14ac:dyDescent="0.25">
      <c r="B67" s="58"/>
      <c r="C67" s="17"/>
      <c r="D67" s="17"/>
      <c r="E67" s="17"/>
      <c r="F67" s="17"/>
      <c r="G67" s="17"/>
      <c r="H67" s="17"/>
      <c r="I67" s="17"/>
      <c r="J67" s="17"/>
      <c r="K67" s="17"/>
      <c r="L67" s="17"/>
      <c r="O67" s="14"/>
      <c r="P67" s="14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2:26" x14ac:dyDescent="0.25">
      <c r="B68" s="58"/>
      <c r="C68" s="17"/>
      <c r="D68" s="17"/>
      <c r="E68" s="17"/>
      <c r="F68" s="17"/>
      <c r="G68" s="17"/>
      <c r="H68" s="17"/>
      <c r="I68" s="17"/>
      <c r="J68" s="17"/>
      <c r="K68" s="17"/>
      <c r="L68" s="17"/>
      <c r="O68" s="14"/>
      <c r="P68" s="14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2:26" x14ac:dyDescent="0.25">
      <c r="B69" s="58"/>
      <c r="C69" s="17"/>
      <c r="D69" s="17"/>
      <c r="E69" s="17"/>
      <c r="F69" s="17"/>
      <c r="G69" s="17"/>
      <c r="H69" s="17"/>
      <c r="I69" s="17"/>
      <c r="J69" s="17"/>
      <c r="K69" s="17"/>
      <c r="L69" s="17"/>
      <c r="O69" s="14"/>
      <c r="P69" s="14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2:26" x14ac:dyDescent="0.25">
      <c r="B70" s="58"/>
      <c r="C70" s="17"/>
      <c r="D70" s="17"/>
      <c r="E70" s="17"/>
      <c r="F70" s="17"/>
      <c r="G70" s="17"/>
      <c r="H70" s="17"/>
      <c r="I70" s="17"/>
      <c r="J70" s="17"/>
      <c r="K70" s="17"/>
      <c r="L70" s="17"/>
      <c r="O70" s="14"/>
      <c r="P70" s="14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2:26" x14ac:dyDescent="0.25">
      <c r="B71" s="58"/>
      <c r="C71" s="17"/>
      <c r="D71" s="17"/>
      <c r="E71" s="17"/>
      <c r="F71" s="17"/>
      <c r="G71" s="17"/>
      <c r="H71" s="17"/>
      <c r="I71" s="17"/>
      <c r="J71" s="17"/>
      <c r="K71" s="17"/>
      <c r="L71" s="17"/>
      <c r="O71" s="14"/>
      <c r="P71" s="14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2:26" x14ac:dyDescent="0.25">
      <c r="B72" s="58"/>
      <c r="C72" s="17"/>
      <c r="D72" s="17"/>
      <c r="E72" s="17"/>
      <c r="F72" s="17"/>
      <c r="G72" s="17"/>
      <c r="H72" s="17"/>
      <c r="I72" s="17"/>
      <c r="J72" s="17"/>
      <c r="K72" s="17"/>
      <c r="L72" s="17"/>
      <c r="O72" s="14"/>
      <c r="P72" s="14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2:26" x14ac:dyDescent="0.25">
      <c r="B73" s="58"/>
      <c r="C73" s="17"/>
      <c r="D73" s="17"/>
      <c r="E73" s="17"/>
      <c r="F73" s="17"/>
      <c r="G73" s="17"/>
      <c r="H73" s="17"/>
      <c r="I73" s="17"/>
      <c r="J73" s="17"/>
      <c r="K73" s="17"/>
      <c r="L73" s="17"/>
      <c r="O73" s="14"/>
      <c r="P73" s="14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2:26" x14ac:dyDescent="0.25">
      <c r="B74" s="58"/>
      <c r="C74" s="17"/>
      <c r="D74" s="17"/>
      <c r="E74" s="17"/>
      <c r="F74" s="17"/>
      <c r="G74" s="17"/>
      <c r="H74" s="17"/>
      <c r="I74" s="17"/>
      <c r="J74" s="17"/>
      <c r="K74" s="17"/>
      <c r="L74" s="17"/>
      <c r="O74" s="14"/>
      <c r="P74" s="14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2:26" x14ac:dyDescent="0.25">
      <c r="B75" s="58"/>
      <c r="C75" s="17"/>
      <c r="D75" s="17"/>
      <c r="E75" s="17"/>
      <c r="F75" s="17"/>
      <c r="G75" s="17"/>
      <c r="H75" s="17"/>
      <c r="I75" s="17"/>
      <c r="J75" s="17"/>
      <c r="K75" s="17"/>
      <c r="L75" s="17"/>
      <c r="O75" s="14"/>
      <c r="P75" s="14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2:26" x14ac:dyDescent="0.25">
      <c r="B76" s="58"/>
      <c r="C76" s="17"/>
      <c r="D76" s="17"/>
      <c r="E76" s="17"/>
      <c r="F76" s="17"/>
      <c r="G76" s="17"/>
      <c r="H76" s="17"/>
      <c r="I76" s="17"/>
      <c r="J76" s="17"/>
      <c r="K76" s="17"/>
      <c r="L76" s="17"/>
      <c r="O76" s="14"/>
      <c r="P76" s="14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2:26" x14ac:dyDescent="0.25">
      <c r="B77" s="58"/>
      <c r="C77" s="17"/>
      <c r="D77" s="17"/>
      <c r="E77" s="17"/>
      <c r="F77" s="17"/>
      <c r="G77" s="17"/>
      <c r="H77" s="17"/>
      <c r="I77" s="17"/>
      <c r="J77" s="17"/>
      <c r="K77" s="17"/>
      <c r="L77" s="17"/>
      <c r="O77" s="14"/>
      <c r="P77" s="14"/>
      <c r="Q77" s="17"/>
      <c r="R77" s="17"/>
      <c r="S77" s="17"/>
      <c r="T77" s="17"/>
      <c r="U77" s="17"/>
      <c r="V77" s="17"/>
      <c r="W77" s="17"/>
      <c r="X77" s="17"/>
      <c r="Y77" s="17"/>
      <c r="Z77" s="17"/>
    </row>
  </sheetData>
  <conditionalFormatting sqref="D7:L7 Q25:Z44 C25:L44 C8:L23 Q8:Z23 C46:L64 Q46:Z64">
    <cfRule type="cellIs" dxfId="41" priority="22" operator="equal">
      <formula>"eps"</formula>
    </cfRule>
  </conditionalFormatting>
  <conditionalFormatting sqref="Q25:Z44">
    <cfRule type="cellIs" dxfId="40" priority="16" operator="equal">
      <formula>"eps"</formula>
    </cfRule>
  </conditionalFormatting>
  <conditionalFormatting sqref="R25:Z44">
    <cfRule type="cellIs" dxfId="39" priority="15" operator="equal">
      <formula>"eps"</formula>
    </cfRule>
  </conditionalFormatting>
  <conditionalFormatting sqref="R25:Z44">
    <cfRule type="cellIs" dxfId="38" priority="14" operator="equal">
      <formula>"eps"</formula>
    </cfRule>
  </conditionalFormatting>
  <conditionalFormatting sqref="Q24:Z24 C24:L24">
    <cfRule type="cellIs" dxfId="37" priority="13" operator="equal">
      <formula>"eps"</formula>
    </cfRule>
  </conditionalFormatting>
  <conditionalFormatting sqref="Q24:Z24">
    <cfRule type="cellIs" dxfId="36" priority="12" operator="equal">
      <formula>"eps"</formula>
    </cfRule>
  </conditionalFormatting>
  <conditionalFormatting sqref="R24:Z24">
    <cfRule type="cellIs" dxfId="35" priority="11" operator="equal">
      <formula>"eps"</formula>
    </cfRule>
  </conditionalFormatting>
  <conditionalFormatting sqref="R24:Z24">
    <cfRule type="cellIs" dxfId="34" priority="10" operator="equal">
      <formula>"eps"</formula>
    </cfRule>
  </conditionalFormatting>
  <conditionalFormatting sqref="C45:L45 Q45:Z45">
    <cfRule type="cellIs" dxfId="33" priority="9" operator="equal">
      <formula>"eps"</formula>
    </cfRule>
  </conditionalFormatting>
  <conditionalFormatting sqref="Q45:Z45">
    <cfRule type="cellIs" dxfId="32" priority="8" operator="equal">
      <formula>"eps"</formula>
    </cfRule>
  </conditionalFormatting>
  <conditionalFormatting sqref="R45:Z45">
    <cfRule type="cellIs" dxfId="31" priority="7" operator="equal">
      <formula>"eps"</formula>
    </cfRule>
  </conditionalFormatting>
  <conditionalFormatting sqref="R45:Z45">
    <cfRule type="cellIs" dxfId="30" priority="6" operator="equal">
      <formula>"eps"</formula>
    </cfRule>
  </conditionalFormatting>
  <conditionalFormatting sqref="C65:L77">
    <cfRule type="cellIs" dxfId="29" priority="5" operator="equal">
      <formula>"eps"</formula>
    </cfRule>
  </conditionalFormatting>
  <conditionalFormatting sqref="Q65:Z77">
    <cfRule type="cellIs" dxfId="28" priority="4" operator="equal">
      <formula>"eps"</formula>
    </cfRule>
  </conditionalFormatting>
  <conditionalFormatting sqref="Q65:Z77">
    <cfRule type="cellIs" dxfId="27" priority="3" operator="equal">
      <formula>"eps"</formula>
    </cfRule>
  </conditionalFormatting>
  <conditionalFormatting sqref="R65:Z77">
    <cfRule type="cellIs" dxfId="26" priority="2" operator="equal">
      <formula>"eps"</formula>
    </cfRule>
  </conditionalFormatting>
  <conditionalFormatting sqref="R65:Z77">
    <cfRule type="cellIs" dxfId="25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J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P12" sqref="P12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36" ht="18.75" x14ac:dyDescent="0.3">
      <c r="A1" s="1" t="s">
        <v>94</v>
      </c>
      <c r="P1" s="17"/>
      <c r="AG1" t="s">
        <v>273</v>
      </c>
    </row>
    <row r="5" spans="1:36" x14ac:dyDescent="0.25">
      <c r="A5" s="2" t="s">
        <v>160</v>
      </c>
      <c r="O5" s="2" t="s">
        <v>153</v>
      </c>
    </row>
    <row r="6" spans="1:36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AG6" t="s">
        <v>271</v>
      </c>
    </row>
    <row r="7" spans="1:36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G7" t="s">
        <v>269</v>
      </c>
      <c r="AH7" t="s">
        <v>270</v>
      </c>
      <c r="AI7" t="s">
        <v>272</v>
      </c>
      <c r="AJ7" t="s">
        <v>161</v>
      </c>
    </row>
    <row r="8" spans="1:36" x14ac:dyDescent="0.25">
      <c r="A8" t="s">
        <v>80</v>
      </c>
      <c r="B8" t="s">
        <v>87</v>
      </c>
      <c r="C8" s="17">
        <f>C12</f>
        <v>2.3628947497707609</v>
      </c>
      <c r="D8" s="11">
        <f>$C8</f>
        <v>2.3628947497707609</v>
      </c>
      <c r="E8" s="11">
        <f t="shared" ref="E8:L16" si="1">$C8</f>
        <v>2.3628947497707609</v>
      </c>
      <c r="F8" s="11">
        <f t="shared" si="1"/>
        <v>2.3628947497707609</v>
      </c>
      <c r="G8" s="11">
        <f t="shared" si="1"/>
        <v>2.3628947497707609</v>
      </c>
      <c r="H8" s="11">
        <f t="shared" si="1"/>
        <v>2.3628947497707609</v>
      </c>
      <c r="I8" s="11">
        <f t="shared" si="1"/>
        <v>2.3628947497707609</v>
      </c>
      <c r="J8" s="11">
        <f t="shared" si="1"/>
        <v>2.3628947497707609</v>
      </c>
      <c r="K8" s="11">
        <f t="shared" si="1"/>
        <v>2.3628947497707609</v>
      </c>
      <c r="L8" s="11">
        <f t="shared" si="1"/>
        <v>2.3628947497707609</v>
      </c>
      <c r="N8" s="11"/>
      <c r="O8" t="s">
        <v>87</v>
      </c>
      <c r="P8" s="11" t="s">
        <v>77</v>
      </c>
      <c r="Q8" s="11" t="str">
        <f t="shared" ref="Q8:Y16" si="2">$P8</f>
        <v>eps</v>
      </c>
      <c r="R8" s="11" t="str">
        <f t="shared" si="2"/>
        <v>eps</v>
      </c>
      <c r="S8" s="11" t="str">
        <f t="shared" si="2"/>
        <v>eps</v>
      </c>
      <c r="T8" s="11" t="str">
        <f t="shared" si="2"/>
        <v>eps</v>
      </c>
      <c r="U8" s="11" t="str">
        <f t="shared" si="2"/>
        <v>eps</v>
      </c>
      <c r="V8" s="11" t="str">
        <f t="shared" si="2"/>
        <v>eps</v>
      </c>
      <c r="W8" s="11" t="str">
        <f t="shared" si="2"/>
        <v>eps</v>
      </c>
      <c r="X8" s="11" t="str">
        <f t="shared" si="2"/>
        <v>eps</v>
      </c>
      <c r="Y8" s="11" t="str">
        <f t="shared" si="2"/>
        <v>eps</v>
      </c>
      <c r="AF8" t="s">
        <v>276</v>
      </c>
      <c r="AG8" s="40">
        <v>3.1838880626152477E-2</v>
      </c>
      <c r="AH8" s="40">
        <v>-2.0519732914073945</v>
      </c>
      <c r="AI8" s="40">
        <v>0.10079397647601485</v>
      </c>
    </row>
    <row r="9" spans="1:36" x14ac:dyDescent="0.25">
      <c r="A9" t="s">
        <v>81</v>
      </c>
      <c r="B9" t="s">
        <v>88</v>
      </c>
      <c r="C9" s="17" t="s">
        <v>77</v>
      </c>
      <c r="D9" s="11" t="str">
        <f t="shared" ref="D9:D16" si="3">$C9</f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L9" s="11" t="str">
        <f t="shared" si="1"/>
        <v>eps</v>
      </c>
      <c r="N9" s="11"/>
      <c r="O9" t="s">
        <v>88</v>
      </c>
      <c r="P9" s="11" t="str">
        <f>P8</f>
        <v>eps</v>
      </c>
      <c r="Q9" s="11" t="str">
        <f t="shared" si="2"/>
        <v>eps</v>
      </c>
      <c r="R9" s="11" t="str">
        <f t="shared" si="2"/>
        <v>eps</v>
      </c>
      <c r="S9" s="11" t="str">
        <f t="shared" si="2"/>
        <v>eps</v>
      </c>
      <c r="T9" s="11" t="str">
        <f t="shared" si="2"/>
        <v>eps</v>
      </c>
      <c r="U9" s="11" t="str">
        <f t="shared" si="2"/>
        <v>eps</v>
      </c>
      <c r="V9" s="11" t="str">
        <f t="shared" si="2"/>
        <v>eps</v>
      </c>
      <c r="W9" s="11" t="str">
        <f t="shared" si="2"/>
        <v>eps</v>
      </c>
      <c r="X9" s="11" t="str">
        <f t="shared" si="2"/>
        <v>eps</v>
      </c>
      <c r="Y9" s="11" t="str">
        <f t="shared" si="2"/>
        <v>eps</v>
      </c>
      <c r="AF9" t="s">
        <v>274</v>
      </c>
      <c r="AG9" s="40">
        <v>3.7874425555027624E-2</v>
      </c>
      <c r="AH9" s="40">
        <v>0.21100610837733758</v>
      </c>
      <c r="AI9" s="40">
        <v>0.3386207333989999</v>
      </c>
    </row>
    <row r="10" spans="1:36" x14ac:dyDescent="0.25">
      <c r="A10" t="s">
        <v>82</v>
      </c>
      <c r="B10" t="s">
        <v>89</v>
      </c>
      <c r="C10" s="17" t="s">
        <v>77</v>
      </c>
      <c r="D10" s="11" t="str">
        <f t="shared" si="3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L10" s="11" t="str">
        <f t="shared" si="1"/>
        <v>eps</v>
      </c>
      <c r="N10" s="11"/>
      <c r="O10" t="s">
        <v>89</v>
      </c>
      <c r="P10" s="11" t="str">
        <f>P9</f>
        <v>eps</v>
      </c>
      <c r="Q10" s="11" t="str">
        <f t="shared" si="2"/>
        <v>eps</v>
      </c>
      <c r="R10" s="11" t="str">
        <f t="shared" si="2"/>
        <v>eps</v>
      </c>
      <c r="S10" s="11" t="str">
        <f t="shared" si="2"/>
        <v>eps</v>
      </c>
      <c r="T10" s="11" t="str">
        <f t="shared" si="2"/>
        <v>eps</v>
      </c>
      <c r="U10" s="11" t="str">
        <f t="shared" si="2"/>
        <v>eps</v>
      </c>
      <c r="V10" s="11" t="str">
        <f t="shared" si="2"/>
        <v>eps</v>
      </c>
      <c r="W10" s="11" t="str">
        <f t="shared" si="2"/>
        <v>eps</v>
      </c>
      <c r="X10" s="11" t="str">
        <f t="shared" si="2"/>
        <v>eps</v>
      </c>
      <c r="Y10" s="11" t="str">
        <f t="shared" si="2"/>
        <v>eps</v>
      </c>
      <c r="AF10" t="s">
        <v>275</v>
      </c>
      <c r="AG10" s="40">
        <v>2.1792228055827145E-2</v>
      </c>
      <c r="AH10" s="40">
        <v>2.9830926842611571E-2</v>
      </c>
      <c r="AI10" s="40">
        <v>0.28549622984755874</v>
      </c>
    </row>
    <row r="11" spans="1:36" x14ac:dyDescent="0.25">
      <c r="A11" t="s">
        <v>83</v>
      </c>
      <c r="B11" t="s">
        <v>90</v>
      </c>
      <c r="C11" s="17">
        <v>1.7</v>
      </c>
      <c r="D11" s="11">
        <f t="shared" si="3"/>
        <v>1.7</v>
      </c>
      <c r="E11" s="11">
        <f t="shared" si="1"/>
        <v>1.7</v>
      </c>
      <c r="F11" s="11">
        <f t="shared" si="1"/>
        <v>1.7</v>
      </c>
      <c r="G11" s="11">
        <f t="shared" si="1"/>
        <v>1.7</v>
      </c>
      <c r="H11" s="11">
        <f t="shared" si="1"/>
        <v>1.7</v>
      </c>
      <c r="I11" s="11">
        <f t="shared" si="1"/>
        <v>1.7</v>
      </c>
      <c r="J11" s="11">
        <f t="shared" si="1"/>
        <v>1.7</v>
      </c>
      <c r="K11" s="11">
        <f t="shared" si="1"/>
        <v>1.7</v>
      </c>
      <c r="L11" s="11">
        <f t="shared" si="1"/>
        <v>1.7</v>
      </c>
      <c r="N11" s="11"/>
      <c r="O11" t="s">
        <v>90</v>
      </c>
      <c r="P11" s="11" t="s">
        <v>77</v>
      </c>
      <c r="Q11" s="11" t="str">
        <f t="shared" si="2"/>
        <v>eps</v>
      </c>
      <c r="R11" s="11" t="str">
        <f t="shared" si="2"/>
        <v>eps</v>
      </c>
      <c r="S11" s="11" t="str">
        <f t="shared" si="2"/>
        <v>eps</v>
      </c>
      <c r="T11" s="11" t="str">
        <f t="shared" si="2"/>
        <v>eps</v>
      </c>
      <c r="U11" s="11" t="str">
        <f t="shared" si="2"/>
        <v>eps</v>
      </c>
      <c r="V11" s="11" t="str">
        <f t="shared" si="2"/>
        <v>eps</v>
      </c>
      <c r="W11" s="11" t="str">
        <f t="shared" si="2"/>
        <v>eps</v>
      </c>
      <c r="X11" s="11" t="str">
        <f t="shared" si="2"/>
        <v>eps</v>
      </c>
      <c r="Y11" s="11" t="str">
        <f t="shared" si="2"/>
        <v>eps</v>
      </c>
      <c r="AF11" t="s">
        <v>277</v>
      </c>
      <c r="AG11" s="40">
        <v>1.5491990713026649E-2</v>
      </c>
      <c r="AH11" s="40">
        <v>0.54464495252905221</v>
      </c>
      <c r="AI11" s="40">
        <v>-3.3333545030979517E-2</v>
      </c>
    </row>
    <row r="12" spans="1:36" x14ac:dyDescent="0.25">
      <c r="A12" t="s">
        <v>84</v>
      </c>
      <c r="B12" t="s">
        <v>91</v>
      </c>
      <c r="C12" s="17">
        <f>[2]Assumptions!$C$4*100</f>
        <v>2.3628947497707609</v>
      </c>
      <c r="D12" s="11">
        <f t="shared" si="3"/>
        <v>2.3628947497707609</v>
      </c>
      <c r="E12" s="11">
        <f t="shared" si="1"/>
        <v>2.3628947497707609</v>
      </c>
      <c r="F12" s="11">
        <f t="shared" si="1"/>
        <v>2.3628947497707609</v>
      </c>
      <c r="G12" s="11">
        <f t="shared" si="1"/>
        <v>2.3628947497707609</v>
      </c>
      <c r="H12" s="11">
        <f t="shared" si="1"/>
        <v>2.3628947497707609</v>
      </c>
      <c r="I12" s="11">
        <f t="shared" si="1"/>
        <v>2.3628947497707609</v>
      </c>
      <c r="J12" s="11">
        <f t="shared" si="1"/>
        <v>2.3628947497707609</v>
      </c>
      <c r="K12" s="11">
        <f t="shared" si="1"/>
        <v>2.3628947497707609</v>
      </c>
      <c r="L12" s="11">
        <f t="shared" si="1"/>
        <v>2.3628947497707609</v>
      </c>
      <c r="N12" s="11"/>
      <c r="O12" t="s">
        <v>91</v>
      </c>
      <c r="P12" s="11" t="s">
        <v>77</v>
      </c>
      <c r="Q12" s="11" t="str">
        <f t="shared" si="2"/>
        <v>eps</v>
      </c>
      <c r="R12" s="11" t="str">
        <f t="shared" si="2"/>
        <v>eps</v>
      </c>
      <c r="S12" s="11" t="str">
        <f t="shared" si="2"/>
        <v>eps</v>
      </c>
      <c r="T12" s="11" t="str">
        <f t="shared" si="2"/>
        <v>eps</v>
      </c>
      <c r="U12" s="11" t="str">
        <f t="shared" si="2"/>
        <v>eps</v>
      </c>
      <c r="V12" s="11" t="str">
        <f t="shared" si="2"/>
        <v>eps</v>
      </c>
      <c r="W12" s="11" t="str">
        <f t="shared" si="2"/>
        <v>eps</v>
      </c>
      <c r="X12" s="11" t="str">
        <f t="shared" si="2"/>
        <v>eps</v>
      </c>
      <c r="Y12" s="11" t="str">
        <f t="shared" si="2"/>
        <v>eps</v>
      </c>
      <c r="AG12" s="40"/>
      <c r="AH12" s="40"/>
      <c r="AI12" s="40"/>
    </row>
    <row r="13" spans="1:36" x14ac:dyDescent="0.25">
      <c r="A13" t="s">
        <v>85</v>
      </c>
      <c r="B13" t="s">
        <v>92</v>
      </c>
      <c r="C13" s="17" t="s">
        <v>77</v>
      </c>
      <c r="D13" s="11" t="s">
        <v>77</v>
      </c>
      <c r="E13" s="11" t="str">
        <f t="shared" si="1"/>
        <v>eps</v>
      </c>
      <c r="F13" s="11" t="str">
        <f t="shared" si="1"/>
        <v>eps</v>
      </c>
      <c r="G13" s="11" t="str">
        <f t="shared" si="1"/>
        <v>eps</v>
      </c>
      <c r="H13" s="11" t="str">
        <f t="shared" si="1"/>
        <v>eps</v>
      </c>
      <c r="I13" s="11" t="str">
        <f t="shared" si="1"/>
        <v>eps</v>
      </c>
      <c r="J13" s="11" t="str">
        <f t="shared" si="1"/>
        <v>eps</v>
      </c>
      <c r="K13" s="11" t="str">
        <f t="shared" si="1"/>
        <v>eps</v>
      </c>
      <c r="L13" s="11" t="str">
        <f t="shared" si="1"/>
        <v>eps</v>
      </c>
      <c r="N13" s="11"/>
      <c r="O13" t="s">
        <v>92</v>
      </c>
      <c r="P13" s="11" t="s">
        <v>77</v>
      </c>
      <c r="Q13" s="11" t="str">
        <f t="shared" si="2"/>
        <v>eps</v>
      </c>
      <c r="R13" s="11" t="str">
        <f t="shared" si="2"/>
        <v>eps</v>
      </c>
      <c r="S13" s="11" t="str">
        <f t="shared" si="2"/>
        <v>eps</v>
      </c>
      <c r="T13" s="11" t="str">
        <f t="shared" si="2"/>
        <v>eps</v>
      </c>
      <c r="U13" s="11" t="str">
        <f t="shared" si="2"/>
        <v>eps</v>
      </c>
      <c r="V13" s="11" t="str">
        <f t="shared" si="2"/>
        <v>eps</v>
      </c>
      <c r="W13" s="11" t="str">
        <f t="shared" si="2"/>
        <v>eps</v>
      </c>
      <c r="X13" s="11" t="str">
        <f t="shared" si="2"/>
        <v>eps</v>
      </c>
      <c r="Y13" s="11" t="str">
        <f t="shared" si="2"/>
        <v>eps</v>
      </c>
      <c r="AF13" t="s">
        <v>278</v>
      </c>
      <c r="AG13" s="40">
        <v>0.03</v>
      </c>
      <c r="AH13" s="40">
        <v>0.03</v>
      </c>
      <c r="AI13" s="40">
        <v>0.03</v>
      </c>
      <c r="AJ13" s="40">
        <v>0.03</v>
      </c>
    </row>
    <row r="14" spans="1:36" x14ac:dyDescent="0.25">
      <c r="A14" t="s">
        <v>86</v>
      </c>
      <c r="B14" t="s">
        <v>93</v>
      </c>
      <c r="C14" s="17" t="s">
        <v>77</v>
      </c>
      <c r="D14" s="11" t="s">
        <v>77</v>
      </c>
      <c r="E14" s="11" t="str">
        <f t="shared" si="1"/>
        <v>eps</v>
      </c>
      <c r="F14" s="11" t="str">
        <f t="shared" si="1"/>
        <v>eps</v>
      </c>
      <c r="G14" s="11" t="str">
        <f t="shared" si="1"/>
        <v>eps</v>
      </c>
      <c r="H14" s="11" t="str">
        <f t="shared" si="1"/>
        <v>eps</v>
      </c>
      <c r="I14" s="11" t="str">
        <f t="shared" si="1"/>
        <v>eps</v>
      </c>
      <c r="J14" s="11" t="str">
        <f t="shared" si="1"/>
        <v>eps</v>
      </c>
      <c r="K14" s="11" t="str">
        <f t="shared" si="1"/>
        <v>eps</v>
      </c>
      <c r="L14" s="11" t="str">
        <f t="shared" si="1"/>
        <v>eps</v>
      </c>
      <c r="N14" s="11"/>
      <c r="O14" t="s">
        <v>93</v>
      </c>
      <c r="P14" s="11" t="s">
        <v>77</v>
      </c>
      <c r="Q14" s="11" t="str">
        <f t="shared" si="2"/>
        <v>eps</v>
      </c>
      <c r="R14" s="11" t="str">
        <f t="shared" si="2"/>
        <v>eps</v>
      </c>
      <c r="S14" s="11" t="str">
        <f t="shared" si="2"/>
        <v>eps</v>
      </c>
      <c r="T14" s="11" t="str">
        <f t="shared" si="2"/>
        <v>eps</v>
      </c>
      <c r="U14" s="11" t="str">
        <f t="shared" si="2"/>
        <v>eps</v>
      </c>
      <c r="V14" s="11" t="str">
        <f t="shared" si="2"/>
        <v>eps</v>
      </c>
      <c r="W14" s="11" t="str">
        <f t="shared" si="2"/>
        <v>eps</v>
      </c>
      <c r="X14" s="11" t="str">
        <f t="shared" si="2"/>
        <v>eps</v>
      </c>
      <c r="Y14" s="11" t="str">
        <f t="shared" si="2"/>
        <v>eps</v>
      </c>
    </row>
    <row r="15" spans="1:36" x14ac:dyDescent="0.25">
      <c r="A15" t="s">
        <v>162</v>
      </c>
      <c r="B15" t="s">
        <v>161</v>
      </c>
      <c r="C15" s="17" t="s">
        <v>77</v>
      </c>
      <c r="D15" s="11" t="str">
        <f t="shared" si="3"/>
        <v>eps</v>
      </c>
      <c r="E15" s="11" t="str">
        <f t="shared" si="1"/>
        <v>eps</v>
      </c>
      <c r="F15" s="11" t="str">
        <f t="shared" si="1"/>
        <v>eps</v>
      </c>
      <c r="G15" s="11" t="str">
        <f t="shared" si="1"/>
        <v>eps</v>
      </c>
      <c r="H15" s="11" t="str">
        <f t="shared" si="1"/>
        <v>eps</v>
      </c>
      <c r="I15" s="11" t="str">
        <f t="shared" si="1"/>
        <v>eps</v>
      </c>
      <c r="J15" s="11" t="str">
        <f t="shared" si="1"/>
        <v>eps</v>
      </c>
      <c r="K15" s="11" t="str">
        <f t="shared" si="1"/>
        <v>eps</v>
      </c>
      <c r="L15" s="11" t="str">
        <f t="shared" si="1"/>
        <v>eps</v>
      </c>
      <c r="O15" t="s">
        <v>161</v>
      </c>
      <c r="P15" s="11" t="s">
        <v>77</v>
      </c>
      <c r="Q15" s="11" t="str">
        <f t="shared" si="2"/>
        <v>eps</v>
      </c>
      <c r="R15" s="11" t="str">
        <f t="shared" si="2"/>
        <v>eps</v>
      </c>
      <c r="S15" s="11" t="str">
        <f t="shared" si="2"/>
        <v>eps</v>
      </c>
      <c r="T15" s="11" t="str">
        <f t="shared" si="2"/>
        <v>eps</v>
      </c>
      <c r="U15" s="11" t="str">
        <f t="shared" si="2"/>
        <v>eps</v>
      </c>
      <c r="V15" s="11" t="str">
        <f t="shared" si="2"/>
        <v>eps</v>
      </c>
      <c r="W15" s="11" t="str">
        <f t="shared" si="2"/>
        <v>eps</v>
      </c>
      <c r="X15" s="11" t="str">
        <f t="shared" si="2"/>
        <v>eps</v>
      </c>
      <c r="Y15" s="11" t="str">
        <f t="shared" si="2"/>
        <v>eps</v>
      </c>
    </row>
    <row r="16" spans="1:36" x14ac:dyDescent="0.25">
      <c r="A16" t="s">
        <v>163</v>
      </c>
      <c r="B16" t="s">
        <v>164</v>
      </c>
      <c r="C16" s="17" t="s">
        <v>77</v>
      </c>
      <c r="D16" s="11" t="str">
        <f t="shared" si="3"/>
        <v>eps</v>
      </c>
      <c r="E16" s="11" t="str">
        <f t="shared" si="1"/>
        <v>eps</v>
      </c>
      <c r="F16" s="11" t="str">
        <f t="shared" si="1"/>
        <v>eps</v>
      </c>
      <c r="G16" s="11" t="str">
        <f t="shared" si="1"/>
        <v>eps</v>
      </c>
      <c r="H16" s="11" t="str">
        <f t="shared" si="1"/>
        <v>eps</v>
      </c>
      <c r="I16" s="11" t="str">
        <f t="shared" si="1"/>
        <v>eps</v>
      </c>
      <c r="J16" s="11" t="str">
        <f t="shared" si="1"/>
        <v>eps</v>
      </c>
      <c r="K16" s="11" t="str">
        <f t="shared" si="1"/>
        <v>eps</v>
      </c>
      <c r="L16" s="11" t="str">
        <f t="shared" si="1"/>
        <v>eps</v>
      </c>
      <c r="O16" t="s">
        <v>164</v>
      </c>
      <c r="P16" s="11" t="s">
        <v>77</v>
      </c>
      <c r="Q16" s="11" t="str">
        <f t="shared" si="2"/>
        <v>eps</v>
      </c>
      <c r="R16" s="11" t="str">
        <f t="shared" si="2"/>
        <v>eps</v>
      </c>
      <c r="S16" s="11" t="str">
        <f t="shared" si="2"/>
        <v>eps</v>
      </c>
      <c r="T16" s="11" t="str">
        <f t="shared" si="2"/>
        <v>eps</v>
      </c>
      <c r="U16" s="11" t="str">
        <f t="shared" si="2"/>
        <v>eps</v>
      </c>
      <c r="V16" s="11" t="str">
        <f t="shared" si="2"/>
        <v>eps</v>
      </c>
      <c r="W16" s="11" t="str">
        <f t="shared" si="2"/>
        <v>eps</v>
      </c>
      <c r="X16" s="11" t="str">
        <f t="shared" si="2"/>
        <v>eps</v>
      </c>
      <c r="Y16" s="11" t="str">
        <f t="shared" si="2"/>
        <v>eps</v>
      </c>
    </row>
  </sheetData>
  <conditionalFormatting sqref="N8:N14 P8:Y16 D7:L14">
    <cfRule type="cellIs" dxfId="24" priority="21" operator="equal">
      <formula>"eps"</formula>
    </cfRule>
  </conditionalFormatting>
  <conditionalFormatting sqref="P8:Y16">
    <cfRule type="cellIs" dxfId="23" priority="15" operator="equal">
      <formula>"eps"</formula>
    </cfRule>
  </conditionalFormatting>
  <conditionalFormatting sqref="Q8:Y16">
    <cfRule type="cellIs" dxfId="22" priority="14" operator="equal">
      <formula>"eps"</formula>
    </cfRule>
  </conditionalFormatting>
  <conditionalFormatting sqref="Q8:Y16">
    <cfRule type="cellIs" dxfId="21" priority="13" operator="equal">
      <formula>"eps"</formula>
    </cfRule>
  </conditionalFormatting>
  <conditionalFormatting sqref="Q8:Y16">
    <cfRule type="cellIs" dxfId="20" priority="12" operator="equal">
      <formula>"eps"</formula>
    </cfRule>
  </conditionalFormatting>
  <conditionalFormatting sqref="Q8:Y16">
    <cfRule type="cellIs" dxfId="19" priority="11" operator="equal">
      <formula>"eps"</formula>
    </cfRule>
  </conditionalFormatting>
  <conditionalFormatting sqref="D15:L15">
    <cfRule type="cellIs" dxfId="18" priority="10" operator="equal">
      <formula>"eps"</formula>
    </cfRule>
  </conditionalFormatting>
  <conditionalFormatting sqref="D16:L16">
    <cfRule type="cellIs" dxfId="17" priority="9" operator="equal">
      <formula>"eps"</formula>
    </cfRule>
  </conditionalFormatting>
  <conditionalFormatting sqref="D16:L16">
    <cfRule type="cellIs" dxfId="16" priority="8" operator="equal">
      <formula>"eps"</formula>
    </cfRule>
  </conditionalFormatting>
  <conditionalFormatting sqref="C8:C14">
    <cfRule type="cellIs" dxfId="15" priority="6" operator="equal">
      <formula>"eps"</formula>
    </cfRule>
  </conditionalFormatting>
  <conditionalFormatting sqref="C15">
    <cfRule type="cellIs" dxfId="14" priority="5" operator="equal">
      <formula>"eps"</formula>
    </cfRule>
  </conditionalFormatting>
  <conditionalFormatting sqref="C16">
    <cfRule type="cellIs" dxfId="13" priority="4" operator="equal">
      <formula>"eps"</formula>
    </cfRule>
  </conditionalFormatting>
  <conditionalFormatting sqref="C16">
    <cfRule type="cellIs" dxfId="12" priority="3" operator="equal">
      <formula>"eps"</formula>
    </cfRule>
  </conditionalFormatting>
  <conditionalFormatting sqref="P1">
    <cfRule type="cellIs" dxfId="11" priority="2" operator="equal">
      <formula>"eps"</formula>
    </cfRule>
  </conditionalFormatting>
  <conditionalFormatting sqref="P1">
    <cfRule type="cellIs" dxfId="10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135</v>
      </c>
    </row>
    <row r="5" spans="1:38" x14ac:dyDescent="0.25">
      <c r="A5" s="2" t="s">
        <v>160</v>
      </c>
      <c r="N5" s="2" t="s">
        <v>153</v>
      </c>
    </row>
    <row r="6" spans="1:38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279</v>
      </c>
    </row>
    <row r="8" spans="1:38" x14ac:dyDescent="0.25">
      <c r="A8" t="s">
        <v>136</v>
      </c>
      <c r="B8" s="45">
        <f>AH9*100</f>
        <v>0.92317729474005183</v>
      </c>
      <c r="C8" s="45">
        <f t="shared" ref="C8:C17" si="1">$B8</f>
        <v>0.92317729474005183</v>
      </c>
      <c r="D8" s="45">
        <f t="shared" ref="D8:K17" si="2">$B8</f>
        <v>0.92317729474005183</v>
      </c>
      <c r="E8" s="45">
        <f t="shared" si="2"/>
        <v>0.92317729474005183</v>
      </c>
      <c r="F8" s="45">
        <f t="shared" si="2"/>
        <v>0.92317729474005183</v>
      </c>
      <c r="G8" s="45">
        <f t="shared" si="2"/>
        <v>0.92317729474005183</v>
      </c>
      <c r="H8" s="45">
        <f t="shared" si="2"/>
        <v>0.92317729474005183</v>
      </c>
      <c r="I8" s="45">
        <f t="shared" si="2"/>
        <v>0.92317729474005183</v>
      </c>
      <c r="J8" s="45">
        <f t="shared" si="2"/>
        <v>0.92317729474005183</v>
      </c>
      <c r="K8" s="45">
        <f t="shared" si="2"/>
        <v>0.92317729474005183</v>
      </c>
      <c r="M8" s="11"/>
      <c r="N8" t="s">
        <v>136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280</v>
      </c>
      <c r="AH8" s="43">
        <v>5.0000000000000001E-3</v>
      </c>
    </row>
    <row r="9" spans="1:38" x14ac:dyDescent="0.25">
      <c r="A9" t="s">
        <v>137</v>
      </c>
      <c r="B9" s="45">
        <f>B8</f>
        <v>0.92317729474005183</v>
      </c>
      <c r="C9" s="45">
        <f t="shared" si="1"/>
        <v>0.92317729474005183</v>
      </c>
      <c r="D9" s="45">
        <f t="shared" si="2"/>
        <v>0.92317729474005183</v>
      </c>
      <c r="E9" s="45">
        <f t="shared" si="2"/>
        <v>0.92317729474005183</v>
      </c>
      <c r="F9" s="45">
        <f t="shared" si="2"/>
        <v>0.92317729474005183</v>
      </c>
      <c r="G9" s="45">
        <f t="shared" si="2"/>
        <v>0.92317729474005183</v>
      </c>
      <c r="H9" s="45">
        <f t="shared" si="2"/>
        <v>0.92317729474005183</v>
      </c>
      <c r="I9" s="45">
        <f t="shared" si="2"/>
        <v>0.92317729474005183</v>
      </c>
      <c r="J9" s="45">
        <f t="shared" si="2"/>
        <v>0.92317729474005183</v>
      </c>
      <c r="K9" s="45">
        <f t="shared" si="2"/>
        <v>0.92317729474005183</v>
      </c>
      <c r="M9" s="11"/>
      <c r="N9" t="s">
        <v>137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4" t="s">
        <v>293</v>
      </c>
      <c r="AH9" s="43">
        <f>((('[3]POP(S)'!$AS$14/'[3]POP(S)'!$G$14)^(1/('[3]POP(S)'!$AS$5-'[3]POP(S)'!$G$5)))-1)</f>
        <v>9.2317729474005183E-3</v>
      </c>
      <c r="AL9" s="14"/>
    </row>
    <row r="10" spans="1:38" x14ac:dyDescent="0.25">
      <c r="A10" t="s">
        <v>138</v>
      </c>
      <c r="B10" s="45">
        <f t="shared" ref="B10:B17" si="5">B9</f>
        <v>0.92317729474005183</v>
      </c>
      <c r="C10" s="45">
        <f t="shared" si="1"/>
        <v>0.92317729474005183</v>
      </c>
      <c r="D10" s="45">
        <f t="shared" si="2"/>
        <v>0.92317729474005183</v>
      </c>
      <c r="E10" s="45">
        <f t="shared" si="2"/>
        <v>0.92317729474005183</v>
      </c>
      <c r="F10" s="45">
        <f t="shared" si="2"/>
        <v>0.92317729474005183</v>
      </c>
      <c r="G10" s="45">
        <f t="shared" si="2"/>
        <v>0.92317729474005183</v>
      </c>
      <c r="H10" s="45">
        <f t="shared" si="2"/>
        <v>0.92317729474005183</v>
      </c>
      <c r="I10" s="45">
        <f t="shared" si="2"/>
        <v>0.92317729474005183</v>
      </c>
      <c r="J10" s="45">
        <f t="shared" si="2"/>
        <v>0.92317729474005183</v>
      </c>
      <c r="K10" s="45">
        <f t="shared" si="2"/>
        <v>0.92317729474005183</v>
      </c>
      <c r="M10" s="11"/>
      <c r="N10" t="s">
        <v>138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4"/>
      <c r="AH10" s="40"/>
    </row>
    <row r="11" spans="1:38" x14ac:dyDescent="0.25">
      <c r="A11" t="s">
        <v>139</v>
      </c>
      <c r="B11" s="45">
        <f t="shared" si="5"/>
        <v>0.92317729474005183</v>
      </c>
      <c r="C11" s="45">
        <f t="shared" si="1"/>
        <v>0.92317729474005183</v>
      </c>
      <c r="D11" s="45">
        <f t="shared" si="2"/>
        <v>0.92317729474005183</v>
      </c>
      <c r="E11" s="45">
        <f t="shared" si="2"/>
        <v>0.92317729474005183</v>
      </c>
      <c r="F11" s="45">
        <f t="shared" si="2"/>
        <v>0.92317729474005183</v>
      </c>
      <c r="G11" s="45">
        <f t="shared" si="2"/>
        <v>0.92317729474005183</v>
      </c>
      <c r="H11" s="45">
        <f t="shared" si="2"/>
        <v>0.92317729474005183</v>
      </c>
      <c r="I11" s="45">
        <f t="shared" si="2"/>
        <v>0.92317729474005183</v>
      </c>
      <c r="J11" s="45">
        <f t="shared" si="2"/>
        <v>0.92317729474005183</v>
      </c>
      <c r="K11" s="45">
        <f t="shared" si="2"/>
        <v>0.92317729474005183</v>
      </c>
      <c r="M11" s="11"/>
      <c r="N11" t="s">
        <v>139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4"/>
      <c r="AH11" s="40"/>
      <c r="AK11" s="40"/>
      <c r="AL11" s="40"/>
    </row>
    <row r="12" spans="1:38" x14ac:dyDescent="0.25">
      <c r="A12" t="s">
        <v>140</v>
      </c>
      <c r="B12" s="45">
        <f t="shared" si="5"/>
        <v>0.92317729474005183</v>
      </c>
      <c r="C12" s="45">
        <f t="shared" si="1"/>
        <v>0.92317729474005183</v>
      </c>
      <c r="D12" s="45">
        <f t="shared" si="2"/>
        <v>0.92317729474005183</v>
      </c>
      <c r="E12" s="45">
        <f t="shared" si="2"/>
        <v>0.92317729474005183</v>
      </c>
      <c r="F12" s="45">
        <f t="shared" si="2"/>
        <v>0.92317729474005183</v>
      </c>
      <c r="G12" s="45">
        <f t="shared" si="2"/>
        <v>0.92317729474005183</v>
      </c>
      <c r="H12" s="45">
        <f t="shared" si="2"/>
        <v>0.92317729474005183</v>
      </c>
      <c r="I12" s="45">
        <f t="shared" si="2"/>
        <v>0.92317729474005183</v>
      </c>
      <c r="J12" s="45">
        <f t="shared" si="2"/>
        <v>0.92317729474005183</v>
      </c>
      <c r="K12" s="45">
        <f t="shared" si="2"/>
        <v>0.92317729474005183</v>
      </c>
      <c r="M12" s="11"/>
      <c r="N12" t="s">
        <v>140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141</v>
      </c>
      <c r="B13" s="45">
        <f t="shared" si="5"/>
        <v>0.92317729474005183</v>
      </c>
      <c r="C13" s="45">
        <f t="shared" si="1"/>
        <v>0.92317729474005183</v>
      </c>
      <c r="D13" s="45">
        <f t="shared" si="2"/>
        <v>0.92317729474005183</v>
      </c>
      <c r="E13" s="45">
        <f t="shared" si="2"/>
        <v>0.92317729474005183</v>
      </c>
      <c r="F13" s="45">
        <f t="shared" si="2"/>
        <v>0.92317729474005183</v>
      </c>
      <c r="G13" s="45">
        <f t="shared" si="2"/>
        <v>0.92317729474005183</v>
      </c>
      <c r="H13" s="45">
        <f t="shared" si="2"/>
        <v>0.92317729474005183</v>
      </c>
      <c r="I13" s="45">
        <f t="shared" si="2"/>
        <v>0.92317729474005183</v>
      </c>
      <c r="J13" s="45">
        <f t="shared" si="2"/>
        <v>0.92317729474005183</v>
      </c>
      <c r="K13" s="45">
        <f t="shared" si="2"/>
        <v>0.92317729474005183</v>
      </c>
      <c r="M13" s="11"/>
      <c r="N13" t="s">
        <v>141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142</v>
      </c>
      <c r="B14" s="45">
        <f t="shared" si="5"/>
        <v>0.92317729474005183</v>
      </c>
      <c r="C14" s="45">
        <f t="shared" si="1"/>
        <v>0.92317729474005183</v>
      </c>
      <c r="D14" s="45">
        <f t="shared" si="2"/>
        <v>0.92317729474005183</v>
      </c>
      <c r="E14" s="45">
        <f t="shared" si="2"/>
        <v>0.92317729474005183</v>
      </c>
      <c r="F14" s="45">
        <f t="shared" si="2"/>
        <v>0.92317729474005183</v>
      </c>
      <c r="G14" s="45">
        <f t="shared" si="2"/>
        <v>0.92317729474005183</v>
      </c>
      <c r="H14" s="45">
        <f t="shared" si="2"/>
        <v>0.92317729474005183</v>
      </c>
      <c r="I14" s="45">
        <f t="shared" si="2"/>
        <v>0.92317729474005183</v>
      </c>
      <c r="J14" s="45">
        <f t="shared" si="2"/>
        <v>0.92317729474005183</v>
      </c>
      <c r="K14" s="45">
        <f t="shared" si="2"/>
        <v>0.92317729474005183</v>
      </c>
      <c r="M14" s="11"/>
      <c r="N14" t="s">
        <v>142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143</v>
      </c>
      <c r="B15" s="45">
        <f t="shared" si="5"/>
        <v>0.92317729474005183</v>
      </c>
      <c r="C15" s="45">
        <f t="shared" si="1"/>
        <v>0.92317729474005183</v>
      </c>
      <c r="D15" s="45">
        <f t="shared" si="2"/>
        <v>0.92317729474005183</v>
      </c>
      <c r="E15" s="45">
        <f t="shared" si="2"/>
        <v>0.92317729474005183</v>
      </c>
      <c r="F15" s="45">
        <f t="shared" si="2"/>
        <v>0.92317729474005183</v>
      </c>
      <c r="G15" s="45">
        <f t="shared" si="2"/>
        <v>0.92317729474005183</v>
      </c>
      <c r="H15" s="45">
        <f t="shared" si="2"/>
        <v>0.92317729474005183</v>
      </c>
      <c r="I15" s="45">
        <f t="shared" si="2"/>
        <v>0.92317729474005183</v>
      </c>
      <c r="J15" s="45">
        <f t="shared" si="2"/>
        <v>0.92317729474005183</v>
      </c>
      <c r="K15" s="45">
        <f t="shared" si="2"/>
        <v>0.92317729474005183</v>
      </c>
      <c r="N15" t="s">
        <v>143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144</v>
      </c>
      <c r="B16" s="45">
        <f t="shared" si="5"/>
        <v>0.92317729474005183</v>
      </c>
      <c r="C16" s="45">
        <f t="shared" si="1"/>
        <v>0.92317729474005183</v>
      </c>
      <c r="D16" s="45">
        <f t="shared" si="2"/>
        <v>0.92317729474005183</v>
      </c>
      <c r="E16" s="45">
        <f t="shared" si="2"/>
        <v>0.92317729474005183</v>
      </c>
      <c r="F16" s="45">
        <f t="shared" si="2"/>
        <v>0.92317729474005183</v>
      </c>
      <c r="G16" s="45">
        <f t="shared" si="2"/>
        <v>0.92317729474005183</v>
      </c>
      <c r="H16" s="45">
        <f t="shared" si="2"/>
        <v>0.92317729474005183</v>
      </c>
      <c r="I16" s="45">
        <f t="shared" si="2"/>
        <v>0.92317729474005183</v>
      </c>
      <c r="J16" s="45">
        <f t="shared" si="2"/>
        <v>0.92317729474005183</v>
      </c>
      <c r="K16" s="45">
        <f t="shared" si="2"/>
        <v>0.92317729474005183</v>
      </c>
      <c r="N16" t="s">
        <v>144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312</v>
      </c>
      <c r="B17" s="45">
        <f t="shared" si="5"/>
        <v>0.92317729474005183</v>
      </c>
      <c r="C17" s="45">
        <f t="shared" si="1"/>
        <v>0.92317729474005183</v>
      </c>
      <c r="D17" s="45">
        <f t="shared" si="2"/>
        <v>0.92317729474005183</v>
      </c>
      <c r="E17" s="45">
        <f t="shared" si="2"/>
        <v>0.92317729474005183</v>
      </c>
      <c r="F17" s="45">
        <f t="shared" si="2"/>
        <v>0.92317729474005183</v>
      </c>
      <c r="G17" s="45">
        <f t="shared" si="2"/>
        <v>0.92317729474005183</v>
      </c>
      <c r="H17" s="45">
        <f t="shared" si="2"/>
        <v>0.92317729474005183</v>
      </c>
      <c r="I17" s="45">
        <f t="shared" si="2"/>
        <v>0.92317729474005183</v>
      </c>
      <c r="J17" s="45">
        <f t="shared" si="2"/>
        <v>0.92317729474005183</v>
      </c>
      <c r="K17" s="45">
        <f t="shared" si="2"/>
        <v>0.92317729474005183</v>
      </c>
      <c r="N17" t="s">
        <v>312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7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7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7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7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43"/>
    </row>
    <row r="29" spans="1:24" x14ac:dyDescent="0.25">
      <c r="A29" s="14"/>
      <c r="B29" s="14"/>
      <c r="C29" s="14"/>
      <c r="D29" s="14"/>
      <c r="E29" s="14"/>
      <c r="F29" s="14"/>
      <c r="G29" s="14"/>
      <c r="H29" s="14"/>
      <c r="I29" s="14"/>
    </row>
    <row r="30" spans="1:24" x14ac:dyDescent="0.25">
      <c r="A30" s="14"/>
      <c r="B30" s="14"/>
      <c r="C30" s="14"/>
      <c r="D30" s="14"/>
      <c r="E30" s="14"/>
      <c r="F30" s="14"/>
      <c r="G30" s="14"/>
      <c r="H30" s="14"/>
      <c r="I30" s="14"/>
    </row>
    <row r="31" spans="1:24" x14ac:dyDescent="0.25">
      <c r="A31" s="14"/>
      <c r="B31" s="14"/>
      <c r="C31" s="14"/>
      <c r="D31" s="14"/>
      <c r="E31" s="14"/>
      <c r="F31" s="14"/>
      <c r="G31" s="14"/>
      <c r="H31" s="14"/>
      <c r="I31" s="14"/>
    </row>
    <row r="32" spans="1:24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25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B34" s="14"/>
      <c r="C34" s="14"/>
      <c r="D34" s="14"/>
      <c r="E34" s="14"/>
      <c r="F34" s="14"/>
      <c r="G34" s="14"/>
      <c r="H34" s="14"/>
      <c r="I34" s="14"/>
    </row>
  </sheetData>
  <conditionalFormatting sqref="M8:M14 C7:K7 O8:X21 B8:K21">
    <cfRule type="cellIs" dxfId="9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A1:AS33"/>
  <sheetViews>
    <sheetView tabSelected="1" workbookViewId="0">
      <selection activeCell="B8" sqref="B8:AS17"/>
    </sheetView>
  </sheetViews>
  <sheetFormatPr defaultColWidth="9.7109375" defaultRowHeight="15" x14ac:dyDescent="0.25"/>
  <cols>
    <col min="1" max="16384" width="9.7109375" style="14"/>
  </cols>
  <sheetData>
    <row r="1" spans="1:45" ht="18.75" x14ac:dyDescent="0.3">
      <c r="A1" s="1" t="s">
        <v>283</v>
      </c>
      <c r="E1" s="4"/>
      <c r="G1" s="14" t="s">
        <v>284</v>
      </c>
    </row>
    <row r="2" spans="1:45" x14ac:dyDescent="0.25">
      <c r="A2" s="4" t="s">
        <v>285</v>
      </c>
      <c r="G2" s="14">
        <v>30</v>
      </c>
    </row>
    <row r="3" spans="1:45" x14ac:dyDescent="0.25">
      <c r="G3" s="14">
        <f>G2*7</f>
        <v>210</v>
      </c>
      <c r="H3" s="14">
        <f>G3/10</f>
        <v>21</v>
      </c>
    </row>
    <row r="5" spans="1:45" x14ac:dyDescent="0.25">
      <c r="B5" s="14">
        <v>1</v>
      </c>
      <c r="C5" s="14">
        <f>B5+1</f>
        <v>2</v>
      </c>
      <c r="D5" s="14">
        <f t="shared" ref="D5:AS5" si="0">C5+1</f>
        <v>3</v>
      </c>
      <c r="E5" s="14">
        <f t="shared" si="0"/>
        <v>4</v>
      </c>
      <c r="F5" s="14">
        <f t="shared" si="0"/>
        <v>5</v>
      </c>
      <c r="G5" s="14">
        <f t="shared" si="0"/>
        <v>6</v>
      </c>
      <c r="H5" s="14">
        <f t="shared" si="0"/>
        <v>7</v>
      </c>
      <c r="I5" s="14">
        <f t="shared" si="0"/>
        <v>8</v>
      </c>
      <c r="J5" s="14">
        <f t="shared" si="0"/>
        <v>9</v>
      </c>
      <c r="K5" s="14">
        <f t="shared" si="0"/>
        <v>10</v>
      </c>
      <c r="L5" s="14">
        <f t="shared" si="0"/>
        <v>11</v>
      </c>
      <c r="M5" s="14">
        <f t="shared" si="0"/>
        <v>12</v>
      </c>
      <c r="N5" s="14">
        <f t="shared" si="0"/>
        <v>13</v>
      </c>
      <c r="O5" s="14">
        <f t="shared" si="0"/>
        <v>14</v>
      </c>
      <c r="P5" s="14">
        <f t="shared" si="0"/>
        <v>15</v>
      </c>
      <c r="Q5" s="14">
        <f t="shared" si="0"/>
        <v>16</v>
      </c>
      <c r="R5" s="14">
        <f t="shared" si="0"/>
        <v>17</v>
      </c>
      <c r="S5" s="14">
        <f t="shared" si="0"/>
        <v>18</v>
      </c>
      <c r="T5" s="14">
        <f t="shared" si="0"/>
        <v>19</v>
      </c>
      <c r="U5" s="14">
        <f t="shared" si="0"/>
        <v>20</v>
      </c>
      <c r="V5" s="14">
        <f t="shared" si="0"/>
        <v>21</v>
      </c>
      <c r="W5" s="14">
        <f t="shared" si="0"/>
        <v>22</v>
      </c>
      <c r="X5" s="14">
        <f t="shared" si="0"/>
        <v>23</v>
      </c>
      <c r="Y5" s="14">
        <f t="shared" si="0"/>
        <v>24</v>
      </c>
      <c r="Z5" s="14">
        <f t="shared" si="0"/>
        <v>25</v>
      </c>
      <c r="AA5" s="14">
        <f t="shared" si="0"/>
        <v>26</v>
      </c>
      <c r="AB5" s="14">
        <f t="shared" si="0"/>
        <v>27</v>
      </c>
      <c r="AC5" s="14">
        <f t="shared" si="0"/>
        <v>28</v>
      </c>
      <c r="AD5" s="14">
        <f t="shared" si="0"/>
        <v>29</v>
      </c>
      <c r="AE5" s="14">
        <f t="shared" si="0"/>
        <v>30</v>
      </c>
      <c r="AF5" s="14">
        <f t="shared" si="0"/>
        <v>31</v>
      </c>
      <c r="AG5" s="14">
        <f t="shared" si="0"/>
        <v>32</v>
      </c>
      <c r="AH5" s="14">
        <f t="shared" si="0"/>
        <v>33</v>
      </c>
      <c r="AI5" s="14">
        <f t="shared" si="0"/>
        <v>34</v>
      </c>
      <c r="AJ5" s="14">
        <f t="shared" si="0"/>
        <v>35</v>
      </c>
      <c r="AK5" s="14">
        <f t="shared" si="0"/>
        <v>36</v>
      </c>
      <c r="AL5" s="14">
        <f t="shared" si="0"/>
        <v>37</v>
      </c>
      <c r="AM5" s="14">
        <f t="shared" si="0"/>
        <v>38</v>
      </c>
      <c r="AN5" s="14">
        <f t="shared" si="0"/>
        <v>39</v>
      </c>
      <c r="AO5" s="14">
        <f t="shared" si="0"/>
        <v>40</v>
      </c>
      <c r="AP5" s="14">
        <f t="shared" si="0"/>
        <v>41</v>
      </c>
      <c r="AQ5" s="14">
        <f t="shared" si="0"/>
        <v>42</v>
      </c>
      <c r="AR5" s="14">
        <f t="shared" si="0"/>
        <v>43</v>
      </c>
      <c r="AS5" s="14">
        <f t="shared" si="0"/>
        <v>44</v>
      </c>
    </row>
    <row r="6" spans="1:45" x14ac:dyDescent="0.25">
      <c r="A6" s="2" t="s">
        <v>286</v>
      </c>
    </row>
    <row r="7" spans="1:45" x14ac:dyDescent="0.25">
      <c r="B7" s="14">
        <v>2012</v>
      </c>
      <c r="C7" s="14">
        <f>B7+1</f>
        <v>2013</v>
      </c>
      <c r="D7" s="14">
        <f t="shared" ref="D7:AS7" si="1">C7+1</f>
        <v>2014</v>
      </c>
      <c r="E7" s="14">
        <f t="shared" si="1"/>
        <v>2015</v>
      </c>
      <c r="F7" s="14">
        <f t="shared" si="1"/>
        <v>2016</v>
      </c>
      <c r="G7" s="14">
        <f t="shared" si="1"/>
        <v>2017</v>
      </c>
      <c r="H7" s="14">
        <f t="shared" si="1"/>
        <v>2018</v>
      </c>
      <c r="I7" s="14">
        <f t="shared" si="1"/>
        <v>2019</v>
      </c>
      <c r="J7" s="14">
        <f t="shared" si="1"/>
        <v>2020</v>
      </c>
      <c r="K7" s="14">
        <f t="shared" si="1"/>
        <v>2021</v>
      </c>
      <c r="L7" s="14">
        <f t="shared" si="1"/>
        <v>2022</v>
      </c>
      <c r="M7" s="14">
        <f t="shared" si="1"/>
        <v>2023</v>
      </c>
      <c r="N7" s="14">
        <f t="shared" si="1"/>
        <v>2024</v>
      </c>
      <c r="O7" s="14">
        <f t="shared" si="1"/>
        <v>2025</v>
      </c>
      <c r="P7" s="14">
        <f t="shared" si="1"/>
        <v>2026</v>
      </c>
      <c r="Q7" s="14">
        <f t="shared" si="1"/>
        <v>2027</v>
      </c>
      <c r="R7" s="14">
        <f t="shared" si="1"/>
        <v>2028</v>
      </c>
      <c r="S7" s="14">
        <f t="shared" si="1"/>
        <v>2029</v>
      </c>
      <c r="T7" s="14">
        <f t="shared" si="1"/>
        <v>2030</v>
      </c>
      <c r="U7" s="14">
        <f t="shared" si="1"/>
        <v>2031</v>
      </c>
      <c r="V7" s="14">
        <f t="shared" si="1"/>
        <v>2032</v>
      </c>
      <c r="W7" s="14">
        <f t="shared" si="1"/>
        <v>2033</v>
      </c>
      <c r="X7" s="14">
        <f t="shared" si="1"/>
        <v>2034</v>
      </c>
      <c r="Y7" s="14">
        <f t="shared" si="1"/>
        <v>2035</v>
      </c>
      <c r="Z7" s="14">
        <f t="shared" si="1"/>
        <v>2036</v>
      </c>
      <c r="AA7" s="14">
        <f t="shared" si="1"/>
        <v>2037</v>
      </c>
      <c r="AB7" s="14">
        <f t="shared" si="1"/>
        <v>2038</v>
      </c>
      <c r="AC7" s="14">
        <f t="shared" si="1"/>
        <v>2039</v>
      </c>
      <c r="AD7" s="14">
        <f t="shared" si="1"/>
        <v>2040</v>
      </c>
      <c r="AE7" s="14">
        <f t="shared" si="1"/>
        <v>2041</v>
      </c>
      <c r="AF7" s="14">
        <f t="shared" si="1"/>
        <v>2042</v>
      </c>
      <c r="AG7" s="14">
        <f t="shared" si="1"/>
        <v>2043</v>
      </c>
      <c r="AH7" s="14">
        <f t="shared" si="1"/>
        <v>2044</v>
      </c>
      <c r="AI7" s="14">
        <f t="shared" si="1"/>
        <v>2045</v>
      </c>
      <c r="AJ7" s="14">
        <f t="shared" si="1"/>
        <v>2046</v>
      </c>
      <c r="AK7" s="14">
        <f t="shared" si="1"/>
        <v>2047</v>
      </c>
      <c r="AL7" s="14">
        <f t="shared" si="1"/>
        <v>2048</v>
      </c>
      <c r="AM7" s="14">
        <f t="shared" si="1"/>
        <v>2049</v>
      </c>
      <c r="AN7" s="14">
        <f t="shared" si="1"/>
        <v>2050</v>
      </c>
      <c r="AO7" s="14">
        <f t="shared" si="1"/>
        <v>2051</v>
      </c>
      <c r="AP7" s="14">
        <f t="shared" si="1"/>
        <v>2052</v>
      </c>
      <c r="AQ7" s="14">
        <f t="shared" si="1"/>
        <v>2053</v>
      </c>
      <c r="AR7" s="14">
        <f t="shared" si="1"/>
        <v>2054</v>
      </c>
      <c r="AS7" s="14">
        <f t="shared" si="1"/>
        <v>2055</v>
      </c>
    </row>
    <row r="8" spans="1:45" x14ac:dyDescent="0.25">
      <c r="A8" s="14" t="str">
        <f>Sets!F8</f>
        <v>base</v>
      </c>
      <c r="B8" s="12" t="s">
        <v>77</v>
      </c>
      <c r="C8" s="12" t="s">
        <v>77</v>
      </c>
      <c r="D8" s="12" t="s">
        <v>77</v>
      </c>
      <c r="E8" s="12" t="s">
        <v>77</v>
      </c>
      <c r="F8" s="12" t="s">
        <v>77</v>
      </c>
      <c r="G8" s="12" t="s">
        <v>77</v>
      </c>
      <c r="H8" s="12" t="s">
        <v>77</v>
      </c>
      <c r="I8" s="12" t="s">
        <v>77</v>
      </c>
      <c r="J8" s="12" t="s">
        <v>77</v>
      </c>
      <c r="K8" s="12" t="s">
        <v>77</v>
      </c>
      <c r="L8" s="12" t="s">
        <v>77</v>
      </c>
      <c r="M8" s="12" t="s">
        <v>77</v>
      </c>
      <c r="N8" s="12" t="s">
        <v>77</v>
      </c>
      <c r="O8" s="12" t="s">
        <v>77</v>
      </c>
      <c r="P8" s="12" t="s">
        <v>77</v>
      </c>
      <c r="Q8" s="12" t="s">
        <v>77</v>
      </c>
      <c r="R8" s="12" t="s">
        <v>77</v>
      </c>
      <c r="S8" s="12" t="s">
        <v>77</v>
      </c>
      <c r="T8" s="12" t="s">
        <v>77</v>
      </c>
      <c r="U8" s="12" t="s">
        <v>77</v>
      </c>
      <c r="V8" s="12" t="s">
        <v>77</v>
      </c>
      <c r="W8" s="12" t="s">
        <v>77</v>
      </c>
      <c r="X8" s="12" t="s">
        <v>77</v>
      </c>
      <c r="Y8" s="12" t="s">
        <v>77</v>
      </c>
      <c r="Z8" s="12" t="s">
        <v>77</v>
      </c>
      <c r="AA8" s="12" t="s">
        <v>77</v>
      </c>
      <c r="AB8" s="12" t="s">
        <v>77</v>
      </c>
      <c r="AC8" s="12" t="s">
        <v>77</v>
      </c>
      <c r="AD8" s="12" t="s">
        <v>77</v>
      </c>
      <c r="AE8" s="12" t="s">
        <v>77</v>
      </c>
      <c r="AF8" s="12" t="s">
        <v>77</v>
      </c>
      <c r="AG8" s="12" t="s">
        <v>77</v>
      </c>
      <c r="AH8" s="12" t="s">
        <v>77</v>
      </c>
      <c r="AI8" s="12" t="s">
        <v>77</v>
      </c>
      <c r="AJ8" s="12" t="s">
        <v>77</v>
      </c>
      <c r="AK8" s="12" t="s">
        <v>77</v>
      </c>
      <c r="AL8" s="12" t="s">
        <v>77</v>
      </c>
      <c r="AM8" s="12" t="s">
        <v>77</v>
      </c>
      <c r="AN8" s="12" t="s">
        <v>77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</row>
    <row r="9" spans="1:45" x14ac:dyDescent="0.25">
      <c r="A9" s="14" t="str">
        <f>Sets!F9</f>
        <v>sim1</v>
      </c>
      <c r="B9" s="12" t="s">
        <v>77</v>
      </c>
      <c r="C9" s="12" t="s">
        <v>77</v>
      </c>
      <c r="D9" s="12" t="s">
        <v>77</v>
      </c>
      <c r="E9" s="12" t="s">
        <v>77</v>
      </c>
      <c r="F9" s="12" t="s">
        <v>77</v>
      </c>
      <c r="G9" s="12" t="s">
        <v>77</v>
      </c>
      <c r="H9" s="12" t="s">
        <v>77</v>
      </c>
      <c r="I9" s="12" t="s">
        <v>77</v>
      </c>
      <c r="J9" s="12" t="s">
        <v>77</v>
      </c>
      <c r="K9" s="12" t="s">
        <v>77</v>
      </c>
      <c r="L9" s="12" t="s">
        <v>77</v>
      </c>
      <c r="M9" s="12" t="s">
        <v>77</v>
      </c>
      <c r="N9" s="12" t="s">
        <v>77</v>
      </c>
      <c r="O9" s="12" t="s">
        <v>77</v>
      </c>
      <c r="P9" s="12" t="s">
        <v>77</v>
      </c>
      <c r="Q9" s="12" t="s">
        <v>77</v>
      </c>
      <c r="R9" s="12" t="s">
        <v>77</v>
      </c>
      <c r="S9" s="12" t="s">
        <v>77</v>
      </c>
      <c r="T9" s="12" t="s">
        <v>77</v>
      </c>
      <c r="U9" s="12" t="s">
        <v>77</v>
      </c>
      <c r="V9" s="12" t="s">
        <v>77</v>
      </c>
      <c r="W9" s="12" t="s">
        <v>77</v>
      </c>
      <c r="X9" s="12" t="s">
        <v>77</v>
      </c>
      <c r="Y9" s="12" t="s">
        <v>77</v>
      </c>
      <c r="Z9" s="12" t="s">
        <v>77</v>
      </c>
      <c r="AA9" s="12" t="s">
        <v>77</v>
      </c>
      <c r="AB9" s="12" t="s">
        <v>77</v>
      </c>
      <c r="AC9" s="12" t="s">
        <v>77</v>
      </c>
      <c r="AD9" s="12" t="s">
        <v>77</v>
      </c>
      <c r="AE9" s="12" t="s">
        <v>77</v>
      </c>
      <c r="AF9" s="12" t="s">
        <v>77</v>
      </c>
      <c r="AG9" s="12" t="s">
        <v>77</v>
      </c>
      <c r="AH9" s="12" t="s">
        <v>77</v>
      </c>
      <c r="AI9" s="12" t="s">
        <v>77</v>
      </c>
      <c r="AJ9" s="12" t="s">
        <v>77</v>
      </c>
      <c r="AK9" s="12" t="s">
        <v>77</v>
      </c>
      <c r="AL9" s="12" t="s">
        <v>77</v>
      </c>
      <c r="AM9" s="12" t="s">
        <v>77</v>
      </c>
      <c r="AN9" s="12" t="s">
        <v>77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</row>
    <row r="10" spans="1:45" x14ac:dyDescent="0.25">
      <c r="A10" s="14" t="str">
        <f>Sets!F10</f>
        <v>sim2</v>
      </c>
      <c r="B10" s="12" t="s">
        <v>77</v>
      </c>
      <c r="C10" s="12" t="s">
        <v>77</v>
      </c>
      <c r="D10" s="12" t="s">
        <v>77</v>
      </c>
      <c r="E10" s="12" t="s">
        <v>77</v>
      </c>
      <c r="F10" s="12" t="s">
        <v>77</v>
      </c>
      <c r="G10" s="12" t="s">
        <v>77</v>
      </c>
      <c r="H10" s="12" t="s">
        <v>77</v>
      </c>
      <c r="I10" s="12" t="s">
        <v>77</v>
      </c>
      <c r="J10" s="12" t="s">
        <v>77</v>
      </c>
      <c r="K10" s="12" t="s">
        <v>77</v>
      </c>
      <c r="L10" s="12" t="s">
        <v>77</v>
      </c>
      <c r="M10" s="12" t="s">
        <v>77</v>
      </c>
      <c r="N10" s="12" t="s">
        <v>77</v>
      </c>
      <c r="O10" s="12" t="s">
        <v>77</v>
      </c>
      <c r="P10" s="12" t="s">
        <v>77</v>
      </c>
      <c r="Q10" s="12" t="s">
        <v>77</v>
      </c>
      <c r="R10" s="12" t="s">
        <v>77</v>
      </c>
      <c r="S10" s="12" t="s">
        <v>77</v>
      </c>
      <c r="T10" s="12" t="s">
        <v>77</v>
      </c>
      <c r="U10" s="12" t="s">
        <v>77</v>
      </c>
      <c r="V10" s="12" t="s">
        <v>77</v>
      </c>
      <c r="W10" s="12" t="s">
        <v>77</v>
      </c>
      <c r="X10" s="12" t="s">
        <v>77</v>
      </c>
      <c r="Y10" s="12" t="s">
        <v>77</v>
      </c>
      <c r="Z10" s="12" t="s">
        <v>77</v>
      </c>
      <c r="AA10" s="12" t="s">
        <v>77</v>
      </c>
      <c r="AB10" s="12" t="s">
        <v>77</v>
      </c>
      <c r="AC10" s="12" t="s">
        <v>77</v>
      </c>
      <c r="AD10" s="12" t="s">
        <v>77</v>
      </c>
      <c r="AE10" s="12" t="s">
        <v>77</v>
      </c>
      <c r="AF10" s="12" t="s">
        <v>77</v>
      </c>
      <c r="AG10" s="12" t="s">
        <v>77</v>
      </c>
      <c r="AH10" s="12" t="s">
        <v>77</v>
      </c>
      <c r="AI10" s="12" t="s">
        <v>77</v>
      </c>
      <c r="AJ10" s="12" t="s">
        <v>77</v>
      </c>
      <c r="AK10" s="12" t="s">
        <v>77</v>
      </c>
      <c r="AL10" s="12" t="s">
        <v>77</v>
      </c>
      <c r="AM10" s="12" t="s">
        <v>77</v>
      </c>
      <c r="AN10" s="12" t="s">
        <v>77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</row>
    <row r="11" spans="1:45" x14ac:dyDescent="0.25">
      <c r="A11" s="14" t="str">
        <f>Sets!F11</f>
        <v>sim3</v>
      </c>
      <c r="B11" s="12" t="s">
        <v>77</v>
      </c>
      <c r="C11" s="12" t="s">
        <v>77</v>
      </c>
      <c r="D11" s="12" t="s">
        <v>77</v>
      </c>
      <c r="E11" s="12" t="s">
        <v>77</v>
      </c>
      <c r="F11" s="12" t="s">
        <v>77</v>
      </c>
      <c r="G11" s="12" t="s">
        <v>77</v>
      </c>
      <c r="H11" s="12" t="s">
        <v>77</v>
      </c>
      <c r="I11" s="12" t="s">
        <v>77</v>
      </c>
      <c r="J11" s="12" t="s">
        <v>77</v>
      </c>
      <c r="K11" s="12" t="s">
        <v>77</v>
      </c>
      <c r="L11" s="12" t="s">
        <v>77</v>
      </c>
      <c r="M11" s="12" t="s">
        <v>77</v>
      </c>
      <c r="N11" s="12" t="s">
        <v>77</v>
      </c>
      <c r="O11" s="12" t="s">
        <v>77</v>
      </c>
      <c r="P11" s="12" t="s">
        <v>77</v>
      </c>
      <c r="Q11" s="12" t="s">
        <v>77</v>
      </c>
      <c r="R11" s="12" t="s">
        <v>77</v>
      </c>
      <c r="S11" s="12" t="s">
        <v>77</v>
      </c>
      <c r="T11" s="12" t="s">
        <v>77</v>
      </c>
      <c r="U11" s="12" t="s">
        <v>77</v>
      </c>
      <c r="V11" s="12" t="s">
        <v>77</v>
      </c>
      <c r="W11" s="12" t="s">
        <v>77</v>
      </c>
      <c r="X11" s="12" t="s">
        <v>77</v>
      </c>
      <c r="Y11" s="12" t="s">
        <v>77</v>
      </c>
      <c r="Z11" s="12" t="s">
        <v>77</v>
      </c>
      <c r="AA11" s="12" t="s">
        <v>77</v>
      </c>
      <c r="AB11" s="12" t="s">
        <v>77</v>
      </c>
      <c r="AC11" s="12" t="s">
        <v>77</v>
      </c>
      <c r="AD11" s="12" t="s">
        <v>77</v>
      </c>
      <c r="AE11" s="12" t="s">
        <v>77</v>
      </c>
      <c r="AF11" s="12" t="s">
        <v>77</v>
      </c>
      <c r="AG11" s="12" t="s">
        <v>77</v>
      </c>
      <c r="AH11" s="12" t="s">
        <v>77</v>
      </c>
      <c r="AI11" s="12" t="s">
        <v>77</v>
      </c>
      <c r="AJ11" s="12" t="s">
        <v>77</v>
      </c>
      <c r="AK11" s="12" t="s">
        <v>77</v>
      </c>
      <c r="AL11" s="12" t="s">
        <v>77</v>
      </c>
      <c r="AM11" s="12" t="s">
        <v>77</v>
      </c>
      <c r="AN11" s="12" t="s">
        <v>77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</row>
    <row r="12" spans="1:45" x14ac:dyDescent="0.25">
      <c r="A12" s="14" t="str">
        <f>Sets!F12</f>
        <v>sim4</v>
      </c>
      <c r="B12" s="12" t="s">
        <v>77</v>
      </c>
      <c r="C12" s="12" t="s">
        <v>77</v>
      </c>
      <c r="D12" s="12" t="s">
        <v>77</v>
      </c>
      <c r="E12" s="12" t="s">
        <v>77</v>
      </c>
      <c r="F12" s="12" t="s">
        <v>77</v>
      </c>
      <c r="G12" s="12" t="s">
        <v>77</v>
      </c>
      <c r="H12" s="12" t="s">
        <v>77</v>
      </c>
      <c r="I12" s="12" t="s">
        <v>77</v>
      </c>
      <c r="J12" s="12" t="s">
        <v>77</v>
      </c>
      <c r="K12" s="12" t="s">
        <v>77</v>
      </c>
      <c r="L12" s="12" t="s">
        <v>77</v>
      </c>
      <c r="M12" s="12" t="s">
        <v>77</v>
      </c>
      <c r="N12" s="12" t="s">
        <v>77</v>
      </c>
      <c r="O12" s="12" t="s">
        <v>77</v>
      </c>
      <c r="P12" s="12" t="s">
        <v>77</v>
      </c>
      <c r="Q12" s="12" t="s">
        <v>77</v>
      </c>
      <c r="R12" s="12" t="s">
        <v>77</v>
      </c>
      <c r="S12" s="12" t="s">
        <v>77</v>
      </c>
      <c r="T12" s="12" t="s">
        <v>77</v>
      </c>
      <c r="U12" s="12" t="s">
        <v>77</v>
      </c>
      <c r="V12" s="12" t="s">
        <v>77</v>
      </c>
      <c r="W12" s="12" t="s">
        <v>77</v>
      </c>
      <c r="X12" s="12" t="s">
        <v>77</v>
      </c>
      <c r="Y12" s="12" t="s">
        <v>77</v>
      </c>
      <c r="Z12" s="12" t="s">
        <v>77</v>
      </c>
      <c r="AA12" s="12" t="s">
        <v>77</v>
      </c>
      <c r="AB12" s="12" t="s">
        <v>77</v>
      </c>
      <c r="AC12" s="12" t="s">
        <v>77</v>
      </c>
      <c r="AD12" s="12" t="s">
        <v>77</v>
      </c>
      <c r="AE12" s="12" t="s">
        <v>77</v>
      </c>
      <c r="AF12" s="12" t="s">
        <v>77</v>
      </c>
      <c r="AG12" s="12" t="s">
        <v>77</v>
      </c>
      <c r="AH12" s="12" t="s">
        <v>77</v>
      </c>
      <c r="AI12" s="12" t="s">
        <v>77</v>
      </c>
      <c r="AJ12" s="12" t="s">
        <v>77</v>
      </c>
      <c r="AK12" s="12" t="s">
        <v>77</v>
      </c>
      <c r="AL12" s="12" t="s">
        <v>77</v>
      </c>
      <c r="AM12" s="12" t="s">
        <v>77</v>
      </c>
      <c r="AN12" s="12" t="s">
        <v>77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</row>
    <row r="13" spans="1:45" x14ac:dyDescent="0.25">
      <c r="A13" s="14" t="str">
        <f>Sets!F13</f>
        <v>sim5</v>
      </c>
      <c r="B13" s="12" t="s">
        <v>77</v>
      </c>
      <c r="C13" s="12" t="s">
        <v>77</v>
      </c>
      <c r="D13" s="12" t="s">
        <v>77</v>
      </c>
      <c r="E13" s="12" t="s">
        <v>77</v>
      </c>
      <c r="F13" s="12" t="s">
        <v>77</v>
      </c>
      <c r="G13" s="12" t="s">
        <v>77</v>
      </c>
      <c r="H13" s="12" t="s">
        <v>77</v>
      </c>
      <c r="I13" s="12" t="s">
        <v>77</v>
      </c>
      <c r="J13" s="12" t="s">
        <v>77</v>
      </c>
      <c r="K13" s="12" t="s">
        <v>77</v>
      </c>
      <c r="L13" s="12" t="s">
        <v>77</v>
      </c>
      <c r="M13" s="12" t="s">
        <v>77</v>
      </c>
      <c r="N13" s="12" t="s">
        <v>77</v>
      </c>
      <c r="O13" s="12" t="s">
        <v>77</v>
      </c>
      <c r="P13" s="12" t="s">
        <v>77</v>
      </c>
      <c r="Q13" s="12" t="s">
        <v>77</v>
      </c>
      <c r="R13" s="12" t="s">
        <v>77</v>
      </c>
      <c r="S13" s="12" t="s">
        <v>77</v>
      </c>
      <c r="T13" s="12" t="s">
        <v>77</v>
      </c>
      <c r="U13" s="12" t="s">
        <v>77</v>
      </c>
      <c r="V13" s="12" t="s">
        <v>77</v>
      </c>
      <c r="W13" s="12" t="s">
        <v>77</v>
      </c>
      <c r="X13" s="12" t="s">
        <v>77</v>
      </c>
      <c r="Y13" s="12" t="s">
        <v>77</v>
      </c>
      <c r="Z13" s="12" t="s">
        <v>77</v>
      </c>
      <c r="AA13" s="12" t="s">
        <v>77</v>
      </c>
      <c r="AB13" s="12" t="s">
        <v>77</v>
      </c>
      <c r="AC13" s="12" t="s">
        <v>77</v>
      </c>
      <c r="AD13" s="12" t="s">
        <v>77</v>
      </c>
      <c r="AE13" s="12" t="s">
        <v>77</v>
      </c>
      <c r="AF13" s="12" t="s">
        <v>77</v>
      </c>
      <c r="AG13" s="12" t="s">
        <v>77</v>
      </c>
      <c r="AH13" s="12" t="s">
        <v>77</v>
      </c>
      <c r="AI13" s="12" t="s">
        <v>77</v>
      </c>
      <c r="AJ13" s="12" t="s">
        <v>77</v>
      </c>
      <c r="AK13" s="12" t="s">
        <v>77</v>
      </c>
      <c r="AL13" s="12" t="s">
        <v>77</v>
      </c>
      <c r="AM13" s="12" t="s">
        <v>77</v>
      </c>
      <c r="AN13" s="12" t="s">
        <v>77</v>
      </c>
      <c r="AO13" s="12" t="s">
        <v>77</v>
      </c>
      <c r="AP13" s="12" t="s">
        <v>77</v>
      </c>
      <c r="AQ13" s="12" t="s">
        <v>77</v>
      </c>
      <c r="AR13" s="12" t="s">
        <v>77</v>
      </c>
      <c r="AS13" s="12" t="s">
        <v>77</v>
      </c>
    </row>
    <row r="14" spans="1:45" x14ac:dyDescent="0.25">
      <c r="A14" s="14" t="str">
        <f>Sets!F14</f>
        <v>sim6</v>
      </c>
      <c r="B14" s="12" t="s">
        <v>77</v>
      </c>
      <c r="C14" s="12" t="s">
        <v>77</v>
      </c>
      <c r="D14" s="12" t="s">
        <v>77</v>
      </c>
      <c r="E14" s="12" t="s">
        <v>77</v>
      </c>
      <c r="F14" s="12" t="s">
        <v>77</v>
      </c>
      <c r="G14" s="12" t="s">
        <v>77</v>
      </c>
      <c r="H14" s="12" t="s">
        <v>77</v>
      </c>
      <c r="I14" s="12" t="s">
        <v>77</v>
      </c>
      <c r="J14" s="12" t="s">
        <v>77</v>
      </c>
      <c r="K14" s="12" t="s">
        <v>77</v>
      </c>
      <c r="L14" s="12" t="s">
        <v>77</v>
      </c>
      <c r="M14" s="12" t="s">
        <v>77</v>
      </c>
      <c r="N14" s="12" t="s">
        <v>77</v>
      </c>
      <c r="O14" s="12" t="s">
        <v>77</v>
      </c>
      <c r="P14" s="12" t="s">
        <v>77</v>
      </c>
      <c r="Q14" s="12" t="s">
        <v>77</v>
      </c>
      <c r="R14" s="12" t="s">
        <v>77</v>
      </c>
      <c r="S14" s="12" t="s">
        <v>77</v>
      </c>
      <c r="T14" s="12" t="s">
        <v>77</v>
      </c>
      <c r="U14" s="12" t="s">
        <v>77</v>
      </c>
      <c r="V14" s="12" t="s">
        <v>77</v>
      </c>
      <c r="W14" s="12" t="s">
        <v>77</v>
      </c>
      <c r="X14" s="12" t="s">
        <v>77</v>
      </c>
      <c r="Y14" s="12" t="s">
        <v>77</v>
      </c>
      <c r="Z14" s="12" t="s">
        <v>77</v>
      </c>
      <c r="AA14" s="12" t="s">
        <v>77</v>
      </c>
      <c r="AB14" s="12" t="s">
        <v>77</v>
      </c>
      <c r="AC14" s="12" t="s">
        <v>77</v>
      </c>
      <c r="AD14" s="12" t="s">
        <v>77</v>
      </c>
      <c r="AE14" s="12" t="s">
        <v>77</v>
      </c>
      <c r="AF14" s="12" t="s">
        <v>77</v>
      </c>
      <c r="AG14" s="12" t="s">
        <v>77</v>
      </c>
      <c r="AH14" s="12" t="s">
        <v>77</v>
      </c>
      <c r="AI14" s="12" t="s">
        <v>77</v>
      </c>
      <c r="AJ14" s="12" t="s">
        <v>77</v>
      </c>
      <c r="AK14" s="12" t="s">
        <v>77</v>
      </c>
      <c r="AL14" s="12" t="s">
        <v>77</v>
      </c>
      <c r="AM14" s="12" t="s">
        <v>77</v>
      </c>
      <c r="AN14" s="12" t="s">
        <v>77</v>
      </c>
      <c r="AO14" s="12" t="s">
        <v>77</v>
      </c>
      <c r="AP14" s="12" t="s">
        <v>77</v>
      </c>
      <c r="AQ14" s="12" t="s">
        <v>77</v>
      </c>
      <c r="AR14" s="12" t="s">
        <v>77</v>
      </c>
      <c r="AS14" s="12" t="s">
        <v>77</v>
      </c>
    </row>
    <row r="15" spans="1:45" x14ac:dyDescent="0.25">
      <c r="A15" s="14" t="str">
        <f>Sets!F15</f>
        <v>sim7</v>
      </c>
      <c r="B15" s="12" t="s">
        <v>77</v>
      </c>
      <c r="C15" s="12" t="s">
        <v>77</v>
      </c>
      <c r="D15" s="12" t="s">
        <v>77</v>
      </c>
      <c r="E15" s="12" t="s">
        <v>77</v>
      </c>
      <c r="F15" s="12" t="s">
        <v>77</v>
      </c>
      <c r="G15" s="12" t="s">
        <v>77</v>
      </c>
      <c r="H15" s="12" t="s">
        <v>77</v>
      </c>
      <c r="I15" s="12" t="s">
        <v>77</v>
      </c>
      <c r="J15" s="12" t="s">
        <v>77</v>
      </c>
      <c r="K15" s="12" t="s">
        <v>77</v>
      </c>
      <c r="L15" s="12" t="s">
        <v>77</v>
      </c>
      <c r="M15" s="12" t="s">
        <v>77</v>
      </c>
      <c r="N15" s="12" t="s">
        <v>77</v>
      </c>
      <c r="O15" s="12" t="s">
        <v>77</v>
      </c>
      <c r="P15" s="12" t="s">
        <v>77</v>
      </c>
      <c r="Q15" s="12" t="s">
        <v>77</v>
      </c>
      <c r="R15" s="12" t="s">
        <v>77</v>
      </c>
      <c r="S15" s="12" t="s">
        <v>77</v>
      </c>
      <c r="T15" s="12" t="s">
        <v>77</v>
      </c>
      <c r="U15" s="12" t="s">
        <v>77</v>
      </c>
      <c r="V15" s="12" t="s">
        <v>77</v>
      </c>
      <c r="W15" s="12" t="s">
        <v>77</v>
      </c>
      <c r="X15" s="12" t="s">
        <v>77</v>
      </c>
      <c r="Y15" s="12" t="s">
        <v>77</v>
      </c>
      <c r="Z15" s="12" t="s">
        <v>77</v>
      </c>
      <c r="AA15" s="12" t="s">
        <v>77</v>
      </c>
      <c r="AB15" s="12" t="s">
        <v>77</v>
      </c>
      <c r="AC15" s="12" t="s">
        <v>77</v>
      </c>
      <c r="AD15" s="12" t="s">
        <v>77</v>
      </c>
      <c r="AE15" s="12" t="s">
        <v>77</v>
      </c>
      <c r="AF15" s="12" t="s">
        <v>77</v>
      </c>
      <c r="AG15" s="12" t="s">
        <v>77</v>
      </c>
      <c r="AH15" s="12" t="s">
        <v>77</v>
      </c>
      <c r="AI15" s="12" t="s">
        <v>77</v>
      </c>
      <c r="AJ15" s="12" t="s">
        <v>77</v>
      </c>
      <c r="AK15" s="12" t="s">
        <v>77</v>
      </c>
      <c r="AL15" s="12" t="s">
        <v>77</v>
      </c>
      <c r="AM15" s="12" t="s">
        <v>77</v>
      </c>
      <c r="AN15" s="12" t="s">
        <v>77</v>
      </c>
      <c r="AO15" s="12" t="s">
        <v>77</v>
      </c>
      <c r="AP15" s="12" t="s">
        <v>77</v>
      </c>
      <c r="AQ15" s="12" t="s">
        <v>77</v>
      </c>
      <c r="AR15" s="12" t="s">
        <v>77</v>
      </c>
      <c r="AS15" s="12" t="s">
        <v>77</v>
      </c>
    </row>
    <row r="16" spans="1:45" x14ac:dyDescent="0.25">
      <c r="A16" s="14" t="str">
        <f>Sets!F16</f>
        <v>sim8</v>
      </c>
      <c r="B16" s="12" t="s">
        <v>77</v>
      </c>
      <c r="C16" s="12" t="s">
        <v>77</v>
      </c>
      <c r="D16" s="12" t="s">
        <v>77</v>
      </c>
      <c r="E16" s="12" t="s">
        <v>77</v>
      </c>
      <c r="F16" s="12" t="s">
        <v>77</v>
      </c>
      <c r="G16" s="12" t="s">
        <v>77</v>
      </c>
      <c r="H16" s="12" t="s">
        <v>77</v>
      </c>
      <c r="I16" s="12" t="s">
        <v>77</v>
      </c>
      <c r="J16" s="12" t="s">
        <v>77</v>
      </c>
      <c r="K16" s="12" t="s">
        <v>77</v>
      </c>
      <c r="L16" s="12" t="s">
        <v>77</v>
      </c>
      <c r="M16" s="12" t="s">
        <v>77</v>
      </c>
      <c r="N16" s="12" t="s">
        <v>77</v>
      </c>
      <c r="O16" s="12" t="s">
        <v>77</v>
      </c>
      <c r="P16" s="12" t="s">
        <v>77</v>
      </c>
      <c r="Q16" s="12" t="s">
        <v>77</v>
      </c>
      <c r="R16" s="12" t="s">
        <v>77</v>
      </c>
      <c r="S16" s="12" t="s">
        <v>77</v>
      </c>
      <c r="T16" s="12" t="s">
        <v>77</v>
      </c>
      <c r="U16" s="12" t="s">
        <v>77</v>
      </c>
      <c r="V16" s="12" t="s">
        <v>77</v>
      </c>
      <c r="W16" s="12" t="s">
        <v>77</v>
      </c>
      <c r="X16" s="12" t="s">
        <v>77</v>
      </c>
      <c r="Y16" s="12" t="s">
        <v>77</v>
      </c>
      <c r="Z16" s="12" t="s">
        <v>77</v>
      </c>
      <c r="AA16" s="12" t="s">
        <v>77</v>
      </c>
      <c r="AB16" s="12" t="s">
        <v>77</v>
      </c>
      <c r="AC16" s="12" t="s">
        <v>77</v>
      </c>
      <c r="AD16" s="12" t="s">
        <v>77</v>
      </c>
      <c r="AE16" s="12" t="s">
        <v>77</v>
      </c>
      <c r="AF16" s="12" t="s">
        <v>77</v>
      </c>
      <c r="AG16" s="12" t="s">
        <v>77</v>
      </c>
      <c r="AH16" s="12" t="s">
        <v>77</v>
      </c>
      <c r="AI16" s="12" t="s">
        <v>77</v>
      </c>
      <c r="AJ16" s="12" t="s">
        <v>77</v>
      </c>
      <c r="AK16" s="12" t="s">
        <v>77</v>
      </c>
      <c r="AL16" s="12" t="s">
        <v>77</v>
      </c>
      <c r="AM16" s="12" t="s">
        <v>77</v>
      </c>
      <c r="AN16" s="12" t="s">
        <v>77</v>
      </c>
      <c r="AO16" s="12" t="s">
        <v>77</v>
      </c>
      <c r="AP16" s="12" t="s">
        <v>77</v>
      </c>
      <c r="AQ16" s="12" t="s">
        <v>77</v>
      </c>
      <c r="AR16" s="12" t="s">
        <v>77</v>
      </c>
      <c r="AS16" s="12" t="s">
        <v>77</v>
      </c>
    </row>
    <row r="17" spans="1:45" x14ac:dyDescent="0.25">
      <c r="A17" s="14" t="str">
        <f>Sets!F17</f>
        <v>sim9</v>
      </c>
      <c r="B17" s="12" t="s">
        <v>77</v>
      </c>
      <c r="C17" s="12" t="s">
        <v>77</v>
      </c>
      <c r="D17" s="12" t="s">
        <v>77</v>
      </c>
      <c r="E17" s="12" t="s">
        <v>77</v>
      </c>
      <c r="F17" s="12" t="s">
        <v>77</v>
      </c>
      <c r="G17" s="12" t="s">
        <v>77</v>
      </c>
      <c r="H17" s="12" t="s">
        <v>77</v>
      </c>
      <c r="I17" s="12" t="s">
        <v>77</v>
      </c>
      <c r="J17" s="12" t="s">
        <v>77</v>
      </c>
      <c r="K17" s="12" t="s">
        <v>77</v>
      </c>
      <c r="L17" s="12" t="s">
        <v>77</v>
      </c>
      <c r="M17" s="12" t="s">
        <v>77</v>
      </c>
      <c r="N17" s="12" t="s">
        <v>77</v>
      </c>
      <c r="O17" s="12" t="s">
        <v>77</v>
      </c>
      <c r="P17" s="12" t="s">
        <v>77</v>
      </c>
      <c r="Q17" s="12" t="s">
        <v>77</v>
      </c>
      <c r="R17" s="12" t="s">
        <v>77</v>
      </c>
      <c r="S17" s="12" t="s">
        <v>77</v>
      </c>
      <c r="T17" s="12" t="s">
        <v>77</v>
      </c>
      <c r="U17" s="12" t="s">
        <v>77</v>
      </c>
      <c r="V17" s="12" t="s">
        <v>77</v>
      </c>
      <c r="W17" s="12" t="s">
        <v>77</v>
      </c>
      <c r="X17" s="12" t="s">
        <v>77</v>
      </c>
      <c r="Y17" s="12" t="s">
        <v>77</v>
      </c>
      <c r="Z17" s="12" t="s">
        <v>77</v>
      </c>
      <c r="AA17" s="12" t="s">
        <v>77</v>
      </c>
      <c r="AB17" s="12" t="s">
        <v>77</v>
      </c>
      <c r="AC17" s="12" t="s">
        <v>77</v>
      </c>
      <c r="AD17" s="12" t="s">
        <v>77</v>
      </c>
      <c r="AE17" s="12" t="s">
        <v>77</v>
      </c>
      <c r="AF17" s="12" t="s">
        <v>77</v>
      </c>
      <c r="AG17" s="12" t="s">
        <v>77</v>
      </c>
      <c r="AH17" s="12" t="s">
        <v>77</v>
      </c>
      <c r="AI17" s="12" t="s">
        <v>77</v>
      </c>
      <c r="AJ17" s="12" t="s">
        <v>77</v>
      </c>
      <c r="AK17" s="12" t="s">
        <v>77</v>
      </c>
      <c r="AL17" s="12" t="s">
        <v>77</v>
      </c>
      <c r="AM17" s="12" t="s">
        <v>77</v>
      </c>
      <c r="AN17" s="12" t="s">
        <v>77</v>
      </c>
      <c r="AO17" s="12" t="s">
        <v>77</v>
      </c>
      <c r="AP17" s="12" t="s">
        <v>77</v>
      </c>
      <c r="AQ17" s="12" t="s">
        <v>77</v>
      </c>
      <c r="AR17" s="12" t="s">
        <v>77</v>
      </c>
      <c r="AS17" s="12" t="s">
        <v>77</v>
      </c>
    </row>
    <row r="18" spans="1:45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25">
      <c r="A22" s="2" t="s">
        <v>287</v>
      </c>
    </row>
    <row r="23" spans="1:45" x14ac:dyDescent="0.25">
      <c r="B23" s="14">
        <v>2012</v>
      </c>
      <c r="C23" s="14">
        <f>B23+1</f>
        <v>2013</v>
      </c>
      <c r="D23" s="14">
        <f t="shared" ref="D23:AS23" si="2">C23+1</f>
        <v>2014</v>
      </c>
      <c r="E23" s="14">
        <f t="shared" si="2"/>
        <v>2015</v>
      </c>
      <c r="F23" s="14">
        <f t="shared" si="2"/>
        <v>2016</v>
      </c>
      <c r="G23" s="14">
        <f t="shared" si="2"/>
        <v>2017</v>
      </c>
      <c r="H23" s="14">
        <f t="shared" si="2"/>
        <v>2018</v>
      </c>
      <c r="I23" s="14">
        <f t="shared" si="2"/>
        <v>2019</v>
      </c>
      <c r="J23" s="14">
        <f t="shared" si="2"/>
        <v>2020</v>
      </c>
      <c r="K23" s="14">
        <f t="shared" si="2"/>
        <v>2021</v>
      </c>
      <c r="L23" s="14">
        <f t="shared" si="2"/>
        <v>2022</v>
      </c>
      <c r="M23" s="14">
        <f t="shared" si="2"/>
        <v>2023</v>
      </c>
      <c r="N23" s="14">
        <f t="shared" si="2"/>
        <v>2024</v>
      </c>
      <c r="O23" s="14">
        <f t="shared" si="2"/>
        <v>2025</v>
      </c>
      <c r="P23" s="14">
        <f t="shared" si="2"/>
        <v>2026</v>
      </c>
      <c r="Q23" s="14">
        <f t="shared" si="2"/>
        <v>2027</v>
      </c>
      <c r="R23" s="14">
        <f t="shared" si="2"/>
        <v>2028</v>
      </c>
      <c r="S23" s="14">
        <f t="shared" si="2"/>
        <v>2029</v>
      </c>
      <c r="T23" s="14">
        <f t="shared" si="2"/>
        <v>2030</v>
      </c>
      <c r="U23" s="14">
        <f t="shared" si="2"/>
        <v>2031</v>
      </c>
      <c r="V23" s="14">
        <f t="shared" si="2"/>
        <v>2032</v>
      </c>
      <c r="W23" s="14">
        <f t="shared" si="2"/>
        <v>2033</v>
      </c>
      <c r="X23" s="14">
        <f t="shared" si="2"/>
        <v>2034</v>
      </c>
      <c r="Y23" s="14">
        <f t="shared" si="2"/>
        <v>2035</v>
      </c>
      <c r="Z23" s="14">
        <f t="shared" si="2"/>
        <v>2036</v>
      </c>
      <c r="AA23" s="14">
        <f t="shared" si="2"/>
        <v>2037</v>
      </c>
      <c r="AB23" s="14">
        <f t="shared" si="2"/>
        <v>2038</v>
      </c>
      <c r="AC23" s="14">
        <f t="shared" si="2"/>
        <v>2039</v>
      </c>
      <c r="AD23" s="14">
        <f t="shared" si="2"/>
        <v>2040</v>
      </c>
      <c r="AE23" s="14">
        <f t="shared" si="2"/>
        <v>2041</v>
      </c>
      <c r="AF23" s="14">
        <f t="shared" si="2"/>
        <v>2042</v>
      </c>
      <c r="AG23" s="14">
        <f t="shared" si="2"/>
        <v>2043</v>
      </c>
      <c r="AH23" s="14">
        <f t="shared" si="2"/>
        <v>2044</v>
      </c>
      <c r="AI23" s="14">
        <f t="shared" si="2"/>
        <v>2045</v>
      </c>
      <c r="AJ23" s="14">
        <f t="shared" si="2"/>
        <v>2046</v>
      </c>
      <c r="AK23" s="14">
        <f t="shared" si="2"/>
        <v>2047</v>
      </c>
      <c r="AL23" s="14">
        <f t="shared" si="2"/>
        <v>2048</v>
      </c>
      <c r="AM23" s="14">
        <f t="shared" si="2"/>
        <v>2049</v>
      </c>
      <c r="AN23" s="14">
        <f t="shared" si="2"/>
        <v>2050</v>
      </c>
      <c r="AO23" s="14">
        <f t="shared" si="2"/>
        <v>2051</v>
      </c>
      <c r="AP23" s="14">
        <f t="shared" si="2"/>
        <v>2052</v>
      </c>
      <c r="AQ23" s="14">
        <f t="shared" si="2"/>
        <v>2053</v>
      </c>
      <c r="AR23" s="14">
        <f t="shared" si="2"/>
        <v>2054</v>
      </c>
      <c r="AS23" s="14">
        <f t="shared" si="2"/>
        <v>2055</v>
      </c>
    </row>
    <row r="24" spans="1:45" x14ac:dyDescent="0.25">
      <c r="A24" s="14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25">
      <c r="A25" s="14" t="str">
        <f t="shared" si="3"/>
        <v>sim1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25">
      <c r="A26" s="14" t="str">
        <f t="shared" si="3"/>
        <v>sim2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25">
      <c r="A27" s="14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25">
      <c r="A28" s="14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25">
      <c r="A29" s="14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25">
      <c r="A30" s="14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25">
      <c r="A31" s="14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25">
      <c r="A32" s="14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25">
      <c r="A33" s="14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24:AS33 B8:AS17">
    <cfRule type="cellIs" dxfId="8" priority="7" operator="equal">
      <formula>"eps"</formula>
    </cfRule>
  </conditionalFormatting>
  <conditionalFormatting sqref="G28:AS33">
    <cfRule type="cellIs" dxfId="7" priority="6" operator="equal">
      <formula>"eps"</formula>
    </cfRule>
  </conditionalFormatting>
  <conditionalFormatting sqref="G26:AS26">
    <cfRule type="cellIs" dxfId="6" priority="5" operator="equal">
      <formula>"eps"</formula>
    </cfRule>
  </conditionalFormatting>
  <conditionalFormatting sqref="G25:AS25">
    <cfRule type="cellIs" dxfId="5" priority="4" operator="equal">
      <formula>"eps"</formula>
    </cfRule>
  </conditionalFormatting>
  <conditionalFormatting sqref="G25:AS25">
    <cfRule type="cellIs" dxfId="4" priority="3" operator="equal">
      <formula>"eps"</formula>
    </cfRule>
  </conditionalFormatting>
  <conditionalFormatting sqref="G25:AS25">
    <cfRule type="cellIs" dxfId="3" priority="2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K8" sqref="K8"/>
    </sheetView>
  </sheetViews>
  <sheetFormatPr defaultColWidth="9.28515625" defaultRowHeight="12.75" x14ac:dyDescent="0.2"/>
  <cols>
    <col min="1" max="1" width="8.7109375" style="59" bestFit="1" customWidth="1"/>
    <col min="2" max="3" width="8.28515625" style="59" bestFit="1" customWidth="1"/>
    <col min="4" max="4" width="9.42578125" style="59" bestFit="1" customWidth="1"/>
    <col min="5" max="9" width="8.28515625" style="59" bestFit="1" customWidth="1"/>
    <col min="10" max="10" width="8" style="59" bestFit="1" customWidth="1"/>
    <col min="11" max="11" width="8.28515625" style="59" bestFit="1" customWidth="1"/>
    <col min="12" max="12" width="7.28515625" style="59" bestFit="1" customWidth="1"/>
    <col min="13" max="17" width="8.28515625" style="59" bestFit="1" customWidth="1"/>
    <col min="18" max="18" width="7.28515625" style="59" bestFit="1" customWidth="1"/>
    <col min="19" max="20" width="8.28515625" style="59" bestFit="1" customWidth="1"/>
    <col min="21" max="28" width="7.28515625" style="59" bestFit="1" customWidth="1"/>
    <col min="29" max="29" width="7" style="59" bestFit="1" customWidth="1"/>
    <col min="30" max="30" width="8" style="59" bestFit="1" customWidth="1"/>
    <col min="31" max="31" width="9" style="59" bestFit="1" customWidth="1"/>
    <col min="32" max="34" width="9.28515625" style="59" bestFit="1" customWidth="1"/>
    <col min="35" max="35" width="8.28515625" style="59" bestFit="1" customWidth="1"/>
    <col min="36" max="38" width="6.85546875" style="59" bestFit="1" customWidth="1"/>
    <col min="39" max="39" width="7.28515625" style="59" bestFit="1" customWidth="1"/>
    <col min="40" max="40" width="6.85546875" style="59" bestFit="1" customWidth="1"/>
    <col min="41" max="45" width="3" style="59" bestFit="1" customWidth="1"/>
    <col min="46" max="61" width="9.28515625" style="59"/>
    <col min="62" max="62" width="9.5703125" style="59" bestFit="1" customWidth="1"/>
    <col min="63" max="16384" width="9.28515625" style="59"/>
  </cols>
  <sheetData>
    <row r="1" spans="1:69" x14ac:dyDescent="0.2">
      <c r="C1" s="63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</row>
    <row r="2" spans="1:69" x14ac:dyDescent="0.2">
      <c r="A2" s="20"/>
      <c r="C2" s="63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</row>
    <row r="3" spans="1:69" x14ac:dyDescent="0.2">
      <c r="C3" s="63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</row>
    <row r="4" spans="1:69" x14ac:dyDescent="0.2">
      <c r="C4" s="63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</row>
    <row r="5" spans="1:69" x14ac:dyDescent="0.2">
      <c r="C5" s="65"/>
    </row>
    <row r="7" spans="1:69" x14ac:dyDescent="0.2">
      <c r="B7" s="59">
        <v>2012</v>
      </c>
      <c r="C7" s="59">
        <f>B7+1</f>
        <v>2013</v>
      </c>
      <c r="D7" s="59">
        <f t="shared" ref="D7:AI7" si="0">C7+1</f>
        <v>2014</v>
      </c>
      <c r="E7" s="59">
        <f t="shared" si="0"/>
        <v>2015</v>
      </c>
      <c r="F7" s="59">
        <f t="shared" si="0"/>
        <v>2016</v>
      </c>
      <c r="G7" s="59">
        <f t="shared" si="0"/>
        <v>2017</v>
      </c>
      <c r="H7" s="59">
        <f t="shared" si="0"/>
        <v>2018</v>
      </c>
      <c r="I7" s="59">
        <f t="shared" si="0"/>
        <v>2019</v>
      </c>
      <c r="J7" s="59">
        <f t="shared" si="0"/>
        <v>2020</v>
      </c>
      <c r="K7" s="59">
        <f t="shared" si="0"/>
        <v>2021</v>
      </c>
      <c r="L7" s="59">
        <f t="shared" si="0"/>
        <v>2022</v>
      </c>
      <c r="M7" s="59">
        <f t="shared" si="0"/>
        <v>2023</v>
      </c>
      <c r="N7" s="59">
        <f t="shared" si="0"/>
        <v>2024</v>
      </c>
      <c r="O7" s="59">
        <f t="shared" si="0"/>
        <v>2025</v>
      </c>
      <c r="P7" s="59">
        <f t="shared" si="0"/>
        <v>2026</v>
      </c>
      <c r="Q7" s="59">
        <f t="shared" si="0"/>
        <v>2027</v>
      </c>
      <c r="R7" s="59">
        <f t="shared" si="0"/>
        <v>2028</v>
      </c>
      <c r="S7" s="59">
        <f t="shared" si="0"/>
        <v>2029</v>
      </c>
      <c r="T7" s="59">
        <f t="shared" si="0"/>
        <v>2030</v>
      </c>
      <c r="U7" s="59">
        <f t="shared" si="0"/>
        <v>2031</v>
      </c>
      <c r="V7" s="59">
        <f t="shared" si="0"/>
        <v>2032</v>
      </c>
      <c r="W7" s="59">
        <f t="shared" si="0"/>
        <v>2033</v>
      </c>
      <c r="X7" s="59">
        <f t="shared" si="0"/>
        <v>2034</v>
      </c>
      <c r="Y7" s="59">
        <f t="shared" si="0"/>
        <v>2035</v>
      </c>
      <c r="Z7" s="59">
        <f t="shared" si="0"/>
        <v>2036</v>
      </c>
      <c r="AA7" s="59">
        <f t="shared" si="0"/>
        <v>2037</v>
      </c>
      <c r="AB7" s="59">
        <f t="shared" si="0"/>
        <v>2038</v>
      </c>
      <c r="AC7" s="59">
        <f t="shared" si="0"/>
        <v>2039</v>
      </c>
      <c r="AD7" s="59">
        <f t="shared" si="0"/>
        <v>2040</v>
      </c>
      <c r="AE7" s="59">
        <f t="shared" si="0"/>
        <v>2041</v>
      </c>
      <c r="AF7" s="59">
        <f t="shared" si="0"/>
        <v>2042</v>
      </c>
      <c r="AG7" s="59">
        <f t="shared" si="0"/>
        <v>2043</v>
      </c>
      <c r="AH7" s="59">
        <f t="shared" si="0"/>
        <v>2044</v>
      </c>
      <c r="AI7" s="59">
        <f t="shared" si="0"/>
        <v>2045</v>
      </c>
      <c r="AJ7" s="59">
        <f>AI7+1</f>
        <v>2046</v>
      </c>
      <c r="AK7" s="59">
        <f>AJ7+1</f>
        <v>2047</v>
      </c>
      <c r="AL7" s="59">
        <f>AK7+1</f>
        <v>2048</v>
      </c>
      <c r="AM7" s="59">
        <f>AL7+1</f>
        <v>2049</v>
      </c>
      <c r="AN7" s="59">
        <f>AM7+1</f>
        <v>2050</v>
      </c>
      <c r="BA7" s="77"/>
      <c r="BB7" s="77" t="s">
        <v>90</v>
      </c>
      <c r="BC7" s="77"/>
      <c r="BD7" s="77"/>
      <c r="BE7" s="77"/>
      <c r="BF7" s="77"/>
      <c r="BG7" s="77"/>
      <c r="BH7" s="77"/>
      <c r="BI7" s="77"/>
      <c r="BJ7" s="77" t="s">
        <v>302</v>
      </c>
    </row>
    <row r="8" spans="1:69" x14ac:dyDescent="0.2">
      <c r="A8" s="66" t="s">
        <v>308</v>
      </c>
      <c r="B8" s="67">
        <f t="array" ref="B8:AN8">TRANSPOSE(BF9:BF47)</f>
        <v>0</v>
      </c>
      <c r="C8" s="67">
        <v>0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>
        <v>0</v>
      </c>
      <c r="K8" s="67">
        <v>3.069779218360793</v>
      </c>
      <c r="L8" s="67">
        <v>3.069779218360793</v>
      </c>
      <c r="M8" s="67">
        <v>3.069779218360793</v>
      </c>
      <c r="N8" s="67">
        <v>3.069779218360793</v>
      </c>
      <c r="O8" s="67">
        <v>3.069779218360793</v>
      </c>
      <c r="P8" s="67">
        <v>3.0697792183608072</v>
      </c>
      <c r="Q8" s="67">
        <v>3.0697792183608072</v>
      </c>
      <c r="R8" s="67">
        <v>3.0697792183608072</v>
      </c>
      <c r="S8" s="67">
        <v>3.0697792183608072</v>
      </c>
      <c r="T8" s="67">
        <v>3.0697792183608072</v>
      </c>
      <c r="U8" s="67">
        <v>3.0697792183608001</v>
      </c>
      <c r="V8" s="67">
        <v>3.0697792183608001</v>
      </c>
      <c r="W8" s="67">
        <v>3.0697792183608001</v>
      </c>
      <c r="X8" s="67">
        <v>3.0697792183608037</v>
      </c>
      <c r="Y8" s="67">
        <v>3.0697792183608037</v>
      </c>
      <c r="Z8" s="67">
        <v>3.0697792183608019</v>
      </c>
      <c r="AA8" s="67">
        <v>3.0697792183608019</v>
      </c>
      <c r="AB8" s="67">
        <v>3.0697792183608037</v>
      </c>
      <c r="AC8" s="67">
        <v>3.0697792183608019</v>
      </c>
      <c r="AD8" s="67">
        <v>3.0697792183608028</v>
      </c>
      <c r="AE8" s="67">
        <v>3.0697792183608028</v>
      </c>
      <c r="AF8" s="67">
        <v>3.0697792183608028</v>
      </c>
      <c r="AG8" s="67">
        <v>3.0697792183608028</v>
      </c>
      <c r="AH8" s="67">
        <v>3.0697792183608028</v>
      </c>
      <c r="AI8" s="67">
        <v>3.0697792183608028</v>
      </c>
      <c r="AJ8" s="68">
        <v>3.0697792183608028</v>
      </c>
      <c r="AK8" s="68">
        <v>3.0697792183608028</v>
      </c>
      <c r="AL8" s="68">
        <v>3.0697792183608028</v>
      </c>
      <c r="AM8" s="68">
        <v>3.0697792183608028</v>
      </c>
      <c r="AN8" s="68">
        <v>3.0697792183608028</v>
      </c>
      <c r="AO8" s="69"/>
      <c r="AP8" s="69"/>
      <c r="AQ8" s="69"/>
      <c r="AR8" s="69"/>
      <c r="AS8" s="69"/>
      <c r="BA8" s="77"/>
      <c r="BB8" s="77" t="s">
        <v>303</v>
      </c>
      <c r="BC8" s="77">
        <v>7.75</v>
      </c>
      <c r="BD8" s="77" t="s">
        <v>304</v>
      </c>
      <c r="BE8" s="77" t="s">
        <v>305</v>
      </c>
      <c r="BF8" s="77"/>
      <c r="BG8" s="77"/>
      <c r="BH8" s="77"/>
      <c r="BJ8" s="59" t="s">
        <v>303</v>
      </c>
      <c r="BK8" s="77">
        <v>7.75</v>
      </c>
      <c r="BQ8" s="73"/>
    </row>
    <row r="9" spans="1:69" x14ac:dyDescent="0.2">
      <c r="A9" s="66" t="s">
        <v>309</v>
      </c>
      <c r="B9" s="67">
        <f t="array" ref="B9:AN9">TRANSPOSE(BG9:BG47)</f>
        <v>0</v>
      </c>
      <c r="C9" s="67">
        <v>0</v>
      </c>
      <c r="D9" s="67">
        <v>0</v>
      </c>
      <c r="E9" s="67">
        <v>0</v>
      </c>
      <c r="F9" s="67">
        <v>0</v>
      </c>
      <c r="G9" s="67">
        <v>0</v>
      </c>
      <c r="H9" s="67">
        <v>0</v>
      </c>
      <c r="I9" s="67">
        <v>0</v>
      </c>
      <c r="J9" s="67">
        <v>0</v>
      </c>
      <c r="K9" s="67">
        <v>6.1395584367216145</v>
      </c>
      <c r="L9" s="67">
        <v>6.1395584367216145</v>
      </c>
      <c r="M9" s="67">
        <v>6.1395584367216145</v>
      </c>
      <c r="N9" s="67">
        <v>6.1395584367216145</v>
      </c>
      <c r="O9" s="67">
        <v>6.1395584367216145</v>
      </c>
      <c r="P9" s="67">
        <v>6.1395584367216003</v>
      </c>
      <c r="Q9" s="67">
        <v>6.1395584367216003</v>
      </c>
      <c r="R9" s="67">
        <v>6.1395584367216003</v>
      </c>
      <c r="S9" s="67">
        <v>6.1395584367216003</v>
      </c>
      <c r="T9" s="67">
        <v>6.1395584367216003</v>
      </c>
      <c r="U9" s="67">
        <v>6.1395584367216074</v>
      </c>
      <c r="V9" s="67">
        <v>6.1395584367216074</v>
      </c>
      <c r="W9" s="67">
        <v>6.1395584367216074</v>
      </c>
      <c r="X9" s="67">
        <v>6.1395584367216074</v>
      </c>
      <c r="Y9" s="67">
        <v>6.1395584367216038</v>
      </c>
      <c r="Z9" s="67">
        <v>6.1395584367216056</v>
      </c>
      <c r="AA9" s="67">
        <v>6.1395584367216056</v>
      </c>
      <c r="AB9" s="67">
        <v>6.1395584367216056</v>
      </c>
      <c r="AC9" s="67">
        <v>6.1395584367216056</v>
      </c>
      <c r="AD9" s="67">
        <v>6.1395584367216056</v>
      </c>
      <c r="AE9" s="67">
        <v>6.1395584367216056</v>
      </c>
      <c r="AF9" s="67">
        <v>6.1395584367216056</v>
      </c>
      <c r="AG9" s="67">
        <v>6.1395584367216056</v>
      </c>
      <c r="AH9" s="67">
        <v>6.1395584367216056</v>
      </c>
      <c r="AI9" s="67">
        <v>6.1395584367216056</v>
      </c>
      <c r="AJ9" s="68">
        <v>6.1395584367216056</v>
      </c>
      <c r="AK9" s="68">
        <v>6.1395584367216056</v>
      </c>
      <c r="AL9" s="68">
        <v>6.1395584367216056</v>
      </c>
      <c r="AM9" s="68">
        <v>6.1395584367216056</v>
      </c>
      <c r="AN9" s="68">
        <v>6.1395584367216056</v>
      </c>
      <c r="AO9" s="69"/>
      <c r="AP9" s="69"/>
      <c r="AQ9" s="69"/>
      <c r="AR9" s="69"/>
      <c r="AS9" s="69"/>
      <c r="BA9" s="77">
        <v>2012</v>
      </c>
      <c r="BB9" s="70">
        <v>163.892</v>
      </c>
      <c r="BC9" s="78"/>
      <c r="BD9" s="78">
        <f>BB9</f>
        <v>163.892</v>
      </c>
      <c r="BE9" s="78">
        <f>BB9</f>
        <v>163.892</v>
      </c>
      <c r="BF9" s="79">
        <f>BD9-$BB9</f>
        <v>0</v>
      </c>
      <c r="BG9" s="79">
        <f>BE9-$BB9</f>
        <v>0</v>
      </c>
      <c r="BH9" s="80"/>
      <c r="BI9" s="77">
        <v>2012</v>
      </c>
      <c r="BJ9" s="81">
        <v>25.271930378333298</v>
      </c>
      <c r="BK9" s="73">
        <v>25.271930378333298</v>
      </c>
      <c r="BL9" s="86"/>
      <c r="BQ9" s="73"/>
    </row>
    <row r="10" spans="1:69" x14ac:dyDescent="0.2"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BA10" s="77">
        <v>2013</v>
      </c>
      <c r="BB10" s="70">
        <v>168.809</v>
      </c>
      <c r="BC10" s="78"/>
      <c r="BD10" s="78">
        <f t="shared" ref="BD10:BD17" si="1">BB10</f>
        <v>168.809</v>
      </c>
      <c r="BE10" s="78">
        <f t="shared" ref="BE10:BE17" si="2">BB10</f>
        <v>168.809</v>
      </c>
      <c r="BF10" s="79">
        <f t="shared" ref="BF10:BF46" si="3">BD10-$BB10</f>
        <v>0</v>
      </c>
      <c r="BG10" s="79">
        <f t="shared" ref="BG10:BG46" si="4">BE10-$BB10</f>
        <v>0</v>
      </c>
      <c r="BH10" s="80"/>
      <c r="BI10" s="77">
        <v>2013</v>
      </c>
      <c r="BJ10" s="81">
        <v>53.223472726112497</v>
      </c>
      <c r="BK10" s="73">
        <v>53.201341686601999</v>
      </c>
      <c r="BL10" s="86"/>
      <c r="BQ10" s="73"/>
    </row>
    <row r="11" spans="1:69" x14ac:dyDescent="0.2"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69"/>
      <c r="AP11" s="69"/>
      <c r="AQ11" s="69"/>
      <c r="AR11" s="69"/>
      <c r="AS11" s="69"/>
      <c r="BA11" s="77">
        <v>2014</v>
      </c>
      <c r="BB11" s="70">
        <v>173.87299999999999</v>
      </c>
      <c r="BC11" s="78"/>
      <c r="BD11" s="78">
        <f t="shared" si="1"/>
        <v>173.87299999999999</v>
      </c>
      <c r="BE11" s="78">
        <f t="shared" si="2"/>
        <v>173.87299999999999</v>
      </c>
      <c r="BF11" s="79">
        <f t="shared" si="3"/>
        <v>0</v>
      </c>
      <c r="BG11" s="79">
        <f t="shared" si="4"/>
        <v>0</v>
      </c>
      <c r="BH11" s="80"/>
      <c r="BI11" s="77">
        <v>2014</v>
      </c>
      <c r="BJ11" s="81">
        <v>47.354702552307998</v>
      </c>
      <c r="BK11" s="73">
        <v>47.369976330848999</v>
      </c>
      <c r="BL11" s="86"/>
      <c r="BQ11" s="73"/>
    </row>
    <row r="12" spans="1:69" x14ac:dyDescent="0.2"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BA12" s="77">
        <v>2015</v>
      </c>
      <c r="BB12" s="70">
        <v>179.089</v>
      </c>
      <c r="BC12" s="78"/>
      <c r="BD12" s="78">
        <f t="shared" si="1"/>
        <v>179.089</v>
      </c>
      <c r="BE12" s="78">
        <f t="shared" si="2"/>
        <v>179.089</v>
      </c>
      <c r="BF12" s="79">
        <f t="shared" si="3"/>
        <v>0</v>
      </c>
      <c r="BG12" s="79">
        <f t="shared" si="4"/>
        <v>0</v>
      </c>
      <c r="BH12" s="80"/>
      <c r="BI12" s="77">
        <v>2015</v>
      </c>
      <c r="BJ12" s="81">
        <v>63.375280881785798</v>
      </c>
      <c r="BK12" s="73">
        <v>63.382528798265703</v>
      </c>
      <c r="BL12" s="86"/>
      <c r="BQ12" s="73"/>
    </row>
    <row r="13" spans="1:69" x14ac:dyDescent="0.2"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BA13" s="77">
        <v>2016</v>
      </c>
      <c r="BB13" s="70">
        <v>184.46199999999999</v>
      </c>
      <c r="BC13" s="78"/>
      <c r="BD13" s="78">
        <f t="shared" si="1"/>
        <v>184.46199999999999</v>
      </c>
      <c r="BE13" s="78">
        <f t="shared" si="2"/>
        <v>184.46199999999999</v>
      </c>
      <c r="BF13" s="79">
        <f t="shared" si="3"/>
        <v>0</v>
      </c>
      <c r="BG13" s="79">
        <f t="shared" si="4"/>
        <v>0</v>
      </c>
      <c r="BH13" s="80"/>
      <c r="BI13" s="77">
        <v>2016</v>
      </c>
      <c r="BJ13" s="81">
        <v>66.827942673889495</v>
      </c>
      <c r="BK13" s="73">
        <v>66.891686713642898</v>
      </c>
      <c r="BL13" s="86"/>
      <c r="BQ13" s="73"/>
    </row>
    <row r="14" spans="1:69" x14ac:dyDescent="0.2"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BA14" s="77">
        <v>2017</v>
      </c>
      <c r="BB14" s="70">
        <v>189.99600000000001</v>
      </c>
      <c r="BC14" s="78"/>
      <c r="BD14" s="78">
        <f t="shared" si="1"/>
        <v>189.99600000000001</v>
      </c>
      <c r="BE14" s="78">
        <f t="shared" si="2"/>
        <v>189.99600000000001</v>
      </c>
      <c r="BF14" s="79">
        <f t="shared" si="3"/>
        <v>0</v>
      </c>
      <c r="BG14" s="79">
        <f t="shared" si="4"/>
        <v>0</v>
      </c>
      <c r="BH14" s="80"/>
      <c r="BI14" s="77">
        <v>2017</v>
      </c>
      <c r="BJ14" s="81">
        <v>63.720040999233703</v>
      </c>
      <c r="BK14" s="73">
        <v>63.735140890763297</v>
      </c>
      <c r="BL14" s="86"/>
      <c r="BQ14" s="73"/>
    </row>
    <row r="15" spans="1:69" x14ac:dyDescent="0.2"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BA15" s="77">
        <v>2018</v>
      </c>
      <c r="BB15" s="70">
        <v>192.846</v>
      </c>
      <c r="BC15" s="78"/>
      <c r="BD15" s="78">
        <f t="shared" si="1"/>
        <v>192.846</v>
      </c>
      <c r="BE15" s="78">
        <f t="shared" si="2"/>
        <v>192.846</v>
      </c>
      <c r="BF15" s="79">
        <f t="shared" si="3"/>
        <v>0</v>
      </c>
      <c r="BG15" s="79">
        <f t="shared" si="4"/>
        <v>0</v>
      </c>
      <c r="BH15" s="80"/>
      <c r="BI15" s="77">
        <v>2018</v>
      </c>
      <c r="BJ15" s="81">
        <v>66.344640295329299</v>
      </c>
      <c r="BK15" s="73">
        <v>66.265839245533996</v>
      </c>
      <c r="BL15" s="86"/>
      <c r="BQ15" s="73"/>
    </row>
    <row r="16" spans="1:69" x14ac:dyDescent="0.2"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BA16" s="77">
        <v>2019</v>
      </c>
      <c r="BB16" s="70">
        <v>192.846</v>
      </c>
      <c r="BC16" s="78"/>
      <c r="BD16" s="78">
        <f t="shared" si="1"/>
        <v>192.846</v>
      </c>
      <c r="BE16" s="78">
        <f t="shared" si="2"/>
        <v>192.846</v>
      </c>
      <c r="BF16" s="79">
        <f t="shared" si="3"/>
        <v>0</v>
      </c>
      <c r="BG16" s="79">
        <f t="shared" si="4"/>
        <v>0</v>
      </c>
      <c r="BH16" s="80"/>
      <c r="BI16" s="77">
        <v>2019</v>
      </c>
      <c r="BJ16" s="81">
        <v>57.655342734250098</v>
      </c>
      <c r="BK16" s="73">
        <v>57.2233379134572</v>
      </c>
      <c r="BL16" s="86"/>
      <c r="BQ16" s="73"/>
    </row>
    <row r="17" spans="2:69" x14ac:dyDescent="0.2"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BA17" s="77">
        <v>2020</v>
      </c>
      <c r="BB17" s="70">
        <v>189.953</v>
      </c>
      <c r="BC17" s="78"/>
      <c r="BD17" s="78">
        <f t="shared" si="1"/>
        <v>189.953</v>
      </c>
      <c r="BE17" s="78">
        <f t="shared" si="2"/>
        <v>189.953</v>
      </c>
      <c r="BF17" s="79">
        <f t="shared" si="3"/>
        <v>0</v>
      </c>
      <c r="BG17" s="79">
        <f t="shared" si="4"/>
        <v>0</v>
      </c>
      <c r="BH17" s="80"/>
      <c r="BI17" s="77">
        <v>2020</v>
      </c>
      <c r="BJ17" s="81">
        <v>69.636466675047103</v>
      </c>
      <c r="BK17" s="73">
        <v>72.189907540463807</v>
      </c>
      <c r="BL17" s="72">
        <f>$BL$47/29</f>
        <v>6.1395584367216056</v>
      </c>
      <c r="BQ17" s="73"/>
    </row>
    <row r="18" spans="2:69" x14ac:dyDescent="0.2"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BA18" s="77">
        <v>2021</v>
      </c>
      <c r="BB18" s="70">
        <v>184.255</v>
      </c>
      <c r="BC18" s="78"/>
      <c r="BD18" s="78">
        <f>BB18+BL18*0.5</f>
        <v>187.32477921836079</v>
      </c>
      <c r="BE18" s="78">
        <f>BB18+BL18</f>
        <v>190.39455843672161</v>
      </c>
      <c r="BF18" s="79">
        <f t="shared" si="3"/>
        <v>3.069779218360793</v>
      </c>
      <c r="BG18" s="79">
        <f t="shared" si="4"/>
        <v>6.1395584367216145</v>
      </c>
      <c r="BH18" s="80"/>
      <c r="BI18" s="77">
        <v>2021</v>
      </c>
      <c r="BJ18" s="81">
        <v>59.904673429759697</v>
      </c>
      <c r="BK18" s="73">
        <v>87.128416624831701</v>
      </c>
      <c r="BL18" s="72">
        <f t="shared" ref="BL18:BL46" si="5">$BL$47/29</f>
        <v>6.1395584367216056</v>
      </c>
      <c r="BN18" s="73"/>
      <c r="BO18" s="73"/>
      <c r="BQ18" s="73"/>
    </row>
    <row r="19" spans="2:69" x14ac:dyDescent="0.2"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BA19" s="77">
        <v>2022</v>
      </c>
      <c r="BB19" s="70">
        <v>175.96299999999999</v>
      </c>
      <c r="BC19" s="78"/>
      <c r="BD19" s="78">
        <f t="shared" ref="BD19:BD46" si="6">BB19+BL19*0.5</f>
        <v>179.03277921836079</v>
      </c>
      <c r="BE19" s="78">
        <f t="shared" ref="BE19:BE46" si="7">BB19+BL19</f>
        <v>182.10255843672161</v>
      </c>
      <c r="BF19" s="79">
        <f t="shared" si="3"/>
        <v>3.069779218360793</v>
      </c>
      <c r="BG19" s="79">
        <f t="shared" si="4"/>
        <v>6.1395584367216145</v>
      </c>
      <c r="BH19" s="80"/>
      <c r="BI19" s="77">
        <v>2022</v>
      </c>
      <c r="BJ19" s="81">
        <v>90.122561556110696</v>
      </c>
      <c r="BK19" s="73">
        <v>89.960289682312293</v>
      </c>
      <c r="BL19" s="72">
        <f t="shared" si="5"/>
        <v>6.1395584367216056</v>
      </c>
      <c r="BN19" s="73"/>
      <c r="BQ19" s="73"/>
    </row>
    <row r="20" spans="2:69" x14ac:dyDescent="0.2"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BA20" s="77">
        <v>2023</v>
      </c>
      <c r="BB20" s="70">
        <v>165.405</v>
      </c>
      <c r="BC20" s="78"/>
      <c r="BD20" s="78">
        <f t="shared" si="6"/>
        <v>168.47477921836079</v>
      </c>
      <c r="BE20" s="78">
        <f t="shared" si="7"/>
        <v>171.54455843672162</v>
      </c>
      <c r="BF20" s="79">
        <f t="shared" si="3"/>
        <v>3.069779218360793</v>
      </c>
      <c r="BG20" s="79">
        <f t="shared" si="4"/>
        <v>6.1395584367216145</v>
      </c>
      <c r="BH20" s="80"/>
      <c r="BI20" s="77">
        <v>2023</v>
      </c>
      <c r="BJ20" s="81">
        <v>70.843780039579599</v>
      </c>
      <c r="BK20" s="73">
        <v>101.86779238199099</v>
      </c>
      <c r="BL20" s="72">
        <f t="shared" si="5"/>
        <v>6.1395584367216056</v>
      </c>
      <c r="BN20" s="73"/>
      <c r="BQ20" s="73"/>
    </row>
    <row r="21" spans="2:69" x14ac:dyDescent="0.2"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BA21" s="77">
        <v>2024</v>
      </c>
      <c r="BB21" s="70">
        <v>153</v>
      </c>
      <c r="BC21" s="78"/>
      <c r="BD21" s="78">
        <f t="shared" si="6"/>
        <v>156.06977921836079</v>
      </c>
      <c r="BE21" s="78">
        <f t="shared" si="7"/>
        <v>159.13955843672161</v>
      </c>
      <c r="BF21" s="79">
        <f t="shared" si="3"/>
        <v>3.069779218360793</v>
      </c>
      <c r="BG21" s="79">
        <f t="shared" si="4"/>
        <v>6.1395584367216145</v>
      </c>
      <c r="BH21" s="80"/>
      <c r="BI21" s="77">
        <v>2024</v>
      </c>
      <c r="BJ21" s="81">
        <v>54.152553226745098</v>
      </c>
      <c r="BK21" s="73">
        <v>82.075394308569301</v>
      </c>
      <c r="BL21" s="72">
        <f t="shared" si="5"/>
        <v>6.1395584367216056</v>
      </c>
      <c r="BN21" s="73"/>
      <c r="BQ21" s="73"/>
    </row>
    <row r="22" spans="2:69" x14ac:dyDescent="0.2"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BA22" s="77">
        <v>2025</v>
      </c>
      <c r="BB22" s="70">
        <v>139.22999999999999</v>
      </c>
      <c r="BC22" s="78"/>
      <c r="BD22" s="78">
        <f t="shared" si="6"/>
        <v>142.29977921836078</v>
      </c>
      <c r="BE22" s="78">
        <f t="shared" si="7"/>
        <v>145.3695584367216</v>
      </c>
      <c r="BF22" s="79">
        <f t="shared" si="3"/>
        <v>3.069779218360793</v>
      </c>
      <c r="BG22" s="79">
        <f t="shared" si="4"/>
        <v>6.1395584367216145</v>
      </c>
      <c r="BH22" s="80"/>
      <c r="BK22" s="73">
        <v>27.9262013293257</v>
      </c>
      <c r="BL22" s="72">
        <f t="shared" si="5"/>
        <v>6.1395584367216056</v>
      </c>
      <c r="BN22" s="73"/>
      <c r="BQ22" s="73"/>
    </row>
    <row r="23" spans="2:69" x14ac:dyDescent="0.2"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BA23" s="77">
        <v>2026</v>
      </c>
      <c r="BB23" s="70">
        <v>124.611</v>
      </c>
      <c r="BC23" s="78"/>
      <c r="BD23" s="78">
        <f t="shared" si="6"/>
        <v>127.68077921836081</v>
      </c>
      <c r="BE23" s="78">
        <f t="shared" si="7"/>
        <v>130.7505584367216</v>
      </c>
      <c r="BF23" s="79">
        <f t="shared" si="3"/>
        <v>3.0697792183608072</v>
      </c>
      <c r="BG23" s="79">
        <f t="shared" si="4"/>
        <v>6.1395584367216003</v>
      </c>
      <c r="BH23" s="80"/>
      <c r="BI23" s="77">
        <v>2026</v>
      </c>
      <c r="BJ23" s="81">
        <v>37.022762187747603</v>
      </c>
      <c r="BK23" s="73">
        <v>38.387764492053201</v>
      </c>
      <c r="BL23" s="72">
        <f t="shared" si="5"/>
        <v>6.1395584367216056</v>
      </c>
      <c r="BN23" s="73"/>
      <c r="BQ23" s="73"/>
    </row>
    <row r="24" spans="2:69" x14ac:dyDescent="0.2"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BA24" s="77">
        <v>2027</v>
      </c>
      <c r="BB24" s="70">
        <v>109.657</v>
      </c>
      <c r="BC24" s="78"/>
      <c r="BD24" s="78">
        <f t="shared" si="6"/>
        <v>112.7267792183608</v>
      </c>
      <c r="BE24" s="78">
        <f t="shared" si="7"/>
        <v>115.7965584367216</v>
      </c>
      <c r="BF24" s="79">
        <f t="shared" si="3"/>
        <v>3.0697792183608072</v>
      </c>
      <c r="BG24" s="79">
        <f t="shared" si="4"/>
        <v>6.1395584367216003</v>
      </c>
      <c r="BH24" s="80"/>
      <c r="BI24" s="77">
        <v>2027</v>
      </c>
      <c r="BJ24" s="81">
        <v>43.621189606416898</v>
      </c>
      <c r="BK24" s="73">
        <v>43.285787999999997</v>
      </c>
      <c r="BL24" s="72">
        <f t="shared" si="5"/>
        <v>6.1395584367216056</v>
      </c>
      <c r="BN24" s="73"/>
      <c r="BQ24" s="73"/>
    </row>
    <row r="25" spans="2:69" x14ac:dyDescent="0.2"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BA25" s="77">
        <v>2028</v>
      </c>
      <c r="BB25" s="70">
        <v>94.853999999999999</v>
      </c>
      <c r="BC25" s="78"/>
      <c r="BD25" s="78">
        <f t="shared" si="6"/>
        <v>97.923779218360806</v>
      </c>
      <c r="BE25" s="78">
        <f t="shared" si="7"/>
        <v>100.9935584367216</v>
      </c>
      <c r="BF25" s="79">
        <f t="shared" si="3"/>
        <v>3.0697792183608072</v>
      </c>
      <c r="BG25" s="79">
        <f t="shared" si="4"/>
        <v>6.1395584367216003</v>
      </c>
      <c r="BH25" s="80"/>
      <c r="BI25" s="77">
        <v>2028</v>
      </c>
      <c r="BJ25" s="81">
        <v>55.578873326992799</v>
      </c>
      <c r="BK25" s="73">
        <v>49.460597446877102</v>
      </c>
      <c r="BL25" s="72">
        <f t="shared" si="5"/>
        <v>6.1395584367216056</v>
      </c>
      <c r="BN25" s="73"/>
      <c r="BQ25" s="73"/>
    </row>
    <row r="26" spans="2:69" x14ac:dyDescent="0.2"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BA26" s="77">
        <v>2029</v>
      </c>
      <c r="BB26" s="70">
        <v>80.626000000000005</v>
      </c>
      <c r="BC26" s="78"/>
      <c r="BD26" s="78">
        <f t="shared" si="6"/>
        <v>83.695779218360812</v>
      </c>
      <c r="BE26" s="78">
        <f t="shared" si="7"/>
        <v>86.765558436721605</v>
      </c>
      <c r="BF26" s="79">
        <f t="shared" si="3"/>
        <v>3.0697792183608072</v>
      </c>
      <c r="BG26" s="79">
        <f t="shared" si="4"/>
        <v>6.1395584367216003</v>
      </c>
      <c r="BH26" s="80"/>
      <c r="BI26" s="77">
        <v>2029</v>
      </c>
      <c r="BJ26" s="81">
        <v>57.9128864835873</v>
      </c>
      <c r="BK26" s="73">
        <v>79.365580919062594</v>
      </c>
      <c r="BL26" s="72">
        <f t="shared" si="5"/>
        <v>6.1395584367216056</v>
      </c>
      <c r="BN26" s="73"/>
      <c r="BQ26" s="73"/>
    </row>
    <row r="27" spans="2:69" x14ac:dyDescent="0.2"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BA27" s="77">
        <v>2030</v>
      </c>
      <c r="BB27" s="70">
        <v>67.322000000000003</v>
      </c>
      <c r="BC27" s="78"/>
      <c r="BD27" s="78">
        <f t="shared" si="6"/>
        <v>70.39177921836081</v>
      </c>
      <c r="BE27" s="78">
        <f t="shared" si="7"/>
        <v>73.461558436721603</v>
      </c>
      <c r="BF27" s="79">
        <f t="shared" si="3"/>
        <v>3.0697792183608072</v>
      </c>
      <c r="BG27" s="79">
        <f t="shared" si="4"/>
        <v>6.1395584367216003</v>
      </c>
      <c r="BH27" s="80"/>
      <c r="BI27" s="77">
        <v>2030</v>
      </c>
      <c r="BJ27" s="81">
        <v>47.396988757039402</v>
      </c>
      <c r="BK27" s="73">
        <v>63.023730764531301</v>
      </c>
      <c r="BL27" s="72">
        <f t="shared" si="5"/>
        <v>6.1395584367216056</v>
      </c>
      <c r="BN27" s="73"/>
      <c r="BQ27" s="73"/>
    </row>
    <row r="28" spans="2:69" x14ac:dyDescent="0.2"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BA28" s="77">
        <v>2031</v>
      </c>
      <c r="BB28" s="70">
        <v>55.204000000000001</v>
      </c>
      <c r="BC28" s="78"/>
      <c r="BD28" s="78">
        <f t="shared" si="6"/>
        <v>58.273779218360801</v>
      </c>
      <c r="BE28" s="78">
        <f t="shared" si="7"/>
        <v>61.343558436721608</v>
      </c>
      <c r="BF28" s="79">
        <f t="shared" si="3"/>
        <v>3.0697792183608001</v>
      </c>
      <c r="BG28" s="79">
        <f t="shared" si="4"/>
        <v>6.1395584367216074</v>
      </c>
      <c r="BH28" s="80"/>
      <c r="BI28" s="77">
        <v>2031</v>
      </c>
      <c r="BJ28" s="81">
        <v>48.156708111136801</v>
      </c>
      <c r="BK28" s="73">
        <v>46.615348532676698</v>
      </c>
      <c r="BL28" s="72">
        <f t="shared" si="5"/>
        <v>6.1395584367216056</v>
      </c>
      <c r="BN28" s="73"/>
      <c r="BO28" s="73"/>
      <c r="BQ28" s="73"/>
    </row>
    <row r="29" spans="2:69" ht="13.5" thickBot="1" x14ac:dyDescent="0.25"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BA29" s="77">
        <v>2032</v>
      </c>
      <c r="BB29" s="70">
        <v>44.44</v>
      </c>
      <c r="BC29" s="78"/>
      <c r="BD29" s="78">
        <f t="shared" si="6"/>
        <v>47.509779218360798</v>
      </c>
      <c r="BE29" s="78">
        <f t="shared" si="7"/>
        <v>50.579558436721605</v>
      </c>
      <c r="BF29" s="79">
        <f t="shared" si="3"/>
        <v>3.0697792183608001</v>
      </c>
      <c r="BG29" s="79">
        <f t="shared" si="4"/>
        <v>6.1395584367216074</v>
      </c>
      <c r="BH29" s="80"/>
      <c r="BI29" s="77">
        <v>2032</v>
      </c>
      <c r="BJ29" s="81">
        <v>72.149870876260707</v>
      </c>
      <c r="BK29" s="73">
        <v>59.6173684612111</v>
      </c>
      <c r="BL29" s="72">
        <f t="shared" si="5"/>
        <v>6.1395584367216056</v>
      </c>
      <c r="BN29" s="73"/>
      <c r="BQ29" s="73"/>
    </row>
    <row r="30" spans="2:69" ht="13.5" thickBot="1" x14ac:dyDescent="0.25"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BA30" s="77">
        <v>2033</v>
      </c>
      <c r="BB30" s="70">
        <v>35.106999999999999</v>
      </c>
      <c r="BC30" s="78"/>
      <c r="BD30" s="78">
        <f t="shared" si="6"/>
        <v>38.176779218360799</v>
      </c>
      <c r="BE30" s="78">
        <f t="shared" si="7"/>
        <v>41.246558436721607</v>
      </c>
      <c r="BF30" s="79">
        <f t="shared" si="3"/>
        <v>3.0697792183608001</v>
      </c>
      <c r="BG30" s="79">
        <f t="shared" si="4"/>
        <v>6.1395584367216074</v>
      </c>
      <c r="BH30" s="80"/>
      <c r="BI30" s="82">
        <v>2033</v>
      </c>
      <c r="BJ30" s="83">
        <v>120.058785315891</v>
      </c>
      <c r="BK30" s="73">
        <v>38.141658962833702</v>
      </c>
      <c r="BL30" s="72">
        <f t="shared" si="5"/>
        <v>6.1395584367216056</v>
      </c>
      <c r="BN30" s="73"/>
      <c r="BQ30" s="73"/>
    </row>
    <row r="31" spans="2:69" ht="13.5" thickBot="1" x14ac:dyDescent="0.25"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BA31" s="77">
        <v>2034</v>
      </c>
      <c r="BB31" s="70">
        <v>27.207999999999998</v>
      </c>
      <c r="BC31" s="78"/>
      <c r="BD31" s="78">
        <f t="shared" si="6"/>
        <v>30.277779218360802</v>
      </c>
      <c r="BE31" s="78">
        <f t="shared" si="7"/>
        <v>33.347558436721606</v>
      </c>
      <c r="BF31" s="79">
        <f t="shared" si="3"/>
        <v>3.0697792183608037</v>
      </c>
      <c r="BG31" s="79">
        <f t="shared" si="4"/>
        <v>6.1395584367216074</v>
      </c>
      <c r="BH31" s="80"/>
      <c r="BI31" s="84">
        <v>2034</v>
      </c>
      <c r="BJ31" s="85">
        <v>14.407313283129501</v>
      </c>
      <c r="BK31" s="73">
        <v>30.396316049598401</v>
      </c>
      <c r="BL31" s="72">
        <f t="shared" si="5"/>
        <v>6.1395584367216056</v>
      </c>
      <c r="BN31" s="73"/>
      <c r="BQ31" s="73"/>
    </row>
    <row r="32" spans="2:69" ht="13.5" thickBot="1" x14ac:dyDescent="0.25"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BA32" s="77">
        <v>2035</v>
      </c>
      <c r="BB32" s="70">
        <v>20.678000000000001</v>
      </c>
      <c r="BC32" s="78"/>
      <c r="BD32" s="78">
        <f t="shared" si="6"/>
        <v>23.747779218360805</v>
      </c>
      <c r="BE32" s="78">
        <f t="shared" si="7"/>
        <v>26.817558436721605</v>
      </c>
      <c r="BF32" s="79">
        <f t="shared" si="3"/>
        <v>3.0697792183608037</v>
      </c>
      <c r="BG32" s="79">
        <f t="shared" si="4"/>
        <v>6.1395584367216038</v>
      </c>
      <c r="BH32" s="80"/>
      <c r="BI32" s="82">
        <v>2035</v>
      </c>
      <c r="BJ32" s="83">
        <v>14.17020163648</v>
      </c>
      <c r="BK32" s="73">
        <v>30.087362110816901</v>
      </c>
      <c r="BL32" s="72">
        <f t="shared" si="5"/>
        <v>6.1395584367216056</v>
      </c>
      <c r="BN32" s="73"/>
      <c r="BQ32" s="73"/>
    </row>
    <row r="33" spans="2:69" ht="13.5" thickBot="1" x14ac:dyDescent="0.25"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BA33" s="77">
        <v>2036</v>
      </c>
      <c r="BB33" s="70">
        <v>15.404999999999999</v>
      </c>
      <c r="BC33" s="78"/>
      <c r="BD33" s="78">
        <f t="shared" si="6"/>
        <v>18.474779218360801</v>
      </c>
      <c r="BE33" s="78">
        <f t="shared" si="7"/>
        <v>21.544558436721605</v>
      </c>
      <c r="BF33" s="79">
        <f t="shared" si="3"/>
        <v>3.0697792183608019</v>
      </c>
      <c r="BG33" s="79">
        <f t="shared" si="4"/>
        <v>6.1395584367216056</v>
      </c>
      <c r="BH33" s="80"/>
      <c r="BI33" s="84">
        <v>2036</v>
      </c>
      <c r="BJ33" s="81">
        <v>13.931662510698199</v>
      </c>
      <c r="BK33" s="73">
        <v>29.777251638147899</v>
      </c>
      <c r="BL33" s="72">
        <f t="shared" si="5"/>
        <v>6.1395584367216056</v>
      </c>
      <c r="BN33" s="73"/>
      <c r="BQ33" s="73"/>
    </row>
    <row r="34" spans="2:69" x14ac:dyDescent="0.2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BA34" s="77">
        <v>2037</v>
      </c>
      <c r="BB34" s="70">
        <v>11.246</v>
      </c>
      <c r="BC34" s="78"/>
      <c r="BD34" s="78">
        <f t="shared" si="6"/>
        <v>14.315779218360802</v>
      </c>
      <c r="BE34" s="78">
        <f t="shared" si="7"/>
        <v>17.385558436721606</v>
      </c>
      <c r="BF34" s="79">
        <f t="shared" si="3"/>
        <v>3.0697792183608019</v>
      </c>
      <c r="BG34" s="79">
        <f t="shared" si="4"/>
        <v>6.1395584367216056</v>
      </c>
      <c r="BH34" s="80"/>
      <c r="BI34" s="77">
        <v>2037</v>
      </c>
      <c r="BJ34" s="81">
        <v>59.275159486286199</v>
      </c>
      <c r="BK34" s="73">
        <v>53.2815026365245</v>
      </c>
      <c r="BL34" s="72">
        <f t="shared" si="5"/>
        <v>6.1395584367216056</v>
      </c>
      <c r="BN34" s="73"/>
      <c r="BQ34" s="73"/>
    </row>
    <row r="35" spans="2:69" x14ac:dyDescent="0.2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BA35" s="77">
        <v>2038</v>
      </c>
      <c r="BB35" s="70">
        <v>8.0410000000000004</v>
      </c>
      <c r="BC35" s="78"/>
      <c r="BD35" s="78">
        <f t="shared" si="6"/>
        <v>11.110779218360804</v>
      </c>
      <c r="BE35" s="78">
        <f t="shared" si="7"/>
        <v>14.180558436721606</v>
      </c>
      <c r="BF35" s="79">
        <f t="shared" si="3"/>
        <v>3.0697792183608037</v>
      </c>
      <c r="BG35" s="79">
        <f t="shared" si="4"/>
        <v>6.1395584367216056</v>
      </c>
      <c r="BH35" s="80"/>
      <c r="BI35" s="77">
        <v>2038</v>
      </c>
      <c r="BJ35" s="81">
        <v>58.464706246902097</v>
      </c>
      <c r="BK35" s="73">
        <v>52.652408015450703</v>
      </c>
      <c r="BL35" s="72">
        <f t="shared" si="5"/>
        <v>6.1395584367216056</v>
      </c>
      <c r="BN35" s="73"/>
      <c r="BQ35" s="73"/>
    </row>
    <row r="36" spans="2:69" x14ac:dyDescent="0.2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BA36" s="77">
        <v>2039</v>
      </c>
      <c r="BB36" s="70">
        <v>5.6289999999999996</v>
      </c>
      <c r="BC36" s="78"/>
      <c r="BD36" s="78">
        <f t="shared" si="6"/>
        <v>8.6987792183608015</v>
      </c>
      <c r="BE36" s="78">
        <f t="shared" si="7"/>
        <v>11.768558436721605</v>
      </c>
      <c r="BF36" s="79">
        <f t="shared" si="3"/>
        <v>3.0697792183608019</v>
      </c>
      <c r="BG36" s="79">
        <f t="shared" si="4"/>
        <v>6.1395584367216056</v>
      </c>
      <c r="BH36" s="80"/>
      <c r="BI36" s="77">
        <v>2039</v>
      </c>
      <c r="BJ36" s="81">
        <v>57.653245416057302</v>
      </c>
      <c r="BK36" s="73">
        <v>52.023838624604998</v>
      </c>
      <c r="BL36" s="72">
        <f t="shared" si="5"/>
        <v>6.1395584367216056</v>
      </c>
      <c r="BN36" s="73"/>
      <c r="BQ36" s="73"/>
    </row>
    <row r="37" spans="2:69" x14ac:dyDescent="0.2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BA37" s="77">
        <v>2040</v>
      </c>
      <c r="BB37" s="70">
        <v>3.8559999999999999</v>
      </c>
      <c r="BC37" s="78"/>
      <c r="BD37" s="78">
        <f t="shared" si="6"/>
        <v>6.9257792183608027</v>
      </c>
      <c r="BE37" s="78">
        <f t="shared" si="7"/>
        <v>9.9955584367216055</v>
      </c>
      <c r="BF37" s="79">
        <f t="shared" si="3"/>
        <v>3.0697792183608028</v>
      </c>
      <c r="BG37" s="79">
        <f t="shared" si="4"/>
        <v>6.1395584367216056</v>
      </c>
      <c r="BH37" s="80"/>
      <c r="BI37" s="77">
        <v>2040</v>
      </c>
      <c r="BJ37" s="81">
        <v>57.318388284511201</v>
      </c>
      <c r="BK37" s="73">
        <v>51.716675055470901</v>
      </c>
      <c r="BL37" s="72">
        <f t="shared" si="5"/>
        <v>6.1395584367216056</v>
      </c>
      <c r="BN37" s="73"/>
      <c r="BQ37" s="73"/>
    </row>
    <row r="38" spans="2:69" x14ac:dyDescent="0.2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BA38" s="77">
        <v>2041</v>
      </c>
      <c r="BB38" s="70">
        <v>2.5830000000000002</v>
      </c>
      <c r="BC38" s="78"/>
      <c r="BD38" s="78">
        <f t="shared" si="6"/>
        <v>5.652779218360803</v>
      </c>
      <c r="BE38" s="78">
        <f t="shared" si="7"/>
        <v>8.7225584367216058</v>
      </c>
      <c r="BF38" s="79">
        <f t="shared" si="3"/>
        <v>3.0697792183608028</v>
      </c>
      <c r="BG38" s="79">
        <f t="shared" si="4"/>
        <v>6.1395584367216056</v>
      </c>
      <c r="BH38" s="80"/>
      <c r="BI38" s="77">
        <v>2041</v>
      </c>
      <c r="BJ38" s="81">
        <v>57.323757888470297</v>
      </c>
      <c r="BK38" s="73">
        <v>51.748922958438797</v>
      </c>
      <c r="BL38" s="72">
        <f t="shared" si="5"/>
        <v>6.1395584367216056</v>
      </c>
      <c r="BN38" s="73"/>
      <c r="BO38" s="73"/>
      <c r="BQ38" s="73"/>
    </row>
    <row r="39" spans="2:69" x14ac:dyDescent="0.2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BA39" s="77">
        <v>2042</v>
      </c>
      <c r="BB39" s="70">
        <v>1.6919999999999999</v>
      </c>
      <c r="BC39" s="78"/>
      <c r="BD39" s="78">
        <f t="shared" si="6"/>
        <v>4.761779218360803</v>
      </c>
      <c r="BE39" s="78">
        <f t="shared" si="7"/>
        <v>7.8315584367216058</v>
      </c>
      <c r="BF39" s="79">
        <f t="shared" si="3"/>
        <v>3.0697792183608028</v>
      </c>
      <c r="BG39" s="79">
        <f t="shared" si="4"/>
        <v>6.1395584367216056</v>
      </c>
      <c r="BH39" s="80"/>
      <c r="BI39" s="77">
        <v>2042</v>
      </c>
      <c r="BJ39" s="81">
        <v>49.411136295568397</v>
      </c>
      <c r="BK39" s="73">
        <v>69.353111187670805</v>
      </c>
      <c r="BL39" s="72">
        <f t="shared" si="5"/>
        <v>6.1395584367216056</v>
      </c>
      <c r="BN39" s="73"/>
      <c r="BQ39" s="73"/>
    </row>
    <row r="40" spans="2:69" x14ac:dyDescent="0.2"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BA40" s="77">
        <v>2043</v>
      </c>
      <c r="BB40" s="70">
        <v>1.083</v>
      </c>
      <c r="BC40" s="78"/>
      <c r="BD40" s="78">
        <f t="shared" si="6"/>
        <v>4.152779218360803</v>
      </c>
      <c r="BE40" s="78">
        <f t="shared" si="7"/>
        <v>7.2225584367216058</v>
      </c>
      <c r="BF40" s="79">
        <f t="shared" si="3"/>
        <v>3.0697792183608028</v>
      </c>
      <c r="BG40" s="79">
        <f t="shared" si="4"/>
        <v>6.1395584367216056</v>
      </c>
      <c r="BH40" s="80"/>
      <c r="BI40" s="77">
        <v>2043</v>
      </c>
      <c r="BJ40" s="81">
        <v>49.112211814807601</v>
      </c>
      <c r="BK40" s="73">
        <v>68.929494137767705</v>
      </c>
      <c r="BL40" s="72">
        <f t="shared" si="5"/>
        <v>6.1395584367216056</v>
      </c>
      <c r="BN40" s="73"/>
      <c r="BQ40" s="73"/>
    </row>
    <row r="41" spans="2:69" x14ac:dyDescent="0.2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BA41" s="77">
        <v>2044</v>
      </c>
      <c r="BB41" s="70">
        <v>0.67700000000000005</v>
      </c>
      <c r="BC41" s="78"/>
      <c r="BD41" s="78">
        <f t="shared" si="6"/>
        <v>3.7467792183608029</v>
      </c>
      <c r="BE41" s="78">
        <f t="shared" si="7"/>
        <v>6.8165584367216052</v>
      </c>
      <c r="BF41" s="79">
        <f t="shared" si="3"/>
        <v>3.0697792183608028</v>
      </c>
      <c r="BG41" s="79">
        <f t="shared" si="4"/>
        <v>6.1395584367216056</v>
      </c>
      <c r="BH41" s="80"/>
      <c r="BI41" s="59">
        <v>2044</v>
      </c>
      <c r="BJ41" s="73">
        <v>48.813287334046898</v>
      </c>
      <c r="BK41" s="73">
        <v>68.505877087864604</v>
      </c>
      <c r="BL41" s="72">
        <f t="shared" si="5"/>
        <v>6.1395584367216056</v>
      </c>
      <c r="BN41" s="73"/>
      <c r="BQ41" s="73"/>
    </row>
    <row r="42" spans="2:69" x14ac:dyDescent="0.2"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BA42" s="77">
        <v>2045</v>
      </c>
      <c r="BB42" s="70">
        <v>0.41299999999999998</v>
      </c>
      <c r="BC42" s="78"/>
      <c r="BD42" s="78">
        <f t="shared" si="6"/>
        <v>3.4827792183608026</v>
      </c>
      <c r="BE42" s="78">
        <f t="shared" si="7"/>
        <v>6.5525584367216059</v>
      </c>
      <c r="BF42" s="79">
        <f t="shared" si="3"/>
        <v>3.0697792183608028</v>
      </c>
      <c r="BG42" s="79">
        <f t="shared" si="4"/>
        <v>6.1395584367216056</v>
      </c>
      <c r="BH42" s="80"/>
      <c r="BI42" s="59">
        <v>2045</v>
      </c>
      <c r="BJ42" s="73">
        <v>48.522294701477797</v>
      </c>
      <c r="BK42" s="73">
        <v>68.094005687756194</v>
      </c>
      <c r="BL42" s="72">
        <f t="shared" si="5"/>
        <v>6.1395584367216056</v>
      </c>
      <c r="BN42" s="73"/>
      <c r="BQ42" s="73"/>
    </row>
    <row r="43" spans="2:69" x14ac:dyDescent="0.2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BA43" s="77">
        <v>2046</v>
      </c>
      <c r="BB43" s="70">
        <v>0.246</v>
      </c>
      <c r="BC43" s="78"/>
      <c r="BD43" s="78">
        <f t="shared" si="6"/>
        <v>3.3157792183608028</v>
      </c>
      <c r="BE43" s="78">
        <f t="shared" si="7"/>
        <v>6.3855584367216061</v>
      </c>
      <c r="BF43" s="79">
        <f t="shared" si="3"/>
        <v>3.0697792183608028</v>
      </c>
      <c r="BG43" s="79">
        <f t="shared" si="4"/>
        <v>6.1395584367216056</v>
      </c>
      <c r="BH43" s="80"/>
      <c r="BI43" s="59">
        <v>2046</v>
      </c>
      <c r="BJ43" s="73">
        <v>48.485164295316899</v>
      </c>
      <c r="BK43" s="73">
        <v>67.940512227358894</v>
      </c>
      <c r="BL43" s="72">
        <f t="shared" si="5"/>
        <v>6.1395584367216056</v>
      </c>
      <c r="BN43" s="73"/>
      <c r="BQ43" s="73"/>
    </row>
    <row r="44" spans="2:69" x14ac:dyDescent="0.2"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BA44" s="77">
        <v>2047</v>
      </c>
      <c r="BB44" s="70">
        <v>0.14199999999999999</v>
      </c>
      <c r="BC44" s="78"/>
      <c r="BD44" s="78">
        <f t="shared" si="6"/>
        <v>3.2117792183608027</v>
      </c>
      <c r="BE44" s="78">
        <f t="shared" si="7"/>
        <v>6.281558436721606</v>
      </c>
      <c r="BF44" s="79">
        <f t="shared" si="3"/>
        <v>3.0697792183608028</v>
      </c>
      <c r="BG44" s="79">
        <f t="shared" si="4"/>
        <v>6.1395584367216056</v>
      </c>
      <c r="BH44" s="80"/>
      <c r="BI44" s="59">
        <v>2047</v>
      </c>
      <c r="BJ44" s="73">
        <v>35.375486988655503</v>
      </c>
      <c r="BK44" s="73">
        <v>38.039585445839599</v>
      </c>
      <c r="BL44" s="72">
        <f t="shared" si="5"/>
        <v>6.1395584367216056</v>
      </c>
      <c r="BN44" s="73"/>
      <c r="BQ44" s="73"/>
    </row>
    <row r="45" spans="2:69" x14ac:dyDescent="0.2"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BA45" s="77">
        <v>2048</v>
      </c>
      <c r="BB45" s="70">
        <v>0.08</v>
      </c>
      <c r="BC45" s="78"/>
      <c r="BD45" s="78">
        <f t="shared" si="6"/>
        <v>3.1497792183608029</v>
      </c>
      <c r="BE45" s="78">
        <f t="shared" si="7"/>
        <v>6.2195584367216057</v>
      </c>
      <c r="BF45" s="79">
        <f t="shared" si="3"/>
        <v>3.0697792183608028</v>
      </c>
      <c r="BG45" s="79">
        <f t="shared" si="4"/>
        <v>6.1395584367216056</v>
      </c>
      <c r="BH45" s="80"/>
      <c r="BI45" s="59">
        <v>2048</v>
      </c>
      <c r="BJ45" s="73">
        <v>35.1718581953685</v>
      </c>
      <c r="BK45" s="73">
        <v>37.819993874262899</v>
      </c>
      <c r="BL45" s="72">
        <f t="shared" si="5"/>
        <v>6.1395584367216056</v>
      </c>
      <c r="BN45" s="73"/>
      <c r="BQ45" s="73"/>
    </row>
    <row r="46" spans="2:69" x14ac:dyDescent="0.2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BA46" s="59">
        <v>2049</v>
      </c>
      <c r="BB46" s="70">
        <v>4.3999999999999997E-2</v>
      </c>
      <c r="BD46" s="78">
        <f t="shared" si="6"/>
        <v>3.1137792183608028</v>
      </c>
      <c r="BE46" s="78">
        <f t="shared" si="7"/>
        <v>6.1835584367216052</v>
      </c>
      <c r="BF46" s="79">
        <f t="shared" si="3"/>
        <v>3.0697792183608028</v>
      </c>
      <c r="BG46" s="79">
        <f t="shared" si="4"/>
        <v>6.1395584367216056</v>
      </c>
      <c r="BH46" s="80"/>
      <c r="BI46" s="59">
        <v>2049</v>
      </c>
      <c r="BJ46" s="73">
        <v>34.374140440168098</v>
      </c>
      <c r="BK46" s="73">
        <v>37.002612890873003</v>
      </c>
      <c r="BL46" s="72">
        <f t="shared" si="5"/>
        <v>6.1395584367216056</v>
      </c>
      <c r="BN46" s="73"/>
    </row>
    <row r="47" spans="2:69" x14ac:dyDescent="0.2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BB47" s="70"/>
      <c r="BD47" s="78"/>
      <c r="BE47" s="78"/>
      <c r="BF47" s="79">
        <f>BF46</f>
        <v>3.0697792183608028</v>
      </c>
      <c r="BG47" s="79">
        <f>BG46</f>
        <v>6.1395584367216056</v>
      </c>
      <c r="BJ47" s="73">
        <f>SUM(BJ17:BJ46)</f>
        <v>1508.3681144102593</v>
      </c>
      <c r="BK47" s="73">
        <f>SUM(BK17:BK46)</f>
        <v>1686.4153090751859</v>
      </c>
      <c r="BL47" s="74">
        <f>BK47-BJ47</f>
        <v>178.04719466492656</v>
      </c>
      <c r="BN47" s="73"/>
    </row>
    <row r="48" spans="2:69" x14ac:dyDescent="0.2"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69"/>
      <c r="AP48" s="69"/>
      <c r="AQ48" s="69"/>
      <c r="AR48" s="69"/>
      <c r="AS48" s="69"/>
    </row>
    <row r="49" spans="2:45" x14ac:dyDescent="0.2"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69"/>
      <c r="AP49" s="69"/>
      <c r="AQ49" s="69"/>
      <c r="AR49" s="69"/>
      <c r="AS49" s="69"/>
    </row>
    <row r="50" spans="2:45" x14ac:dyDescent="0.2"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69"/>
      <c r="AP50" s="69"/>
      <c r="AQ50" s="69"/>
      <c r="AR50" s="69"/>
      <c r="AS50" s="69"/>
    </row>
    <row r="51" spans="2:45" x14ac:dyDescent="0.2"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69"/>
      <c r="AP51" s="69"/>
      <c r="AQ51" s="69"/>
      <c r="AR51" s="69"/>
      <c r="AS51" s="69"/>
    </row>
    <row r="52" spans="2:45" x14ac:dyDescent="0.2"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69"/>
      <c r="AP52" s="69"/>
      <c r="AQ52" s="69"/>
      <c r="AR52" s="69"/>
      <c r="AS52" s="69"/>
    </row>
    <row r="53" spans="2:45" x14ac:dyDescent="0.2"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69"/>
      <c r="AP53" s="69"/>
      <c r="AQ53" s="69"/>
      <c r="AR53" s="69"/>
      <c r="AS53" s="69"/>
    </row>
    <row r="54" spans="2:45" x14ac:dyDescent="0.2"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69"/>
      <c r="AP54" s="69"/>
      <c r="AQ54" s="69"/>
      <c r="AR54" s="69"/>
      <c r="AS54" s="69"/>
    </row>
    <row r="55" spans="2:45" x14ac:dyDescent="0.2"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69"/>
      <c r="AP55" s="69"/>
      <c r="AQ55" s="69"/>
      <c r="AR55" s="69"/>
      <c r="AS55" s="69"/>
    </row>
    <row r="56" spans="2:45" x14ac:dyDescent="0.2"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69"/>
      <c r="AP56" s="69"/>
      <c r="AQ56" s="69"/>
      <c r="AR56" s="69"/>
      <c r="AS56" s="69"/>
    </row>
    <row r="57" spans="2:45" x14ac:dyDescent="0.2"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69"/>
      <c r="AP57" s="69"/>
      <c r="AQ57" s="69"/>
      <c r="AR57" s="69"/>
      <c r="AS57" s="69"/>
    </row>
    <row r="58" spans="2:45" x14ac:dyDescent="0.2"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69"/>
      <c r="AP58" s="69"/>
      <c r="AQ58" s="69"/>
      <c r="AR58" s="69"/>
      <c r="AS58" s="69"/>
    </row>
    <row r="59" spans="2:45" x14ac:dyDescent="0.2"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69"/>
      <c r="AP59" s="69"/>
      <c r="AQ59" s="69"/>
      <c r="AR59" s="69"/>
      <c r="AS59" s="69"/>
    </row>
    <row r="60" spans="2:45" x14ac:dyDescent="0.2"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69"/>
      <c r="AP60" s="69"/>
      <c r="AQ60" s="69"/>
      <c r="AR60" s="69"/>
      <c r="AS60" s="69"/>
    </row>
    <row r="61" spans="2:45" x14ac:dyDescent="0.2"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69"/>
      <c r="AP61" s="69"/>
      <c r="AQ61" s="69"/>
      <c r="AR61" s="69"/>
      <c r="AS61" s="69"/>
    </row>
    <row r="62" spans="2:45" x14ac:dyDescent="0.2"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69"/>
      <c r="AP62" s="69"/>
      <c r="AQ62" s="69"/>
      <c r="AR62" s="69"/>
      <c r="AS62" s="69"/>
    </row>
    <row r="63" spans="2:45" x14ac:dyDescent="0.2"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69"/>
      <c r="AP63" s="69"/>
      <c r="AQ63" s="69"/>
      <c r="AR63" s="69"/>
      <c r="AS63" s="69"/>
    </row>
    <row r="64" spans="2:45" x14ac:dyDescent="0.2"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69"/>
      <c r="AP64" s="69"/>
      <c r="AQ64" s="69"/>
      <c r="AR64" s="69"/>
      <c r="AS64" s="69"/>
    </row>
    <row r="65" spans="2:45" x14ac:dyDescent="0.2"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69"/>
      <c r="AP65" s="69"/>
      <c r="AQ65" s="69"/>
      <c r="AR65" s="69"/>
      <c r="AS65" s="69"/>
    </row>
    <row r="66" spans="2:45" x14ac:dyDescent="0.2"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69"/>
      <c r="AP66" s="69"/>
      <c r="AQ66" s="69"/>
      <c r="AR66" s="69"/>
      <c r="AS66" s="69"/>
    </row>
    <row r="67" spans="2:45" x14ac:dyDescent="0.2"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69"/>
      <c r="AP67" s="69"/>
      <c r="AQ67" s="69"/>
      <c r="AR67" s="69"/>
      <c r="AS67" s="69"/>
    </row>
    <row r="68" spans="2:45" x14ac:dyDescent="0.2"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69"/>
      <c r="AP68" s="69"/>
      <c r="AQ68" s="69"/>
      <c r="AR68" s="69"/>
      <c r="AS68" s="69"/>
    </row>
    <row r="69" spans="2:45" x14ac:dyDescent="0.2"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69"/>
      <c r="AP69" s="69"/>
      <c r="AQ69" s="69"/>
      <c r="AR69" s="69"/>
      <c r="AS69" s="69"/>
    </row>
    <row r="70" spans="2:45" x14ac:dyDescent="0.2"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69"/>
      <c r="AP70" s="69"/>
      <c r="AQ70" s="69"/>
      <c r="AR70" s="69"/>
      <c r="AS70" s="69"/>
    </row>
    <row r="71" spans="2:45" x14ac:dyDescent="0.2"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69"/>
      <c r="AP71" s="69"/>
      <c r="AQ71" s="69"/>
      <c r="AR71" s="69"/>
      <c r="AS71" s="69"/>
    </row>
    <row r="72" spans="2:45" x14ac:dyDescent="0.2"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69"/>
      <c r="AP72" s="69"/>
      <c r="AQ72" s="69"/>
      <c r="AR72" s="69"/>
      <c r="AS72" s="69"/>
    </row>
    <row r="73" spans="2:45" x14ac:dyDescent="0.2"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69"/>
      <c r="AP73" s="69"/>
      <c r="AQ73" s="69"/>
      <c r="AR73" s="69"/>
      <c r="AS73" s="69"/>
    </row>
    <row r="74" spans="2:45" x14ac:dyDescent="0.2"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69"/>
      <c r="AP74" s="69"/>
      <c r="AQ74" s="69"/>
      <c r="AR74" s="69"/>
      <c r="AS74" s="69"/>
    </row>
    <row r="75" spans="2:45" x14ac:dyDescent="0.2"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69"/>
      <c r="AP75" s="69"/>
      <c r="AQ75" s="69"/>
      <c r="AR75" s="69"/>
      <c r="AS75" s="69"/>
    </row>
    <row r="76" spans="2:45" x14ac:dyDescent="0.2"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69"/>
      <c r="AP76" s="69"/>
      <c r="AQ76" s="69"/>
      <c r="AR76" s="69"/>
      <c r="AS76" s="69"/>
    </row>
    <row r="77" spans="2:45" x14ac:dyDescent="0.2"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69"/>
      <c r="AP77" s="69"/>
      <c r="AQ77" s="69"/>
      <c r="AR77" s="69"/>
      <c r="AS77" s="69"/>
    </row>
    <row r="78" spans="2:45" x14ac:dyDescent="0.2"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</row>
    <row r="79" spans="2:45" x14ac:dyDescent="0.2"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</row>
    <row r="80" spans="2:45" x14ac:dyDescent="0.2"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</row>
    <row r="81" spans="2:35" x14ac:dyDescent="0.2"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</row>
    <row r="82" spans="2:35" x14ac:dyDescent="0.2"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</row>
    <row r="83" spans="2:35" x14ac:dyDescent="0.2"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</row>
    <row r="84" spans="2:35" x14ac:dyDescent="0.2"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</row>
    <row r="85" spans="2:35" x14ac:dyDescent="0.2"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</row>
    <row r="86" spans="2:35" x14ac:dyDescent="0.2"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</row>
    <row r="87" spans="2:35" x14ac:dyDescent="0.2"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</row>
    <row r="88" spans="2:35" x14ac:dyDescent="0.2"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</row>
    <row r="89" spans="2:35" x14ac:dyDescent="0.2"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</row>
    <row r="90" spans="2:35" x14ac:dyDescent="0.2"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</row>
    <row r="91" spans="2:35" x14ac:dyDescent="0.2"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</row>
    <row r="92" spans="2:35" x14ac:dyDescent="0.2"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</row>
    <row r="93" spans="2:35" x14ac:dyDescent="0.2"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</row>
    <row r="94" spans="2:35" x14ac:dyDescent="0.2"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</row>
    <row r="95" spans="2:35" x14ac:dyDescent="0.2"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</row>
    <row r="96" spans="2:35" x14ac:dyDescent="0.2"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</row>
    <row r="97" spans="2:35" x14ac:dyDescent="0.2"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</row>
    <row r="98" spans="2:35" x14ac:dyDescent="0.2"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</row>
    <row r="99" spans="2:35" x14ac:dyDescent="0.2"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</row>
    <row r="100" spans="2:35" x14ac:dyDescent="0.2"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</row>
    <row r="101" spans="2:35" x14ac:dyDescent="0.2"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</row>
    <row r="102" spans="2:35" x14ac:dyDescent="0.2"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</row>
    <row r="103" spans="2:35" x14ac:dyDescent="0.2"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</row>
    <row r="104" spans="2:35" x14ac:dyDescent="0.2"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</row>
    <row r="105" spans="2:35" x14ac:dyDescent="0.2"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</row>
    <row r="106" spans="2:35" x14ac:dyDescent="0.2"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</row>
    <row r="107" spans="2:35" x14ac:dyDescent="0.2"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</row>
    <row r="108" spans="2:35" x14ac:dyDescent="0.2"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</row>
    <row r="109" spans="2:35" x14ac:dyDescent="0.2"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</row>
    <row r="110" spans="2:35" x14ac:dyDescent="0.2"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</row>
    <row r="111" spans="2:35" x14ac:dyDescent="0.2"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</row>
    <row r="112" spans="2:35" x14ac:dyDescent="0.2"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</row>
    <row r="113" spans="2:35" x14ac:dyDescent="0.2"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</row>
    <row r="114" spans="2:35" x14ac:dyDescent="0.2"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</row>
    <row r="115" spans="2:35" x14ac:dyDescent="0.2"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</row>
    <row r="116" spans="2:35" x14ac:dyDescent="0.2"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</row>
    <row r="117" spans="2:35" x14ac:dyDescent="0.2"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</row>
    <row r="118" spans="2:35" x14ac:dyDescent="0.2"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</row>
    <row r="119" spans="2:35" x14ac:dyDescent="0.2"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</row>
    <row r="120" spans="2:35" x14ac:dyDescent="0.2"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</row>
    <row r="121" spans="2:35" x14ac:dyDescent="0.2"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</row>
    <row r="122" spans="2:35" x14ac:dyDescent="0.2"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</row>
    <row r="123" spans="2:35" x14ac:dyDescent="0.2"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</row>
    <row r="124" spans="2:35" x14ac:dyDescent="0.2"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</row>
    <row r="125" spans="2:35" x14ac:dyDescent="0.2"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</row>
    <row r="126" spans="2:35" x14ac:dyDescent="0.2"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</row>
    <row r="127" spans="2:35" x14ac:dyDescent="0.2"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</row>
    <row r="128" spans="2:35" x14ac:dyDescent="0.2"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</row>
    <row r="129" spans="2:35" x14ac:dyDescent="0.2"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</row>
    <row r="130" spans="2:35" x14ac:dyDescent="0.2"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</row>
    <row r="131" spans="2:35" x14ac:dyDescent="0.2"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</row>
    <row r="132" spans="2:35" x14ac:dyDescent="0.2"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</row>
    <row r="133" spans="2:35" x14ac:dyDescent="0.2"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</row>
    <row r="134" spans="2:35" x14ac:dyDescent="0.2"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</row>
    <row r="135" spans="2:35" x14ac:dyDescent="0.2"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</row>
    <row r="136" spans="2:35" x14ac:dyDescent="0.2"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</row>
    <row r="137" spans="2:35" x14ac:dyDescent="0.2"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</row>
    <row r="138" spans="2:35" x14ac:dyDescent="0.2"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</row>
    <row r="139" spans="2:35" x14ac:dyDescent="0.2"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</row>
    <row r="140" spans="2:35" x14ac:dyDescent="0.2"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</row>
    <row r="141" spans="2:35" x14ac:dyDescent="0.2"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</row>
    <row r="142" spans="2:35" x14ac:dyDescent="0.2"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</row>
    <row r="143" spans="2:35" x14ac:dyDescent="0.2"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</row>
    <row r="144" spans="2:35" x14ac:dyDescent="0.2"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</row>
    <row r="145" spans="2:35" x14ac:dyDescent="0.2"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</row>
    <row r="146" spans="2:35" x14ac:dyDescent="0.2"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</row>
    <row r="147" spans="2:35" x14ac:dyDescent="0.2"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</row>
    <row r="148" spans="2:35" x14ac:dyDescent="0.2"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</row>
    <row r="149" spans="2:35" x14ac:dyDescent="0.2"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</row>
    <row r="150" spans="2:35" x14ac:dyDescent="0.2"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</row>
    <row r="151" spans="2:35" x14ac:dyDescent="0.2"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</row>
    <row r="152" spans="2:35" x14ac:dyDescent="0.2"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</row>
    <row r="153" spans="2:35" x14ac:dyDescent="0.2"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</row>
    <row r="154" spans="2:35" x14ac:dyDescent="0.2"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</row>
    <row r="155" spans="2:35" x14ac:dyDescent="0.2"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</row>
    <row r="156" spans="2:35" x14ac:dyDescent="0.2"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</row>
  </sheetData>
  <conditionalFormatting sqref="B78:AI156">
    <cfRule type="cellIs" dxfId="1" priority="2" operator="equal">
      <formula>"eps"</formula>
    </cfRule>
  </conditionalFormatting>
  <conditionalFormatting sqref="B8:AS77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Index</vt:lpstr>
      <vt:lpstr>Sets</vt:lpstr>
      <vt:lpstr>Closures</vt:lpstr>
      <vt:lpstr>TFPgr</vt:lpstr>
      <vt:lpstr>TFPgr_bySIC</vt:lpstr>
      <vt:lpstr>TFPgr_bySATIM</vt:lpstr>
      <vt:lpstr>TFP</vt:lpstr>
      <vt:lpstr>FacProd</vt:lpstr>
      <vt:lpstr>FacSup</vt:lpstr>
      <vt:lpstr>Wage</vt:lpstr>
      <vt:lpstr>FixCap</vt:lpstr>
      <vt:lpstr>Misc</vt:lpstr>
      <vt:lpstr>Population</vt:lpstr>
      <vt:lpstr>CARBONTAX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2020-07-08T09:41:14Z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813014686107635</vt:r8>
  </property>
</Properties>
</file>