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0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04\CGE\"/>
    </mc:Choice>
  </mc:AlternateContent>
  <xr:revisionPtr revIDLastSave="0" documentId="13_ncr:1_{A838B4C2-7AE2-4B3E-A0A5-0DAFEED064D8}" xr6:coauthVersionLast="44" xr6:coauthVersionMax="45" xr10:uidLastSave="{00000000-0000-0000-0000-000000000000}"/>
  <bookViews>
    <workbookView xWindow="-120" yWindow="-120" windowWidth="29040" windowHeight="15840" tabRatio="847" activeTab="2" xr2:uid="{00000000-000D-0000-FFFF-FFFF00000000}"/>
  </bookViews>
  <sheets>
    <sheet name="Notes" sheetId="9" r:id="rId1"/>
    <sheet name="Index" sheetId="1" r:id="rId2"/>
    <sheet name="Sets" sheetId="2" r:id="rId3"/>
    <sheet name="Closures" sheetId="3" r:id="rId4"/>
    <sheet name="TFPgr" sheetId="32" r:id="rId5"/>
    <sheet name="TFPgr_SATIM" sheetId="27" r:id="rId6"/>
    <sheet name="TFP" sheetId="4" r:id="rId7"/>
    <sheet name="TFPgr_mod" sheetId="20" r:id="rId8"/>
    <sheet name="TFPgr (2)" sheetId="30" r:id="rId9"/>
    <sheet name="TFPgr (old)" sheetId="29" r:id="rId10"/>
    <sheet name="TFPgr_high" sheetId="28" r:id="rId11"/>
    <sheet name="TFPgr_low" sheetId="25" r:id="rId12"/>
    <sheet name="FacProd" sheetId="6" r:id="rId13"/>
    <sheet name="FacSup" sheetId="5" r:id="rId14"/>
    <sheet name="Wage" sheetId="16" r:id="rId15"/>
    <sheet name="FixCap" sheetId="7" r:id="rId16"/>
    <sheet name="Misc" sheetId="8" r:id="rId17"/>
    <sheet name="Population" sheetId="12" r:id="rId18"/>
    <sheet name="PWGR (2)" sheetId="17" r:id="rId19"/>
    <sheet name="PWGR" sheetId="26" r:id="rId20"/>
    <sheet name="evpen" sheetId="22" r:id="rId21"/>
    <sheet name="evexp" sheetId="23" r:id="rId22"/>
    <sheet name="CARBONTAX" sheetId="19" r:id="rId23"/>
    <sheet name="WPDATA" sheetId="18" r:id="rId24"/>
    <sheet name="FSHOCK" sheetId="21" r:id="rId25"/>
  </sheets>
  <externalReferences>
    <externalReference r:id="rId26"/>
    <externalReference r:id="rId27"/>
    <externalReference r:id="rId28"/>
    <externalReference r:id="rId2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" i="32" l="1"/>
  <c r="P2" i="32" s="1"/>
  <c r="N2" i="32"/>
  <c r="M2" i="32"/>
  <c r="D9" i="32" l="1"/>
  <c r="E9" i="32"/>
  <c r="E10" i="32" s="1"/>
  <c r="F9" i="32"/>
  <c r="G9" i="32"/>
  <c r="G10" i="32" s="1"/>
  <c r="H9" i="32"/>
  <c r="I9" i="32"/>
  <c r="I10" i="32" s="1"/>
  <c r="J9" i="32"/>
  <c r="J10" i="32" s="1"/>
  <c r="D10" i="32"/>
  <c r="F10" i="32"/>
  <c r="H10" i="32"/>
  <c r="D14" i="32"/>
  <c r="D15" i="32" s="1"/>
  <c r="D16" i="32" s="1"/>
  <c r="E14" i="32"/>
  <c r="F14" i="32"/>
  <c r="G14" i="32"/>
  <c r="G15" i="32" s="1"/>
  <c r="G16" i="32" s="1"/>
  <c r="H14" i="32"/>
  <c r="I14" i="32"/>
  <c r="I15" i="32" s="1"/>
  <c r="I16" i="32" s="1"/>
  <c r="J14" i="32"/>
  <c r="E15" i="32"/>
  <c r="E16" i="32" s="1"/>
  <c r="F15" i="32"/>
  <c r="H15" i="32"/>
  <c r="H16" i="32" s="1"/>
  <c r="J15" i="32"/>
  <c r="J16" i="32" s="1"/>
  <c r="F16" i="32"/>
  <c r="D19" i="32"/>
  <c r="D20" i="32" s="1"/>
  <c r="D21" i="32" s="1"/>
  <c r="D22" i="32" s="1"/>
  <c r="D23" i="32" s="1"/>
  <c r="D24" i="32" s="1"/>
  <c r="D25" i="32" s="1"/>
  <c r="D26" i="32" s="1"/>
  <c r="D27" i="32" s="1"/>
  <c r="D28" i="32" s="1"/>
  <c r="D29" i="32" s="1"/>
  <c r="D30" i="32" s="1"/>
  <c r="D31" i="32" s="1"/>
  <c r="D32" i="32" s="1"/>
  <c r="D33" i="32" s="1"/>
  <c r="D34" i="32" s="1"/>
  <c r="D35" i="32" s="1"/>
  <c r="D36" i="32" s="1"/>
  <c r="D37" i="32" s="1"/>
  <c r="D38" i="32" s="1"/>
  <c r="D39" i="32" s="1"/>
  <c r="D40" i="32" s="1"/>
  <c r="D41" i="32" s="1"/>
  <c r="D42" i="32" s="1"/>
  <c r="D43" i="32" s="1"/>
  <c r="F19" i="32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G19" i="32"/>
  <c r="G20" i="32" s="1"/>
  <c r="G21" i="32" s="1"/>
  <c r="G22" i="32" s="1"/>
  <c r="G23" i="32" s="1"/>
  <c r="G24" i="32" s="1"/>
  <c r="G25" i="32" s="1"/>
  <c r="G26" i="32" s="1"/>
  <c r="G27" i="32" s="1"/>
  <c r="G28" i="32" s="1"/>
  <c r="G29" i="32" s="1"/>
  <c r="G30" i="32" s="1"/>
  <c r="G31" i="32" s="1"/>
  <c r="G32" i="32" s="1"/>
  <c r="G33" i="32" s="1"/>
  <c r="G34" i="32" s="1"/>
  <c r="G35" i="32" s="1"/>
  <c r="G36" i="32" s="1"/>
  <c r="G37" i="32" s="1"/>
  <c r="G38" i="32" s="1"/>
  <c r="G39" i="32" s="1"/>
  <c r="G40" i="32" s="1"/>
  <c r="G41" i="32" s="1"/>
  <c r="G42" i="32" s="1"/>
  <c r="G43" i="32" s="1"/>
  <c r="I19" i="32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J19" i="32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E19" i="32"/>
  <c r="E20" i="32" s="1"/>
  <c r="E21" i="32" s="1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H19" i="32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F45" i="32"/>
  <c r="H45" i="32"/>
  <c r="I45" i="32"/>
  <c r="J45" i="32" s="1"/>
  <c r="D48" i="32"/>
  <c r="D49" i="32" s="1"/>
  <c r="E48" i="32"/>
  <c r="E49" i="32" s="1"/>
  <c r="F48" i="32"/>
  <c r="F49" i="32" s="1"/>
  <c r="G48" i="32"/>
  <c r="H48" i="32"/>
  <c r="H49" i="32" s="1"/>
  <c r="I48" i="32"/>
  <c r="J48" i="32"/>
  <c r="J49" i="32" s="1"/>
  <c r="G49" i="32"/>
  <c r="I49" i="32"/>
  <c r="D51" i="32"/>
  <c r="D52" i="32" s="1"/>
  <c r="D53" i="32" s="1"/>
  <c r="D54" i="32" s="1"/>
  <c r="E51" i="32"/>
  <c r="F51" i="32"/>
  <c r="F52" i="32" s="1"/>
  <c r="F53" i="32" s="1"/>
  <c r="F54" i="32" s="1"/>
  <c r="G51" i="32"/>
  <c r="G52" i="32" s="1"/>
  <c r="G53" i="32" s="1"/>
  <c r="G54" i="32" s="1"/>
  <c r="H51" i="32"/>
  <c r="H52" i="32" s="1"/>
  <c r="H53" i="32" s="1"/>
  <c r="H54" i="32" s="1"/>
  <c r="I51" i="32"/>
  <c r="J51" i="32"/>
  <c r="J52" i="32" s="1"/>
  <c r="J53" i="32" s="1"/>
  <c r="J54" i="32" s="1"/>
  <c r="E52" i="32"/>
  <c r="E53" i="32" s="1"/>
  <c r="E54" i="32" s="1"/>
  <c r="I52" i="32"/>
  <c r="I53" i="32" s="1"/>
  <c r="I54" i="32" s="1"/>
  <c r="D56" i="32"/>
  <c r="E56" i="32"/>
  <c r="F56" i="32"/>
  <c r="G56" i="32"/>
  <c r="H56" i="32"/>
  <c r="I56" i="32"/>
  <c r="J56" i="32"/>
  <c r="AE59" i="32"/>
  <c r="AE58" i="32"/>
  <c r="AE57" i="32"/>
  <c r="AE56" i="32"/>
  <c r="AE55" i="32"/>
  <c r="AE54" i="32"/>
  <c r="AE53" i="32"/>
  <c r="AE52" i="32"/>
  <c r="AE51" i="32"/>
  <c r="AE50" i="32"/>
  <c r="AE49" i="32"/>
  <c r="AE48" i="32"/>
  <c r="AE47" i="32"/>
  <c r="AE46" i="32"/>
  <c r="AE45" i="32"/>
  <c r="AE44" i="32"/>
  <c r="AE43" i="32"/>
  <c r="AE42" i="32"/>
  <c r="AE41" i="32"/>
  <c r="AE40" i="32"/>
  <c r="AE39" i="32"/>
  <c r="AE38" i="32"/>
  <c r="AE37" i="32"/>
  <c r="AE36" i="32"/>
  <c r="AE35" i="32"/>
  <c r="AE34" i="32"/>
  <c r="AE33" i="32"/>
  <c r="AE32" i="32"/>
  <c r="AE31" i="32"/>
  <c r="AE30" i="32"/>
  <c r="AE29" i="32"/>
  <c r="AE28" i="32"/>
  <c r="AE27" i="32"/>
  <c r="AE26" i="32"/>
  <c r="AE25" i="32"/>
  <c r="AE24" i="32"/>
  <c r="AE23" i="32"/>
  <c r="AE22" i="32"/>
  <c r="AE21" i="32"/>
  <c r="AE20" i="32"/>
  <c r="AE19" i="32"/>
  <c r="AE18" i="32"/>
  <c r="AE17" i="32"/>
  <c r="AE16" i="32"/>
  <c r="AE15" i="32"/>
  <c r="AE14" i="32"/>
  <c r="AE13" i="32"/>
  <c r="AE12" i="32"/>
  <c r="AE11" i="32"/>
  <c r="AE10" i="32"/>
  <c r="AE9" i="32"/>
  <c r="AE8" i="32"/>
  <c r="K56" i="32" l="1"/>
  <c r="K54" i="32"/>
  <c r="K50" i="32"/>
  <c r="K51" i="32" s="1"/>
  <c r="K52" i="32" s="1"/>
  <c r="K53" i="32" s="1"/>
  <c r="K47" i="32"/>
  <c r="K48" i="32" s="1"/>
  <c r="K46" i="32"/>
  <c r="K34" i="32"/>
  <c r="K35" i="32" s="1"/>
  <c r="K36" i="32" s="1"/>
  <c r="K37" i="32" s="1"/>
  <c r="K38" i="32" s="1"/>
  <c r="K39" i="32" s="1"/>
  <c r="K40" i="32" s="1"/>
  <c r="K41" i="32" s="1"/>
  <c r="K42" i="32" s="1"/>
  <c r="K43" i="32" s="1"/>
  <c r="K32" i="32"/>
  <c r="K33" i="32" s="1"/>
  <c r="K28" i="32"/>
  <c r="K29" i="32" s="1"/>
  <c r="K30" i="32" s="1"/>
  <c r="K31" i="32" s="1"/>
  <c r="K25" i="32"/>
  <c r="K26" i="32" s="1"/>
  <c r="K20" i="32"/>
  <c r="K21" i="32" s="1"/>
  <c r="K22" i="32" s="1"/>
  <c r="K23" i="32" s="1"/>
  <c r="K24" i="32" s="1"/>
  <c r="K18" i="32"/>
  <c r="K19" i="32" s="1"/>
  <c r="K13" i="32"/>
  <c r="K14" i="32" s="1"/>
  <c r="K15" i="32" s="1"/>
  <c r="K16" i="32" s="1"/>
  <c r="K8" i="32"/>
  <c r="K9" i="32" s="1"/>
  <c r="K10" i="32" s="1"/>
  <c r="AF56" i="32"/>
  <c r="AF51" i="32"/>
  <c r="AF52" i="32" s="1"/>
  <c r="AF53" i="32" s="1"/>
  <c r="AF49" i="32"/>
  <c r="AF48" i="32"/>
  <c r="AF35" i="32"/>
  <c r="AF36" i="32" s="1"/>
  <c r="AF37" i="32" s="1"/>
  <c r="AF38" i="32" s="1"/>
  <c r="AF39" i="32" s="1"/>
  <c r="AF40" i="32" s="1"/>
  <c r="AF41" i="32" s="1"/>
  <c r="AF42" i="32" s="1"/>
  <c r="AF43" i="32" s="1"/>
  <c r="AF33" i="32"/>
  <c r="AF29" i="32"/>
  <c r="AF30" i="32" s="1"/>
  <c r="AF31" i="32" s="1"/>
  <c r="AF26" i="32"/>
  <c r="AF22" i="32"/>
  <c r="AF23" i="32" s="1"/>
  <c r="AF24" i="32" s="1"/>
  <c r="AF21" i="32"/>
  <c r="AF19" i="32"/>
  <c r="AF17" i="32"/>
  <c r="AF14" i="32"/>
  <c r="AF15" i="32" s="1"/>
  <c r="AF16" i="32" s="1"/>
  <c r="AF9" i="32"/>
  <c r="AF10" i="32" s="1"/>
  <c r="K49" i="32" l="1"/>
  <c r="B58" i="32" l="1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3" i="32"/>
  <c r="A13" i="32"/>
  <c r="B12" i="32"/>
  <c r="A12" i="32"/>
  <c r="B11" i="32"/>
  <c r="A11" i="32"/>
  <c r="B10" i="32"/>
  <c r="A10" i="32"/>
  <c r="B9" i="32"/>
  <c r="A9" i="32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B8" i="32"/>
  <c r="A8" i="32"/>
  <c r="J20" i="27"/>
  <c r="H20" i="27"/>
  <c r="J45" i="27"/>
  <c r="J47" i="27" s="1"/>
  <c r="J49" i="27" s="1"/>
  <c r="J54" i="27" s="1"/>
  <c r="J55" i="27" s="1"/>
  <c r="J56" i="27" s="1"/>
  <c r="J57" i="27" s="1"/>
  <c r="J58" i="27" s="1"/>
  <c r="J51" i="27"/>
  <c r="J52" i="27" s="1"/>
  <c r="J53" i="27" s="1"/>
  <c r="J13" i="27"/>
  <c r="J14" i="27" s="1"/>
  <c r="J15" i="27" s="1"/>
  <c r="J16" i="27" s="1"/>
  <c r="J9" i="27"/>
  <c r="J10" i="27" s="1"/>
  <c r="I51" i="27"/>
  <c r="I52" i="27" s="1"/>
  <c r="I53" i="27" s="1"/>
  <c r="I47" i="27"/>
  <c r="I49" i="27" s="1"/>
  <c r="I54" i="27" s="1"/>
  <c r="I55" i="27" s="1"/>
  <c r="I56" i="27" s="1"/>
  <c r="I57" i="27" s="1"/>
  <c r="I58" i="27" s="1"/>
  <c r="I44" i="27"/>
  <c r="J44" i="27" s="1"/>
  <c r="I35" i="27"/>
  <c r="J35" i="27" s="1"/>
  <c r="I34" i="27"/>
  <c r="J34" i="27" s="1"/>
  <c r="I32" i="27"/>
  <c r="I42" i="27" s="1"/>
  <c r="I28" i="27"/>
  <c r="I38" i="27" s="1"/>
  <c r="I27" i="27"/>
  <c r="J27" i="27" s="1"/>
  <c r="J37" i="27" s="1"/>
  <c r="I20" i="27"/>
  <c r="I21" i="27" s="1"/>
  <c r="I22" i="27" s="1"/>
  <c r="I23" i="27" s="1"/>
  <c r="I24" i="27" s="1"/>
  <c r="I26" i="27" s="1"/>
  <c r="I36" i="27" s="1"/>
  <c r="I19" i="27"/>
  <c r="J19" i="27"/>
  <c r="I14" i="27"/>
  <c r="I15" i="27" s="1"/>
  <c r="I16" i="27" s="1"/>
  <c r="I12" i="27"/>
  <c r="J12" i="27" s="1"/>
  <c r="I11" i="27"/>
  <c r="J11" i="27" s="1"/>
  <c r="I9" i="27"/>
  <c r="I10" i="27" s="1"/>
  <c r="J48" i="27" l="1"/>
  <c r="I48" i="27"/>
  <c r="J28" i="27"/>
  <c r="J32" i="27"/>
  <c r="I37" i="27"/>
  <c r="I33" i="27"/>
  <c r="I43" i="27" s="1"/>
  <c r="I46" i="27" s="1"/>
  <c r="J21" i="27"/>
  <c r="J22" i="27" s="1"/>
  <c r="J23" i="27" s="1"/>
  <c r="J24" i="27" s="1"/>
  <c r="J26" i="27" s="1"/>
  <c r="J36" i="27" s="1"/>
  <c r="I29" i="27"/>
  <c r="I17" i="27"/>
  <c r="I39" i="27" l="1"/>
  <c r="I30" i="27"/>
  <c r="J42" i="27"/>
  <c r="J33" i="27"/>
  <c r="J43" i="27" s="1"/>
  <c r="J46" i="27" s="1"/>
  <c r="J38" i="27"/>
  <c r="J17" i="27"/>
  <c r="J29" i="27"/>
  <c r="I31" i="27" l="1"/>
  <c r="I41" i="27" s="1"/>
  <c r="I40" i="27"/>
  <c r="J39" i="27"/>
  <c r="J30" i="27"/>
  <c r="J31" i="27" l="1"/>
  <c r="J41" i="27" s="1"/>
  <c r="J40" i="27"/>
  <c r="L47" i="27" l="1"/>
  <c r="M47" i="27" s="1"/>
  <c r="N47" i="27" s="1"/>
  <c r="O47" i="27" s="1"/>
  <c r="P47" i="27" s="1"/>
  <c r="Q47" i="27" s="1"/>
  <c r="R47" i="27" s="1"/>
  <c r="S47" i="27" s="1"/>
  <c r="T47" i="27" s="1"/>
  <c r="L46" i="27"/>
  <c r="M46" i="27" s="1"/>
  <c r="N46" i="27" s="1"/>
  <c r="O46" i="27" s="1"/>
  <c r="P46" i="27" s="1"/>
  <c r="Q46" i="27" s="1"/>
  <c r="R46" i="27" s="1"/>
  <c r="S46" i="27" s="1"/>
  <c r="T46" i="27" s="1"/>
  <c r="L45" i="27"/>
  <c r="M45" i="27" s="1"/>
  <c r="N45" i="27" s="1"/>
  <c r="O45" i="27" s="1"/>
  <c r="P45" i="27" s="1"/>
  <c r="Q45" i="27" s="1"/>
  <c r="R45" i="27" s="1"/>
  <c r="S45" i="27" s="1"/>
  <c r="T45" i="27" s="1"/>
  <c r="K58" i="27"/>
  <c r="L58" i="27" s="1"/>
  <c r="M58" i="27" s="1"/>
  <c r="N58" i="27" s="1"/>
  <c r="O58" i="27" s="1"/>
  <c r="P58" i="27" s="1"/>
  <c r="Q58" i="27" s="1"/>
  <c r="R58" i="27" s="1"/>
  <c r="S58" i="27" s="1"/>
  <c r="T58" i="27" s="1"/>
  <c r="K57" i="27"/>
  <c r="L57" i="27" s="1"/>
  <c r="M57" i="27" s="1"/>
  <c r="N57" i="27" s="1"/>
  <c r="O57" i="27" s="1"/>
  <c r="P57" i="27" s="1"/>
  <c r="Q57" i="27" s="1"/>
  <c r="R57" i="27" s="1"/>
  <c r="S57" i="27" s="1"/>
  <c r="T57" i="27" s="1"/>
  <c r="K55" i="27" l="1"/>
  <c r="K17" i="27"/>
  <c r="K19" i="27"/>
  <c r="K20" i="27" s="1"/>
  <c r="K21" i="27" s="1"/>
  <c r="K22" i="27" s="1"/>
  <c r="K23" i="27" s="1"/>
  <c r="K24" i="27" s="1"/>
  <c r="K25" i="27" s="1"/>
  <c r="K26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L18" i="27"/>
  <c r="F20" i="27"/>
  <c r="G20" i="27" s="1"/>
  <c r="E20" i="27"/>
  <c r="L13" i="27"/>
  <c r="M13" i="27" s="1"/>
  <c r="N13" i="27" s="1"/>
  <c r="O13" i="27" s="1"/>
  <c r="P13" i="27" s="1"/>
  <c r="Q13" i="27" s="1"/>
  <c r="R13" i="27" s="1"/>
  <c r="S13" i="27" s="1"/>
  <c r="T13" i="27" s="1"/>
  <c r="F12" i="27"/>
  <c r="G12" i="27" s="1"/>
  <c r="H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E18" i="27"/>
  <c r="E12" i="27"/>
  <c r="K50" i="27" l="1"/>
  <c r="K51" i="27" s="1"/>
  <c r="K52" i="27" s="1"/>
  <c r="K53" i="27" s="1"/>
  <c r="K54" i="27" s="1"/>
  <c r="L55" i="27"/>
  <c r="K56" i="27"/>
  <c r="L17" i="27"/>
  <c r="L19" i="27"/>
  <c r="L20" i="27" s="1"/>
  <c r="L21" i="27" s="1"/>
  <c r="L22" i="27" s="1"/>
  <c r="L23" i="27" s="1"/>
  <c r="L24" i="27" s="1"/>
  <c r="L25" i="27" s="1"/>
  <c r="L26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M18" i="27"/>
  <c r="E27" i="27"/>
  <c r="F27" i="27" s="1"/>
  <c r="G27" i="27" s="1"/>
  <c r="H27" i="27" s="1"/>
  <c r="E11" i="27"/>
  <c r="F11" i="27" s="1"/>
  <c r="G11" i="27" s="1"/>
  <c r="H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K49" i="27" l="1"/>
  <c r="M55" i="27"/>
  <c r="L56" i="27"/>
  <c r="M17" i="27"/>
  <c r="N18" i="27"/>
  <c r="M19" i="27"/>
  <c r="M20" i="27" s="1"/>
  <c r="M21" i="27" s="1"/>
  <c r="M22" i="27" s="1"/>
  <c r="M23" i="27" s="1"/>
  <c r="M24" i="27" s="1"/>
  <c r="M25" i="27" s="1"/>
  <c r="M26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D9" i="27"/>
  <c r="N55" i="27" l="1"/>
  <c r="M56" i="27"/>
  <c r="N17" i="27"/>
  <c r="N19" i="27"/>
  <c r="N20" i="27" s="1"/>
  <c r="N21" i="27" s="1"/>
  <c r="N22" i="27" s="1"/>
  <c r="N23" i="27" s="1"/>
  <c r="N24" i="27" s="1"/>
  <c r="N25" i="27" s="1"/>
  <c r="N26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O18" i="27"/>
  <c r="O55" i="27" l="1"/>
  <c r="N56" i="27"/>
  <c r="O19" i="27"/>
  <c r="O20" i="27" s="1"/>
  <c r="O21" i="27" s="1"/>
  <c r="O22" i="27" s="1"/>
  <c r="O23" i="27" s="1"/>
  <c r="O24" i="27" s="1"/>
  <c r="O25" i="27" s="1"/>
  <c r="O26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P18" i="27"/>
  <c r="O17" i="27"/>
  <c r="E52" i="27"/>
  <c r="F52" i="27" s="1"/>
  <c r="G52" i="27" s="1"/>
  <c r="H52" i="27" s="1"/>
  <c r="L50" i="27"/>
  <c r="E44" i="27"/>
  <c r="F44" i="27" s="1"/>
  <c r="G44" i="27" s="1"/>
  <c r="H44" i="27" s="1"/>
  <c r="K44" i="27" s="1"/>
  <c r="L44" i="27" s="1"/>
  <c r="M44" i="27" s="1"/>
  <c r="N44" i="27" s="1"/>
  <c r="O44" i="27" s="1"/>
  <c r="P44" i="27" s="1"/>
  <c r="Q44" i="27" s="1"/>
  <c r="R44" i="27" s="1"/>
  <c r="S44" i="27" s="1"/>
  <c r="T44" i="27" s="1"/>
  <c r="E35" i="27"/>
  <c r="F35" i="27" s="1"/>
  <c r="G35" i="27" s="1"/>
  <c r="H35" i="27" s="1"/>
  <c r="E34" i="27"/>
  <c r="F34" i="27" s="1"/>
  <c r="G34" i="27" s="1"/>
  <c r="H34" i="27" s="1"/>
  <c r="E32" i="27"/>
  <c r="F32" i="27" s="1"/>
  <c r="G32" i="27" s="1"/>
  <c r="H32" i="27" s="1"/>
  <c r="E28" i="27"/>
  <c r="F28" i="27" s="1"/>
  <c r="G28" i="27" s="1"/>
  <c r="H28" i="27" s="1"/>
  <c r="H18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P55" i="27" l="1"/>
  <c r="O56" i="27"/>
  <c r="M50" i="27"/>
  <c r="L51" i="27"/>
  <c r="L52" i="27" s="1"/>
  <c r="L53" i="27" s="1"/>
  <c r="L54" i="27" s="1"/>
  <c r="L49" i="27"/>
  <c r="P19" i="27"/>
  <c r="P20" i="27" s="1"/>
  <c r="P21" i="27" s="1"/>
  <c r="P22" i="27" s="1"/>
  <c r="P23" i="27" s="1"/>
  <c r="P24" i="27" s="1"/>
  <c r="P25" i="27" s="1"/>
  <c r="P26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Q18" i="27"/>
  <c r="P17" i="27"/>
  <c r="F14" i="27"/>
  <c r="F15" i="27" s="1"/>
  <c r="F16" i="27" s="1"/>
  <c r="H51" i="27"/>
  <c r="G51" i="27"/>
  <c r="F51" i="27"/>
  <c r="E51" i="27"/>
  <c r="H47" i="27"/>
  <c r="H48" i="27" s="1"/>
  <c r="G47" i="27"/>
  <c r="G48" i="27" s="1"/>
  <c r="F47" i="27"/>
  <c r="F49" i="27" s="1"/>
  <c r="F54" i="27" s="1"/>
  <c r="F55" i="27" s="1"/>
  <c r="F56" i="27" s="1"/>
  <c r="F57" i="27" s="1"/>
  <c r="F58" i="27" s="1"/>
  <c r="E47" i="27"/>
  <c r="E49" i="27" s="1"/>
  <c r="E54" i="27" s="1"/>
  <c r="E55" i="27" s="1"/>
  <c r="E56" i="27" s="1"/>
  <c r="E57" i="27" s="1"/>
  <c r="E58" i="27" s="1"/>
  <c r="H42" i="27"/>
  <c r="G42" i="27"/>
  <c r="F42" i="27"/>
  <c r="E42" i="27"/>
  <c r="H38" i="27"/>
  <c r="G38" i="27"/>
  <c r="F38" i="27"/>
  <c r="E38" i="27"/>
  <c r="H37" i="27"/>
  <c r="G37" i="27"/>
  <c r="F37" i="27"/>
  <c r="E37" i="27"/>
  <c r="H33" i="27"/>
  <c r="H43" i="27" s="1"/>
  <c r="H46" i="27" s="1"/>
  <c r="G33" i="27"/>
  <c r="G43" i="27" s="1"/>
  <c r="G46" i="27" s="1"/>
  <c r="F33" i="27"/>
  <c r="F43" i="27" s="1"/>
  <c r="F46" i="27" s="1"/>
  <c r="E33" i="27"/>
  <c r="E43" i="27" s="1"/>
  <c r="E46" i="27" s="1"/>
  <c r="H29" i="27"/>
  <c r="H30" i="27" s="1"/>
  <c r="G29" i="27"/>
  <c r="G39" i="27" s="1"/>
  <c r="F29" i="27"/>
  <c r="F39" i="27" s="1"/>
  <c r="E29" i="27"/>
  <c r="E39" i="27" s="1"/>
  <c r="H21" i="27"/>
  <c r="H22" i="27" s="1"/>
  <c r="H23" i="27" s="1"/>
  <c r="H24" i="27" s="1"/>
  <c r="H26" i="27" s="1"/>
  <c r="H36" i="27" s="1"/>
  <c r="G21" i="27"/>
  <c r="G22" i="27" s="1"/>
  <c r="G23" i="27" s="1"/>
  <c r="G24" i="27" s="1"/>
  <c r="G26" i="27" s="1"/>
  <c r="G36" i="27" s="1"/>
  <c r="F21" i="27"/>
  <c r="F22" i="27" s="1"/>
  <c r="F23" i="27" s="1"/>
  <c r="F24" i="27" s="1"/>
  <c r="F26" i="27" s="1"/>
  <c r="F36" i="27" s="1"/>
  <c r="E21" i="27"/>
  <c r="E22" i="27" s="1"/>
  <c r="E23" i="27" s="1"/>
  <c r="E24" i="27" s="1"/>
  <c r="E26" i="27" s="1"/>
  <c r="E36" i="27" s="1"/>
  <c r="H19" i="27"/>
  <c r="G19" i="27"/>
  <c r="F19" i="27"/>
  <c r="E19" i="27"/>
  <c r="H17" i="27"/>
  <c r="G17" i="27"/>
  <c r="F17" i="27"/>
  <c r="E17" i="27"/>
  <c r="G14" i="27"/>
  <c r="G15" i="27" s="1"/>
  <c r="G16" i="27" s="1"/>
  <c r="E14" i="27"/>
  <c r="E15" i="27" s="1"/>
  <c r="E16" i="27" s="1"/>
  <c r="H9" i="27"/>
  <c r="H10" i="27" s="1"/>
  <c r="G9" i="27"/>
  <c r="G10" i="27" s="1"/>
  <c r="F9" i="27"/>
  <c r="F10" i="27" s="1"/>
  <c r="E9" i="27"/>
  <c r="E10" i="27" s="1"/>
  <c r="D51" i="27"/>
  <c r="M48" i="27"/>
  <c r="D47" i="27"/>
  <c r="D49" i="27" s="1"/>
  <c r="D54" i="27" s="1"/>
  <c r="D55" i="27" s="1"/>
  <c r="D56" i="27" s="1"/>
  <c r="D57" i="27" s="1"/>
  <c r="D58" i="27" s="1"/>
  <c r="D42" i="27"/>
  <c r="D38" i="27"/>
  <c r="D37" i="27"/>
  <c r="D14" i="27"/>
  <c r="D15" i="27" s="1"/>
  <c r="D16" i="27" s="1"/>
  <c r="D17" i="27"/>
  <c r="D33" i="27"/>
  <c r="D43" i="27" s="1"/>
  <c r="D46" i="27" s="1"/>
  <c r="D29" i="27"/>
  <c r="D39" i="27" s="1"/>
  <c r="D19" i="27"/>
  <c r="Q55" i="27" l="1"/>
  <c r="P56" i="27"/>
  <c r="N50" i="27"/>
  <c r="M49" i="27"/>
  <c r="M51" i="27"/>
  <c r="M52" i="27" s="1"/>
  <c r="M53" i="27" s="1"/>
  <c r="M54" i="27" s="1"/>
  <c r="K48" i="27"/>
  <c r="S48" i="27"/>
  <c r="L48" i="27"/>
  <c r="T48" i="27"/>
  <c r="N48" i="27"/>
  <c r="O48" i="27"/>
  <c r="P48" i="27"/>
  <c r="R48" i="27"/>
  <c r="Q48" i="27"/>
  <c r="R18" i="27"/>
  <c r="Q17" i="27"/>
  <c r="Q19" i="27"/>
  <c r="Q20" i="27" s="1"/>
  <c r="Q21" i="27" s="1"/>
  <c r="Q22" i="27" s="1"/>
  <c r="Q23" i="27" s="1"/>
  <c r="Q24" i="27" s="1"/>
  <c r="Q25" i="27" s="1"/>
  <c r="Q26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H14" i="27"/>
  <c r="H15" i="27" s="1"/>
  <c r="H16" i="27" s="1"/>
  <c r="E30" i="27"/>
  <c r="E40" i="27" s="1"/>
  <c r="F30" i="27"/>
  <c r="F31" i="27" s="1"/>
  <c r="F41" i="27" s="1"/>
  <c r="H39" i="27"/>
  <c r="H49" i="27"/>
  <c r="H54" i="27" s="1"/>
  <c r="H55" i="27" s="1"/>
  <c r="H56" i="27" s="1"/>
  <c r="H57" i="27" s="1"/>
  <c r="H58" i="27" s="1"/>
  <c r="G49" i="27"/>
  <c r="G54" i="27" s="1"/>
  <c r="G55" i="27" s="1"/>
  <c r="G56" i="27" s="1"/>
  <c r="G57" i="27" s="1"/>
  <c r="G58" i="27" s="1"/>
  <c r="E48" i="27"/>
  <c r="H31" i="27"/>
  <c r="H41" i="27" s="1"/>
  <c r="H40" i="27"/>
  <c r="G30" i="27"/>
  <c r="F48" i="27"/>
  <c r="D48" i="27"/>
  <c r="D30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R55" i="27" l="1"/>
  <c r="Q56" i="27"/>
  <c r="O50" i="27"/>
  <c r="N49" i="27"/>
  <c r="N51" i="27"/>
  <c r="N52" i="27" s="1"/>
  <c r="N53" i="27" s="1"/>
  <c r="N54" i="27" s="1"/>
  <c r="S18" i="27"/>
  <c r="R17" i="27"/>
  <c r="R19" i="27"/>
  <c r="R20" i="27" s="1"/>
  <c r="R21" i="27" s="1"/>
  <c r="R22" i="27" s="1"/>
  <c r="R23" i="27" s="1"/>
  <c r="R24" i="27" s="1"/>
  <c r="R25" i="27" s="1"/>
  <c r="R26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E31" i="27"/>
  <c r="E41" i="27" s="1"/>
  <c r="F40" i="27"/>
  <c r="G31" i="27"/>
  <c r="G41" i="27" s="1"/>
  <c r="G40" i="27"/>
  <c r="D40" i="27"/>
  <c r="D31" i="27"/>
  <c r="D41" i="27" s="1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1" i="27" s="1"/>
  <c r="D22" i="27" s="1"/>
  <c r="D23" i="27" s="1"/>
  <c r="D24" i="27" s="1"/>
  <c r="D26" i="27" s="1"/>
  <c r="D36" i="27" s="1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U9" i="30"/>
  <c r="U10" i="30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T9" i="30"/>
  <c r="T10" i="30" s="1"/>
  <c r="T11" i="30" s="1"/>
  <c r="T12" i="30" s="1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S9" i="30"/>
  <c r="S10" i="30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R9" i="30"/>
  <c r="R10" i="30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Q9" i="30"/>
  <c r="Q10" i="30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P9" i="30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O9" i="30"/>
  <c r="O10" i="30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N9" i="30"/>
  <c r="N10" i="30"/>
  <c r="N11" i="30" s="1"/>
  <c r="N12" i="30" s="1"/>
  <c r="N13" i="30" s="1"/>
  <c r="N14" i="30" s="1"/>
  <c r="N15" i="30" s="1"/>
  <c r="N16" i="30" s="1"/>
  <c r="N17" i="30" s="1"/>
  <c r="N18" i="30" s="1"/>
  <c r="N19" i="30" s="1"/>
  <c r="N20" i="30" s="1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M9" i="30"/>
  <c r="M10" i="30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L9" i="30"/>
  <c r="L10" i="30" s="1"/>
  <c r="L11" i="30" s="1"/>
  <c r="L12" i="30"/>
  <c r="L13" i="30" s="1"/>
  <c r="L14" i="30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K9" i="30"/>
  <c r="K10" i="30"/>
  <c r="K11" i="30" s="1"/>
  <c r="K12" i="30"/>
  <c r="K13" i="30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J9" i="30"/>
  <c r="J10" i="30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I9" i="30"/>
  <c r="I10" i="30"/>
  <c r="I11" i="30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/>
  <c r="I23" i="30" s="1"/>
  <c r="I24" i="30" s="1"/>
  <c r="I25" i="30" s="1"/>
  <c r="I26" i="30" s="1"/>
  <c r="I27" i="30" s="1"/>
  <c r="I28" i="30" s="1"/>
  <c r="I29" i="30" s="1"/>
  <c r="I30" i="30" s="1"/>
  <c r="I31" i="30" s="1"/>
  <c r="I32" i="30"/>
  <c r="I33" i="30" s="1"/>
  <c r="I34" i="30" s="1"/>
  <c r="I35" i="30" s="1"/>
  <c r="I36" i="30" s="1"/>
  <c r="I37" i="30" s="1"/>
  <c r="I38" i="30" s="1"/>
  <c r="I39" i="30" s="1"/>
  <c r="I40" i="30" s="1"/>
  <c r="I41" i="30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H9" i="30"/>
  <c r="H10" i="30" s="1"/>
  <c r="H11" i="30" s="1"/>
  <c r="H12" i="30" s="1"/>
  <c r="H13" i="30" s="1"/>
  <c r="H14" i="30" s="1"/>
  <c r="H15" i="30" s="1"/>
  <c r="H16" i="30" s="1"/>
  <c r="H17" i="30"/>
  <c r="H18" i="30" s="1"/>
  <c r="H19" i="30"/>
  <c r="H20" i="30" s="1"/>
  <c r="H21" i="30" s="1"/>
  <c r="H22" i="30" s="1"/>
  <c r="H23" i="30" s="1"/>
  <c r="H24" i="30" s="1"/>
  <c r="H25" i="30" s="1"/>
  <c r="H26" i="30" s="1"/>
  <c r="H27" i="30"/>
  <c r="H28" i="30"/>
  <c r="H29" i="30" s="1"/>
  <c r="H30" i="30" s="1"/>
  <c r="H31" i="30" s="1"/>
  <c r="H32" i="30" s="1"/>
  <c r="H33" i="30" s="1"/>
  <c r="H34" i="30" s="1"/>
  <c r="H35" i="30" s="1"/>
  <c r="H36" i="30" s="1"/>
  <c r="H37" i="30" s="1"/>
  <c r="H38" i="30" s="1"/>
  <c r="H39" i="30" s="1"/>
  <c r="H40" i="30" s="1"/>
  <c r="H41" i="30" s="1"/>
  <c r="H42" i="30" s="1"/>
  <c r="H43" i="30" s="1"/>
  <c r="H44" i="30" s="1"/>
  <c r="H45" i="30" s="1"/>
  <c r="H46" i="30" s="1"/>
  <c r="H47" i="30" s="1"/>
  <c r="H48" i="30" s="1"/>
  <c r="H49" i="30" s="1"/>
  <c r="H50" i="30" s="1"/>
  <c r="H51" i="30" s="1"/>
  <c r="H52" i="30" s="1"/>
  <c r="H53" i="30" s="1"/>
  <c r="H54" i="30" s="1"/>
  <c r="H55" i="30" s="1"/>
  <c r="H56" i="30" s="1"/>
  <c r="H57" i="30" s="1"/>
  <c r="H58" i="30" s="1"/>
  <c r="G9" i="30"/>
  <c r="G10" i="30"/>
  <c r="G11" i="30" s="1"/>
  <c r="G12" i="30" s="1"/>
  <c r="G13" i="30" s="1"/>
  <c r="G14" i="30" s="1"/>
  <c r="G15" i="30" s="1"/>
  <c r="G16" i="30" s="1"/>
  <c r="G17" i="30" s="1"/>
  <c r="G18" i="30" s="1"/>
  <c r="G19" i="30" s="1"/>
  <c r="G20" i="30" s="1"/>
  <c r="G21" i="30" s="1"/>
  <c r="G22" i="30" s="1"/>
  <c r="G23" i="30" s="1"/>
  <c r="G24" i="30" s="1"/>
  <c r="G25" i="30" s="1"/>
  <c r="G26" i="30" s="1"/>
  <c r="G27" i="30" s="1"/>
  <c r="G28" i="30" s="1"/>
  <c r="G29" i="30" s="1"/>
  <c r="G30" i="30" s="1"/>
  <c r="G31" i="30" s="1"/>
  <c r="G32" i="30" s="1"/>
  <c r="G33" i="30" s="1"/>
  <c r="G34" i="30" s="1"/>
  <c r="G35" i="30" s="1"/>
  <c r="G36" i="30" s="1"/>
  <c r="G37" i="30" s="1"/>
  <c r="G38" i="30" s="1"/>
  <c r="G39" i="30" s="1"/>
  <c r="G40" i="30" s="1"/>
  <c r="G41" i="30" s="1"/>
  <c r="G42" i="30" s="1"/>
  <c r="G43" i="30" s="1"/>
  <c r="G44" i="30" s="1"/>
  <c r="G45" i="30" s="1"/>
  <c r="G46" i="30" s="1"/>
  <c r="G47" i="30" s="1"/>
  <c r="G48" i="30" s="1"/>
  <c r="G49" i="30" s="1"/>
  <c r="G50" i="30" s="1"/>
  <c r="G51" i="30" s="1"/>
  <c r="G52" i="30" s="1"/>
  <c r="G53" i="30" s="1"/>
  <c r="G54" i="30" s="1"/>
  <c r="G55" i="30" s="1"/>
  <c r="G56" i="30" s="1"/>
  <c r="G57" i="30" s="1"/>
  <c r="G58" i="30" s="1"/>
  <c r="F9" i="30"/>
  <c r="F10" i="30" s="1"/>
  <c r="F11" i="30" s="1"/>
  <c r="F12" i="30" s="1"/>
  <c r="F13" i="30" s="1"/>
  <c r="F14" i="30" s="1"/>
  <c r="F15" i="30"/>
  <c r="F16" i="30"/>
  <c r="F17" i="30" s="1"/>
  <c r="F18" i="30" s="1"/>
  <c r="F19" i="30" s="1"/>
  <c r="F20" i="30" s="1"/>
  <c r="F21" i="30" s="1"/>
  <c r="F22" i="30" s="1"/>
  <c r="F23" i="30"/>
  <c r="F24" i="30" s="1"/>
  <c r="F25" i="30" s="1"/>
  <c r="F26" i="30" s="1"/>
  <c r="F27" i="30" s="1"/>
  <c r="F28" i="30" s="1"/>
  <c r="F29" i="30" s="1"/>
  <c r="F30" i="30" s="1"/>
  <c r="F31" i="30" s="1"/>
  <c r="F32" i="30" s="1"/>
  <c r="F33" i="30" s="1"/>
  <c r="F34" i="30" s="1"/>
  <c r="F35" i="30" s="1"/>
  <c r="F36" i="30" s="1"/>
  <c r="F37" i="30" s="1"/>
  <c r="F38" i="30" s="1"/>
  <c r="F39" i="30" s="1"/>
  <c r="F40" i="30" s="1"/>
  <c r="F41" i="30" s="1"/>
  <c r="F42" i="30" s="1"/>
  <c r="F43" i="30" s="1"/>
  <c r="F44" i="30" s="1"/>
  <c r="F45" i="30" s="1"/>
  <c r="F46" i="30" s="1"/>
  <c r="F47" i="30" s="1"/>
  <c r="F48" i="30" s="1"/>
  <c r="F49" i="30" s="1"/>
  <c r="F50" i="30" s="1"/>
  <c r="F51" i="30" s="1"/>
  <c r="F52" i="30" s="1"/>
  <c r="F53" i="30" s="1"/>
  <c r="F54" i="30" s="1"/>
  <c r="F55" i="30"/>
  <c r="F56" i="30" s="1"/>
  <c r="F57" i="30" s="1"/>
  <c r="F58" i="30" s="1"/>
  <c r="E9" i="30"/>
  <c r="E10" i="30" s="1"/>
  <c r="E11" i="30" s="1"/>
  <c r="E12" i="30" s="1"/>
  <c r="E13" i="30" s="1"/>
  <c r="E14" i="30" s="1"/>
  <c r="E15" i="30" s="1"/>
  <c r="E16" i="30" s="1"/>
  <c r="E17" i="30" s="1"/>
  <c r="E18" i="30" s="1"/>
  <c r="E19" i="30" s="1"/>
  <c r="E20" i="30" s="1"/>
  <c r="E21" i="30" s="1"/>
  <c r="E22" i="30" s="1"/>
  <c r="E23" i="30" s="1"/>
  <c r="E24" i="30" s="1"/>
  <c r="E25" i="30" s="1"/>
  <c r="E26" i="30" s="1"/>
  <c r="E27" i="30" s="1"/>
  <c r="E28" i="30" s="1"/>
  <c r="E29" i="30" s="1"/>
  <c r="E30" i="30" s="1"/>
  <c r="E31" i="30" s="1"/>
  <c r="E32" i="30" s="1"/>
  <c r="E33" i="30" s="1"/>
  <c r="E34" i="30" s="1"/>
  <c r="E35" i="30" s="1"/>
  <c r="E36" i="30" s="1"/>
  <c r="E37" i="30" s="1"/>
  <c r="E38" i="30" s="1"/>
  <c r="E39" i="30" s="1"/>
  <c r="E40" i="30" s="1"/>
  <c r="E41" i="30" s="1"/>
  <c r="E42" i="30" s="1"/>
  <c r="E43" i="30" s="1"/>
  <c r="E44" i="30" s="1"/>
  <c r="E45" i="30" s="1"/>
  <c r="E46" i="30" s="1"/>
  <c r="E47" i="30" s="1"/>
  <c r="E48" i="30" s="1"/>
  <c r="E49" i="30" s="1"/>
  <c r="E50" i="30" s="1"/>
  <c r="E51" i="30" s="1"/>
  <c r="E52" i="30" s="1"/>
  <c r="E53" i="30" s="1"/>
  <c r="E54" i="30" s="1"/>
  <c r="E55" i="30" s="1"/>
  <c r="E56" i="30" s="1"/>
  <c r="E57" i="30" s="1"/>
  <c r="E58" i="30" s="1"/>
  <c r="D9" i="30"/>
  <c r="D10" i="30" s="1"/>
  <c r="D11" i="30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B9" i="30"/>
  <c r="A9" i="30"/>
  <c r="B8" i="30"/>
  <c r="A8" i="30"/>
  <c r="U9" i="29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T9" i="29"/>
  <c r="T10" i="29" s="1"/>
  <c r="T11" i="29"/>
  <c r="T12" i="29"/>
  <c r="T13" i="29"/>
  <c r="T14" i="29" s="1"/>
  <c r="T15" i="29" s="1"/>
  <c r="T16" i="29" s="1"/>
  <c r="T17" i="29" s="1"/>
  <c r="T18" i="29" s="1"/>
  <c r="T19" i="29"/>
  <c r="T20" i="29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S9" i="29"/>
  <c r="S10" i="29"/>
  <c r="S11" i="29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/>
  <c r="S34" i="29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/>
  <c r="S52" i="29" s="1"/>
  <c r="S53" i="29" s="1"/>
  <c r="S54" i="29" s="1"/>
  <c r="S55" i="29" s="1"/>
  <c r="S56" i="29" s="1"/>
  <c r="S57" i="29" s="1"/>
  <c r="S58" i="29" s="1"/>
  <c r="R9" i="29"/>
  <c r="R10" i="29" s="1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/>
  <c r="R22" i="29" s="1"/>
  <c r="R23" i="29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O8" i="29"/>
  <c r="O9" i="29" s="1"/>
  <c r="O10" i="29" s="1"/>
  <c r="O11" i="29" s="1"/>
  <c r="O12" i="29" s="1"/>
  <c r="O13" i="29" s="1"/>
  <c r="O14" i="29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N9" i="29"/>
  <c r="N10" i="29"/>
  <c r="N11" i="29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N22" i="29" s="1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M9" i="29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L9" i="29"/>
  <c r="L10" i="29" s="1"/>
  <c r="L11" i="29" s="1"/>
  <c r="L12" i="29" s="1"/>
  <c r="L13" i="29" s="1"/>
  <c r="L14" i="29" s="1"/>
  <c r="L15" i="29"/>
  <c r="L16" i="29"/>
  <c r="L17" i="29" s="1"/>
  <c r="L18" i="29" s="1"/>
  <c r="L19" i="29" s="1"/>
  <c r="L20" i="29" s="1"/>
  <c r="L21" i="29" s="1"/>
  <c r="L22" i="29" s="1"/>
  <c r="L23" i="29" s="1"/>
  <c r="L24" i="29" s="1"/>
  <c r="L25" i="29" s="1"/>
  <c r="L26" i="29" s="1"/>
  <c r="L27" i="29" s="1"/>
  <c r="L28" i="29" s="1"/>
  <c r="L29" i="29" s="1"/>
  <c r="L30" i="29" s="1"/>
  <c r="L31" i="29" s="1"/>
  <c r="L32" i="29"/>
  <c r="L33" i="29" s="1"/>
  <c r="L34" i="29" s="1"/>
  <c r="L35" i="29" s="1"/>
  <c r="L36" i="29" s="1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K9" i="29"/>
  <c r="K10" i="29" s="1"/>
  <c r="K11" i="29" s="1"/>
  <c r="K12" i="29" s="1"/>
  <c r="K13" i="29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J9" i="29"/>
  <c r="J10" i="29"/>
  <c r="J11" i="29"/>
  <c r="J12" i="29"/>
  <c r="J13" i="29" s="1"/>
  <c r="J14" i="29" s="1"/>
  <c r="J15" i="29" s="1"/>
  <c r="J16" i="29" s="1"/>
  <c r="J17" i="29" s="1"/>
  <c r="J18" i="29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I9" i="29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I25" i="29" s="1"/>
  <c r="I26" i="29" s="1"/>
  <c r="I27" i="29" s="1"/>
  <c r="I28" i="29" s="1"/>
  <c r="I29" i="29" s="1"/>
  <c r="I30" i="29" s="1"/>
  <c r="I31" i="29" s="1"/>
  <c r="I32" i="29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H9" i="29"/>
  <c r="H10" i="29" s="1"/>
  <c r="H11" i="29" s="1"/>
  <c r="H12" i="29" s="1"/>
  <c r="H13" i="29" s="1"/>
  <c r="H14" i="29" s="1"/>
  <c r="H15" i="29" s="1"/>
  <c r="H16" i="29" s="1"/>
  <c r="H17" i="29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G9" i="29"/>
  <c r="G10" i="29"/>
  <c r="G11" i="29"/>
  <c r="G12" i="29"/>
  <c r="G13" i="29"/>
  <c r="G14" i="29" s="1"/>
  <c r="G15" i="29" s="1"/>
  <c r="G16" i="29" s="1"/>
  <c r="G17" i="29" s="1"/>
  <c r="G18" i="29" s="1"/>
  <c r="G19" i="29"/>
  <c r="G20" i="29" s="1"/>
  <c r="G21" i="29" s="1"/>
  <c r="G22" i="29" s="1"/>
  <c r="G23" i="29" s="1"/>
  <c r="G24" i="29" s="1"/>
  <c r="G25" i="29" s="1"/>
  <c r="G26" i="29" s="1"/>
  <c r="G27" i="29" s="1"/>
  <c r="G28" i="29" s="1"/>
  <c r="G29" i="29" s="1"/>
  <c r="G30" i="29" s="1"/>
  <c r="G31" i="29" s="1"/>
  <c r="G32" i="29" s="1"/>
  <c r="G33" i="29" s="1"/>
  <c r="G34" i="29" s="1"/>
  <c r="G35" i="29" s="1"/>
  <c r="G36" i="29" s="1"/>
  <c r="G37" i="29" s="1"/>
  <c r="G38" i="29" s="1"/>
  <c r="G39" i="29" s="1"/>
  <c r="G40" i="29" s="1"/>
  <c r="G41" i="29" s="1"/>
  <c r="G42" i="29" s="1"/>
  <c r="G43" i="29" s="1"/>
  <c r="G44" i="29" s="1"/>
  <c r="G45" i="29" s="1"/>
  <c r="G46" i="29" s="1"/>
  <c r="G47" i="29" s="1"/>
  <c r="G48" i="29" s="1"/>
  <c r="G49" i="29" s="1"/>
  <c r="G50" i="29" s="1"/>
  <c r="G51" i="29" s="1"/>
  <c r="G52" i="29" s="1"/>
  <c r="G53" i="29" s="1"/>
  <c r="G54" i="29" s="1"/>
  <c r="G55" i="29" s="1"/>
  <c r="G56" i="29" s="1"/>
  <c r="G57" i="29" s="1"/>
  <c r="G58" i="29" s="1"/>
  <c r="F9" i="29"/>
  <c r="F10" i="29"/>
  <c r="F11" i="29"/>
  <c r="F12" i="29" s="1"/>
  <c r="F13" i="29" s="1"/>
  <c r="F14" i="29" s="1"/>
  <c r="F15" i="29" s="1"/>
  <c r="F16" i="29" s="1"/>
  <c r="F17" i="29" s="1"/>
  <c r="F18" i="29" s="1"/>
  <c r="F19" i="29" s="1"/>
  <c r="F20" i="29" s="1"/>
  <c r="F21" i="29" s="1"/>
  <c r="F22" i="29" s="1"/>
  <c r="F23" i="29" s="1"/>
  <c r="F24" i="29" s="1"/>
  <c r="F25" i="29" s="1"/>
  <c r="F26" i="29" s="1"/>
  <c r="F27" i="29" s="1"/>
  <c r="F28" i="29" s="1"/>
  <c r="F29" i="29" s="1"/>
  <c r="F30" i="29" s="1"/>
  <c r="F31" i="29" s="1"/>
  <c r="F32" i="29" s="1"/>
  <c r="F33" i="29" s="1"/>
  <c r="F34" i="29" s="1"/>
  <c r="F35" i="29" s="1"/>
  <c r="F36" i="29" s="1"/>
  <c r="F37" i="29" s="1"/>
  <c r="F38" i="29" s="1"/>
  <c r="F39" i="29" s="1"/>
  <c r="F40" i="29" s="1"/>
  <c r="F41" i="29" s="1"/>
  <c r="F42" i="29" s="1"/>
  <c r="F43" i="29" s="1"/>
  <c r="F44" i="29" s="1"/>
  <c r="F45" i="29" s="1"/>
  <c r="F46" i="29" s="1"/>
  <c r="F47" i="29" s="1"/>
  <c r="F48" i="29" s="1"/>
  <c r="F49" i="29" s="1"/>
  <c r="F50" i="29" s="1"/>
  <c r="F51" i="29" s="1"/>
  <c r="F52" i="29" s="1"/>
  <c r="F53" i="29" s="1"/>
  <c r="F54" i="29" s="1"/>
  <c r="F55" i="29" s="1"/>
  <c r="F56" i="29" s="1"/>
  <c r="F57" i="29" s="1"/>
  <c r="F58" i="29" s="1"/>
  <c r="E9" i="29"/>
  <c r="E10" i="29" s="1"/>
  <c r="E11" i="29" s="1"/>
  <c r="E12" i="29" s="1"/>
  <c r="E13" i="29" s="1"/>
  <c r="E14" i="29" s="1"/>
  <c r="E15" i="29"/>
  <c r="E16" i="29" s="1"/>
  <c r="E17" i="29" s="1"/>
  <c r="E18" i="29" s="1"/>
  <c r="E19" i="29" s="1"/>
  <c r="E20" i="29" s="1"/>
  <c r="E21" i="29" s="1"/>
  <c r="E22" i="29" s="1"/>
  <c r="E23" i="29" s="1"/>
  <c r="E24" i="29" s="1"/>
  <c r="E25" i="29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E37" i="29" s="1"/>
  <c r="E38" i="29" s="1"/>
  <c r="E39" i="29" s="1"/>
  <c r="E40" i="29" s="1"/>
  <c r="E41" i="29" s="1"/>
  <c r="E42" i="29" s="1"/>
  <c r="E43" i="29" s="1"/>
  <c r="E44" i="29" s="1"/>
  <c r="E45" i="29" s="1"/>
  <c r="E46" i="29" s="1"/>
  <c r="E47" i="29" s="1"/>
  <c r="E48" i="29" s="1"/>
  <c r="E49" i="29" s="1"/>
  <c r="E50" i="29" s="1"/>
  <c r="E51" i="29" s="1"/>
  <c r="E52" i="29" s="1"/>
  <c r="E53" i="29" s="1"/>
  <c r="E54" i="29" s="1"/>
  <c r="E55" i="29" s="1"/>
  <c r="E56" i="29" s="1"/>
  <c r="E57" i="29" s="1"/>
  <c r="E58" i="29" s="1"/>
  <c r="D9" i="29"/>
  <c r="D10" i="29" s="1"/>
  <c r="D11" i="29" s="1"/>
  <c r="D12" i="29" s="1"/>
  <c r="D13" i="29"/>
  <c r="D14" i="29" s="1"/>
  <c r="D15" i="29" s="1"/>
  <c r="D16" i="29" s="1"/>
  <c r="D17" i="29" s="1"/>
  <c r="D18" i="29" s="1"/>
  <c r="D19" i="29" s="1"/>
  <c r="D20" i="29" s="1"/>
  <c r="D21" i="29" s="1"/>
  <c r="D22" i="29" s="1"/>
  <c r="D23" i="29" s="1"/>
  <c r="D24" i="29" s="1"/>
  <c r="D25" i="29" s="1"/>
  <c r="D26" i="29" s="1"/>
  <c r="D27" i="29" s="1"/>
  <c r="D28" i="29" s="1"/>
  <c r="D29" i="29" s="1"/>
  <c r="D30" i="29" s="1"/>
  <c r="D31" i="29" s="1"/>
  <c r="D32" i="29" s="1"/>
  <c r="D33" i="29" s="1"/>
  <c r="D34" i="29" s="1"/>
  <c r="D35" i="29" s="1"/>
  <c r="D36" i="29" s="1"/>
  <c r="D37" i="29" s="1"/>
  <c r="D38" i="29" s="1"/>
  <c r="D39" i="29" s="1"/>
  <c r="D40" i="29" s="1"/>
  <c r="D41" i="29" s="1"/>
  <c r="D42" i="29" s="1"/>
  <c r="D43" i="29" s="1"/>
  <c r="D44" i="29" s="1"/>
  <c r="D45" i="29" s="1"/>
  <c r="D46" i="29" s="1"/>
  <c r="D47" i="29" s="1"/>
  <c r="D48" i="29" s="1"/>
  <c r="D49" i="29" s="1"/>
  <c r="D50" i="29" s="1"/>
  <c r="D51" i="29" s="1"/>
  <c r="D52" i="29" s="1"/>
  <c r="D53" i="29" s="1"/>
  <c r="D54" i="29" s="1"/>
  <c r="D55" i="29" s="1"/>
  <c r="D56" i="29" s="1"/>
  <c r="D57" i="29" s="1"/>
  <c r="D58" i="29" s="1"/>
  <c r="B58" i="29"/>
  <c r="A58" i="29"/>
  <c r="B57" i="29"/>
  <c r="A57" i="29"/>
  <c r="B56" i="29"/>
  <c r="A56" i="29"/>
  <c r="B55" i="29"/>
  <c r="A55" i="29"/>
  <c r="B54" i="29"/>
  <c r="A54" i="29"/>
  <c r="B53" i="29"/>
  <c r="A53" i="29"/>
  <c r="B52" i="29"/>
  <c r="A52" i="29"/>
  <c r="B51" i="29"/>
  <c r="A51" i="29"/>
  <c r="B50" i="29"/>
  <c r="A50" i="29"/>
  <c r="B49" i="29"/>
  <c r="A49" i="29"/>
  <c r="B48" i="29"/>
  <c r="A48" i="29"/>
  <c r="B47" i="29"/>
  <c r="A47" i="29"/>
  <c r="B46" i="29"/>
  <c r="A46" i="29"/>
  <c r="B45" i="29"/>
  <c r="A45" i="29"/>
  <c r="B44" i="29"/>
  <c r="A44" i="29"/>
  <c r="B43" i="29"/>
  <c r="A43" i="29"/>
  <c r="B42" i="29"/>
  <c r="A42" i="29"/>
  <c r="B41" i="29"/>
  <c r="A41" i="29"/>
  <c r="B40" i="29"/>
  <c r="A40" i="29"/>
  <c r="B39" i="29"/>
  <c r="A39" i="29"/>
  <c r="B38" i="29"/>
  <c r="A38" i="29"/>
  <c r="B37" i="29"/>
  <c r="A37" i="29"/>
  <c r="B36" i="29"/>
  <c r="A36" i="29"/>
  <c r="B35" i="29"/>
  <c r="A35" i="29"/>
  <c r="B34" i="29"/>
  <c r="A34" i="29"/>
  <c r="B33" i="29"/>
  <c r="A33" i="29"/>
  <c r="B32" i="29"/>
  <c r="A32" i="29"/>
  <c r="B31" i="29"/>
  <c r="A31" i="29"/>
  <c r="B30" i="29"/>
  <c r="A30" i="29"/>
  <c r="B29" i="29"/>
  <c r="A29" i="29"/>
  <c r="B28" i="29"/>
  <c r="A28" i="29"/>
  <c r="B27" i="29"/>
  <c r="A27" i="29"/>
  <c r="B26" i="29"/>
  <c r="A26" i="29"/>
  <c r="B25" i="29"/>
  <c r="A25" i="29"/>
  <c r="B24" i="29"/>
  <c r="A24" i="29"/>
  <c r="B23" i="29"/>
  <c r="A23" i="29"/>
  <c r="B22" i="29"/>
  <c r="A22" i="29"/>
  <c r="B21" i="29"/>
  <c r="A21" i="29"/>
  <c r="B20" i="29"/>
  <c r="A20" i="29"/>
  <c r="B19" i="29"/>
  <c r="A19" i="29"/>
  <c r="B18" i="29"/>
  <c r="A18" i="29"/>
  <c r="B17" i="29"/>
  <c r="A17" i="29"/>
  <c r="B16" i="29"/>
  <c r="A16" i="29"/>
  <c r="B15" i="29"/>
  <c r="A15" i="29"/>
  <c r="B14" i="29"/>
  <c r="A14" i="29"/>
  <c r="B13" i="29"/>
  <c r="A13" i="29"/>
  <c r="B12" i="29"/>
  <c r="A12" i="29"/>
  <c r="B11" i="29"/>
  <c r="A11" i="29"/>
  <c r="B10" i="29"/>
  <c r="A10" i="29"/>
  <c r="B9" i="29"/>
  <c r="A9" i="29"/>
  <c r="B8" i="29"/>
  <c r="A8" i="29"/>
  <c r="T9" i="28"/>
  <c r="T10" i="28" s="1"/>
  <c r="T11" i="28" s="1"/>
  <c r="T12" i="28"/>
  <c r="T13" i="28" s="1"/>
  <c r="T14" i="28" s="1"/>
  <c r="T15" i="28" s="1"/>
  <c r="T16" i="28" s="1"/>
  <c r="T17" i="28" s="1"/>
  <c r="T18" i="28" s="1"/>
  <c r="T19" i="28" s="1"/>
  <c r="T20" i="28"/>
  <c r="T21" i="28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S9" i="28"/>
  <c r="S10" i="28" s="1"/>
  <c r="S11" i="28" s="1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R9" i="28"/>
  <c r="R10" i="28" s="1"/>
  <c r="R11" i="28" s="1"/>
  <c r="R12" i="28" s="1"/>
  <c r="R13" i="28"/>
  <c r="R14" i="28" s="1"/>
  <c r="R15" i="28"/>
  <c r="R16" i="28" s="1"/>
  <c r="R17" i="28" s="1"/>
  <c r="R18" i="28" s="1"/>
  <c r="R19" i="28" s="1"/>
  <c r="R20" i="28" s="1"/>
  <c r="R21" i="28" s="1"/>
  <c r="R22" i="28" s="1"/>
  <c r="R23" i="28" s="1"/>
  <c r="R24" i="28" s="1"/>
  <c r="R25" i="28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Q9" i="28"/>
  <c r="Q10" i="28"/>
  <c r="Q11" i="28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P9" i="28"/>
  <c r="P10" i="28" s="1"/>
  <c r="P11" i="28"/>
  <c r="P12" i="28" s="1"/>
  <c r="P13" i="28" s="1"/>
  <c r="P14" i="28" s="1"/>
  <c r="P15" i="28" s="1"/>
  <c r="P16" i="28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O9" i="28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N9" i="28"/>
  <c r="N10" i="28" s="1"/>
  <c r="N11" i="28" s="1"/>
  <c r="N12" i="28"/>
  <c r="N13" i="28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M9" i="28"/>
  <c r="M10" i="28"/>
  <c r="M11" i="28"/>
  <c r="M12" i="28" s="1"/>
  <c r="M13" i="28" s="1"/>
  <c r="M14" i="28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L9" i="28"/>
  <c r="L10" i="28"/>
  <c r="L11" i="28" s="1"/>
  <c r="L12" i="28" s="1"/>
  <c r="L13" i="28" s="1"/>
  <c r="L14" i="28" s="1"/>
  <c r="L15" i="28" s="1"/>
  <c r="L16" i="28" s="1"/>
  <c r="L17" i="28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K9" i="28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/>
  <c r="K54" i="28" s="1"/>
  <c r="K55" i="28" s="1"/>
  <c r="K56" i="28" s="1"/>
  <c r="K57" i="28" s="1"/>
  <c r="K58" i="28" s="1"/>
  <c r="J9" i="28"/>
  <c r="J10" i="28"/>
  <c r="J11" i="28"/>
  <c r="J12" i="28" s="1"/>
  <c r="J13" i="28"/>
  <c r="J14" i="28"/>
  <c r="J15" i="28" s="1"/>
  <c r="J16" i="28" s="1"/>
  <c r="J17" i="28" s="1"/>
  <c r="J18" i="28" s="1"/>
  <c r="J19" i="28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I9" i="28"/>
  <c r="I10" i="28" s="1"/>
  <c r="I11" i="28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H9" i="28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/>
  <c r="H26" i="28" s="1"/>
  <c r="H27" i="28" s="1"/>
  <c r="H28" i="28" s="1"/>
  <c r="H29" i="28" s="1"/>
  <c r="H30" i="28" s="1"/>
  <c r="H31" i="28" s="1"/>
  <c r="H32" i="28" s="1"/>
  <c r="H33" i="28" s="1"/>
  <c r="H34" i="28" s="1"/>
  <c r="H35" i="28" s="1"/>
  <c r="H36" i="28" s="1"/>
  <c r="H37" i="28" s="1"/>
  <c r="H38" i="28" s="1"/>
  <c r="H39" i="28" s="1"/>
  <c r="H40" i="28" s="1"/>
  <c r="H41" i="28" s="1"/>
  <c r="H42" i="28" s="1"/>
  <c r="H43" i="28" s="1"/>
  <c r="H44" i="28" s="1"/>
  <c r="H45" i="28" s="1"/>
  <c r="H46" i="28" s="1"/>
  <c r="H47" i="28" s="1"/>
  <c r="H48" i="28" s="1"/>
  <c r="H49" i="28" s="1"/>
  <c r="H50" i="28" s="1"/>
  <c r="H51" i="28" s="1"/>
  <c r="H52" i="28" s="1"/>
  <c r="H53" i="28" s="1"/>
  <c r="H54" i="28" s="1"/>
  <c r="H55" i="28" s="1"/>
  <c r="H56" i="28" s="1"/>
  <c r="H57" i="28" s="1"/>
  <c r="H58" i="28" s="1"/>
  <c r="G9" i="28"/>
  <c r="G10" i="28" s="1"/>
  <c r="G11" i="28" s="1"/>
  <c r="G12" i="28" s="1"/>
  <c r="G13" i="28"/>
  <c r="G14" i="28" s="1"/>
  <c r="G15" i="28"/>
  <c r="G16" i="28" s="1"/>
  <c r="G17" i="28" s="1"/>
  <c r="G18" i="28" s="1"/>
  <c r="G19" i="28" s="1"/>
  <c r="G20" i="28" s="1"/>
  <c r="G21" i="28" s="1"/>
  <c r="G22" i="28" s="1"/>
  <c r="G23" i="28" s="1"/>
  <c r="G24" i="28" s="1"/>
  <c r="G25" i="28" s="1"/>
  <c r="G26" i="28" s="1"/>
  <c r="G27" i="28" s="1"/>
  <c r="G28" i="28" s="1"/>
  <c r="G29" i="28" s="1"/>
  <c r="G30" i="28" s="1"/>
  <c r="G31" i="28" s="1"/>
  <c r="G32" i="28" s="1"/>
  <c r="G33" i="28" s="1"/>
  <c r="G34" i="28" s="1"/>
  <c r="G35" i="28" s="1"/>
  <c r="G36" i="28" s="1"/>
  <c r="G37" i="28" s="1"/>
  <c r="G38" i="28" s="1"/>
  <c r="G39" i="28" s="1"/>
  <c r="G40" i="28" s="1"/>
  <c r="G41" i="28" s="1"/>
  <c r="G42" i="28" s="1"/>
  <c r="G43" i="28" s="1"/>
  <c r="G44" i="28" s="1"/>
  <c r="G45" i="28" s="1"/>
  <c r="G46" i="28" s="1"/>
  <c r="G47" i="28" s="1"/>
  <c r="G48" i="28" s="1"/>
  <c r="G49" i="28" s="1"/>
  <c r="G50" i="28" s="1"/>
  <c r="G51" i="28" s="1"/>
  <c r="G52" i="28" s="1"/>
  <c r="G53" i="28" s="1"/>
  <c r="G54" i="28" s="1"/>
  <c r="G55" i="28" s="1"/>
  <c r="G56" i="28" s="1"/>
  <c r="G57" i="28" s="1"/>
  <c r="G58" i="28" s="1"/>
  <c r="F9" i="28"/>
  <c r="F10" i="28"/>
  <c r="F11" i="28"/>
  <c r="F12" i="28" s="1"/>
  <c r="F13" i="28"/>
  <c r="F14" i="28" s="1"/>
  <c r="F15" i="28" s="1"/>
  <c r="F16" i="28" s="1"/>
  <c r="F17" i="28" s="1"/>
  <c r="F18" i="28" s="1"/>
  <c r="F19" i="28" s="1"/>
  <c r="F20" i="28" s="1"/>
  <c r="F21" i="28" s="1"/>
  <c r="F22" i="28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E9" i="28"/>
  <c r="E10" i="28" s="1"/>
  <c r="E11" i="28"/>
  <c r="E12" i="28"/>
  <c r="E13" i="28" s="1"/>
  <c r="E14" i="28" s="1"/>
  <c r="E15" i="28" s="1"/>
  <c r="E16" i="28" s="1"/>
  <c r="E17" i="28"/>
  <c r="E18" i="28" s="1"/>
  <c r="E19" i="28" s="1"/>
  <c r="E20" i="28" s="1"/>
  <c r="E21" i="28" s="1"/>
  <c r="E22" i="28" s="1"/>
  <c r="E23" i="28" s="1"/>
  <c r="E24" i="28" s="1"/>
  <c r="E25" i="28" s="1"/>
  <c r="E26" i="28" s="1"/>
  <c r="E27" i="28" s="1"/>
  <c r="E28" i="28" s="1"/>
  <c r="E29" i="28" s="1"/>
  <c r="E30" i="28" s="1"/>
  <c r="E31" i="28" s="1"/>
  <c r="E32" i="28" s="1"/>
  <c r="E33" i="28" s="1"/>
  <c r="E34" i="28" s="1"/>
  <c r="E35" i="28" s="1"/>
  <c r="E36" i="28" s="1"/>
  <c r="E37" i="28" s="1"/>
  <c r="E38" i="28" s="1"/>
  <c r="E39" i="28" s="1"/>
  <c r="E40" i="28" s="1"/>
  <c r="E41" i="28" s="1"/>
  <c r="E42" i="28" s="1"/>
  <c r="E43" i="28" s="1"/>
  <c r="E44" i="28" s="1"/>
  <c r="E45" i="28" s="1"/>
  <c r="E46" i="28" s="1"/>
  <c r="E47" i="28" s="1"/>
  <c r="E48" i="28" s="1"/>
  <c r="E49" i="28" s="1"/>
  <c r="E50" i="28" s="1"/>
  <c r="E51" i="28" s="1"/>
  <c r="E52" i="28" s="1"/>
  <c r="E53" i="28" s="1"/>
  <c r="E54" i="28" s="1"/>
  <c r="E55" i="28" s="1"/>
  <c r="E56" i="28" s="1"/>
  <c r="E57" i="28" s="1"/>
  <c r="E58" i="28" s="1"/>
  <c r="D9" i="28"/>
  <c r="D10" i="28"/>
  <c r="D11" i="28"/>
  <c r="D12" i="28" s="1"/>
  <c r="D13" i="28" s="1"/>
  <c r="D14" i="28" s="1"/>
  <c r="D15" i="28" s="1"/>
  <c r="D16" i="28" s="1"/>
  <c r="D17" i="28" s="1"/>
  <c r="D18" i="28" s="1"/>
  <c r="D19" i="28" s="1"/>
  <c r="D20" i="28" s="1"/>
  <c r="D21" i="28" s="1"/>
  <c r="D22" i="28" s="1"/>
  <c r="D23" i="28" s="1"/>
  <c r="D24" i="28" s="1"/>
  <c r="D25" i="28" s="1"/>
  <c r="D26" i="28" s="1"/>
  <c r="D27" i="28" s="1"/>
  <c r="D28" i="28" s="1"/>
  <c r="D29" i="28" s="1"/>
  <c r="D30" i="28" s="1"/>
  <c r="D31" i="28" s="1"/>
  <c r="D32" i="28" s="1"/>
  <c r="D33" i="28" s="1"/>
  <c r="D34" i="28" s="1"/>
  <c r="D35" i="28" s="1"/>
  <c r="D36" i="28" s="1"/>
  <c r="D37" i="28" s="1"/>
  <c r="D38" i="28" s="1"/>
  <c r="D39" i="28" s="1"/>
  <c r="D40" i="28" s="1"/>
  <c r="D41" i="28" s="1"/>
  <c r="D42" i="28" s="1"/>
  <c r="D43" i="28" s="1"/>
  <c r="D44" i="28" s="1"/>
  <c r="D45" i="28" s="1"/>
  <c r="D46" i="28" s="1"/>
  <c r="D47" i="28" s="1"/>
  <c r="D48" i="28" s="1"/>
  <c r="D49" i="28" s="1"/>
  <c r="D50" i="28" s="1"/>
  <c r="D51" i="28" s="1"/>
  <c r="D52" i="28" s="1"/>
  <c r="D53" i="28" s="1"/>
  <c r="D54" i="28" s="1"/>
  <c r="D55" i="28" s="1"/>
  <c r="D56" i="28" s="1"/>
  <c r="D57" i="28" s="1"/>
  <c r="D58" i="28" s="1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21" i="28"/>
  <c r="A21" i="28"/>
  <c r="B20" i="28"/>
  <c r="A20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8" s="1"/>
  <c r="C9" i="28" s="1"/>
  <c r="C10" i="28" s="1"/>
  <c r="C11" i="28" s="1"/>
  <c r="C12" i="28" s="1"/>
  <c r="C13" i="28" s="1"/>
  <c r="C14" i="28" s="1"/>
  <c r="C15" i="28" s="1"/>
  <c r="C16" i="28" s="1"/>
  <c r="C17" i="28" s="1"/>
  <c r="C18" i="28" s="1"/>
  <c r="C19" i="28" s="1"/>
  <c r="C20" i="28" s="1"/>
  <c r="C21" i="28" s="1"/>
  <c r="C22" i="28" s="1"/>
  <c r="C23" i="28" s="1"/>
  <c r="C24" i="28" s="1"/>
  <c r="C25" i="28" s="1"/>
  <c r="C26" i="28" s="1"/>
  <c r="C27" i="28" s="1"/>
  <c r="C28" i="28" s="1"/>
  <c r="C29" i="28" s="1"/>
  <c r="C30" i="28" s="1"/>
  <c r="C31" i="28" s="1"/>
  <c r="C32" i="28" s="1"/>
  <c r="C33" i="28" s="1"/>
  <c r="C34" i="28" s="1"/>
  <c r="C35" i="28" s="1"/>
  <c r="C36" i="28" s="1"/>
  <c r="C37" i="28" s="1"/>
  <c r="C38" i="28" s="1"/>
  <c r="C39" i="28" s="1"/>
  <c r="C40" i="28" s="1"/>
  <c r="C41" i="28" s="1"/>
  <c r="C42" i="28" s="1"/>
  <c r="C43" i="28" s="1"/>
  <c r="C44" i="28" s="1"/>
  <c r="C45" i="28" s="1"/>
  <c r="C46" i="28" s="1"/>
  <c r="C47" i="28" s="1"/>
  <c r="C48" i="28" s="1"/>
  <c r="C49" i="28" s="1"/>
  <c r="C50" i="28" s="1"/>
  <c r="C51" i="28" s="1"/>
  <c r="C52" i="28" s="1"/>
  <c r="C53" i="28" s="1"/>
  <c r="C54" i="28" s="1"/>
  <c r="C55" i="28" s="1"/>
  <c r="C56" i="28" s="1"/>
  <c r="C57" i="28" s="1"/>
  <c r="C58" i="28" s="1"/>
  <c r="C8" i="27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B8" i="27"/>
  <c r="A8" i="27"/>
  <c r="Q9" i="4"/>
  <c r="Q10" i="4" s="1"/>
  <c r="Q11" i="4" s="1"/>
  <c r="Q12" i="4"/>
  <c r="Q13" i="4" s="1"/>
  <c r="Q14" i="4" s="1"/>
  <c r="Q15" i="4" s="1"/>
  <c r="Q16" i="4" s="1"/>
  <c r="S9" i="25"/>
  <c r="S10" i="25" s="1"/>
  <c r="S11" i="25" s="1"/>
  <c r="S12" i="25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O9" i="25"/>
  <c r="O10" i="25" s="1"/>
  <c r="O11" i="25" s="1"/>
  <c r="O12" i="25" s="1"/>
  <c r="O13" i="25" s="1"/>
  <c r="O14" i="25" s="1"/>
  <c r="O15" i="25" s="1"/>
  <c r="O16" i="25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K9" i="25"/>
  <c r="K10" i="25"/>
  <c r="K11" i="25"/>
  <c r="K12" i="25" s="1"/>
  <c r="K13" i="25"/>
  <c r="K14" i="25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G9" i="25"/>
  <c r="G10" i="25"/>
  <c r="G11" i="25" s="1"/>
  <c r="G12" i="25" s="1"/>
  <c r="G13" i="25" s="1"/>
  <c r="G14" i="25" s="1"/>
  <c r="G15" i="25" s="1"/>
  <c r="G16" i="25" s="1"/>
  <c r="G17" i="25" s="1"/>
  <c r="G18" i="25" s="1"/>
  <c r="G19" i="25" s="1"/>
  <c r="G20" i="25" s="1"/>
  <c r="G21" i="25" s="1"/>
  <c r="G22" i="25" s="1"/>
  <c r="G23" i="25" s="1"/>
  <c r="G24" i="25" s="1"/>
  <c r="G25" i="25" s="1"/>
  <c r="G26" i="25"/>
  <c r="G27" i="25" s="1"/>
  <c r="G28" i="25" s="1"/>
  <c r="G29" i="25" s="1"/>
  <c r="G30" i="25" s="1"/>
  <c r="G31" i="25" s="1"/>
  <c r="G32" i="25" s="1"/>
  <c r="G33" i="25" s="1"/>
  <c r="G34" i="25" s="1"/>
  <c r="G35" i="25" s="1"/>
  <c r="G36" i="25" s="1"/>
  <c r="G37" i="25" s="1"/>
  <c r="G38" i="25" s="1"/>
  <c r="G39" i="25" s="1"/>
  <c r="G40" i="25" s="1"/>
  <c r="G41" i="25" s="1"/>
  <c r="G42" i="25" s="1"/>
  <c r="G43" i="25" s="1"/>
  <c r="G44" i="25" s="1"/>
  <c r="G45" i="25" s="1"/>
  <c r="G46" i="25" s="1"/>
  <c r="G47" i="25" s="1"/>
  <c r="G48" i="25" s="1"/>
  <c r="G49" i="25" s="1"/>
  <c r="G50" i="25" s="1"/>
  <c r="G51" i="25" s="1"/>
  <c r="G52" i="25" s="1"/>
  <c r="G53" i="25" s="1"/>
  <c r="G54" i="25" s="1"/>
  <c r="G55" i="25" s="1"/>
  <c r="G56" i="25" s="1"/>
  <c r="G57" i="25" s="1"/>
  <c r="G58" i="25"/>
  <c r="G59" i="25" s="1"/>
  <c r="T8" i="25"/>
  <c r="T9" i="25" s="1"/>
  <c r="T10" i="25" s="1"/>
  <c r="T11" i="25" s="1"/>
  <c r="T12" i="25" s="1"/>
  <c r="T13" i="25" s="1"/>
  <c r="T14" i="25"/>
  <c r="T15" i="25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R9" i="25"/>
  <c r="R10" i="25" s="1"/>
  <c r="R11" i="25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Q9" i="25"/>
  <c r="Q10" i="25" s="1"/>
  <c r="Q11" i="25" s="1"/>
  <c r="Q12" i="25" s="1"/>
  <c r="Q13" i="25" s="1"/>
  <c r="Q14" i="25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P9" i="25"/>
  <c r="P10" i="25"/>
  <c r="P11" i="25"/>
  <c r="P12" i="25"/>
  <c r="P13" i="25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N9" i="25"/>
  <c r="N10" i="25"/>
  <c r="N11" i="25" s="1"/>
  <c r="N12" i="25" s="1"/>
  <c r="N13" i="25" s="1"/>
  <c r="N14" i="25" s="1"/>
  <c r="N15" i="25"/>
  <c r="N16" i="25" s="1"/>
  <c r="N17" i="25" s="1"/>
  <c r="N18" i="25" s="1"/>
  <c r="N19" i="25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M9" i="25"/>
  <c r="M10" i="25" s="1"/>
  <c r="M11" i="25" s="1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L9" i="25"/>
  <c r="L10" i="25" s="1"/>
  <c r="L11" i="25" s="1"/>
  <c r="L12" i="25" s="1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J9" i="25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I9" i="25"/>
  <c r="I10" i="25" s="1"/>
  <c r="I11" i="25"/>
  <c r="I12" i="25"/>
  <c r="I13" i="25" s="1"/>
  <c r="I14" i="25" s="1"/>
  <c r="I15" i="25" s="1"/>
  <c r="I16" i="25"/>
  <c r="I17" i="25" s="1"/>
  <c r="I18" i="25" s="1"/>
  <c r="I19" i="25" s="1"/>
  <c r="I20" i="25" s="1"/>
  <c r="I21" i="25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H9" i="25"/>
  <c r="H10" i="25"/>
  <c r="H11" i="25"/>
  <c r="H12" i="25" s="1"/>
  <c r="H13" i="25" s="1"/>
  <c r="H14" i="25" s="1"/>
  <c r="H15" i="25" s="1"/>
  <c r="H16" i="25"/>
  <c r="H17" i="25" s="1"/>
  <c r="H18" i="25" s="1"/>
  <c r="H19" i="25" s="1"/>
  <c r="H20" i="25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/>
  <c r="H58" i="25" s="1"/>
  <c r="H59" i="25" s="1"/>
  <c r="F9" i="25"/>
  <c r="F10" i="25"/>
  <c r="F11" i="25" s="1"/>
  <c r="F12" i="25" s="1"/>
  <c r="F13" i="25" s="1"/>
  <c r="F14" i="25" s="1"/>
  <c r="F15" i="25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F45" i="25" s="1"/>
  <c r="F46" i="25" s="1"/>
  <c r="F47" i="25" s="1"/>
  <c r="F48" i="25" s="1"/>
  <c r="F49" i="25" s="1"/>
  <c r="F50" i="25" s="1"/>
  <c r="F51" i="25" s="1"/>
  <c r="F52" i="25" s="1"/>
  <c r="F53" i="25" s="1"/>
  <c r="F54" i="25" s="1"/>
  <c r="F55" i="25" s="1"/>
  <c r="F56" i="25" s="1"/>
  <c r="F57" i="25" s="1"/>
  <c r="F58" i="25" s="1"/>
  <c r="F59" i="25" s="1"/>
  <c r="E9" i="25"/>
  <c r="E10" i="25"/>
  <c r="E11" i="25"/>
  <c r="E12" i="25"/>
  <c r="E13" i="25"/>
  <c r="E14" i="25" s="1"/>
  <c r="E15" i="25" s="1"/>
  <c r="E16" i="25" s="1"/>
  <c r="E17" i="25" s="1"/>
  <c r="E18" i="25"/>
  <c r="E19" i="25" s="1"/>
  <c r="E20" i="25" s="1"/>
  <c r="E21" i="25" s="1"/>
  <c r="E22" i="25"/>
  <c r="E23" i="25" s="1"/>
  <c r="E24" i="25" s="1"/>
  <c r="E25" i="25" s="1"/>
  <c r="E26" i="25" s="1"/>
  <c r="E27" i="25" s="1"/>
  <c r="E28" i="25" s="1"/>
  <c r="E29" i="25" s="1"/>
  <c r="E30" i="25" s="1"/>
  <c r="E31" i="25" s="1"/>
  <c r="E32" i="25" s="1"/>
  <c r="E33" i="25" s="1"/>
  <c r="E34" i="25" s="1"/>
  <c r="E35" i="25" s="1"/>
  <c r="E36" i="25" s="1"/>
  <c r="E37" i="25" s="1"/>
  <c r="E38" i="25" s="1"/>
  <c r="E39" i="25" s="1"/>
  <c r="E40" i="25" s="1"/>
  <c r="E41" i="25" s="1"/>
  <c r="E42" i="25" s="1"/>
  <c r="E43" i="25" s="1"/>
  <c r="E44" i="25" s="1"/>
  <c r="E45" i="25" s="1"/>
  <c r="E46" i="25" s="1"/>
  <c r="E47" i="25" s="1"/>
  <c r="E48" i="25" s="1"/>
  <c r="E49" i="25" s="1"/>
  <c r="E50" i="25" s="1"/>
  <c r="E51" i="25" s="1"/>
  <c r="E52" i="25" s="1"/>
  <c r="E53" i="25" s="1"/>
  <c r="E54" i="25" s="1"/>
  <c r="E55" i="25" s="1"/>
  <c r="E56" i="25" s="1"/>
  <c r="E57" i="25" s="1"/>
  <c r="E58" i="25" s="1"/>
  <c r="E59" i="25" s="1"/>
  <c r="D9" i="25"/>
  <c r="D10" i="25" s="1"/>
  <c r="D11" i="25" s="1"/>
  <c r="D12" i="25" s="1"/>
  <c r="D13" i="25" s="1"/>
  <c r="D14" i="25" s="1"/>
  <c r="D15" i="25" s="1"/>
  <c r="D16" i="25" s="1"/>
  <c r="D17" i="25" s="1"/>
  <c r="D18" i="25" s="1"/>
  <c r="D19" i="25" s="1"/>
  <c r="D20" i="25" s="1"/>
  <c r="D21" i="25" s="1"/>
  <c r="D22" i="25" s="1"/>
  <c r="D23" i="25" s="1"/>
  <c r="D24" i="25" s="1"/>
  <c r="D25" i="25" s="1"/>
  <c r="D26" i="25"/>
  <c r="D27" i="25" s="1"/>
  <c r="D28" i="25" s="1"/>
  <c r="D29" i="25" s="1"/>
  <c r="D30" i="25" s="1"/>
  <c r="D31" i="25" s="1"/>
  <c r="D32" i="25" s="1"/>
  <c r="D33" i="25" s="1"/>
  <c r="D34" i="25" s="1"/>
  <c r="D35" i="25" s="1"/>
  <c r="D36" i="25" s="1"/>
  <c r="D37" i="25" s="1"/>
  <c r="D38" i="25" s="1"/>
  <c r="D39" i="25" s="1"/>
  <c r="D40" i="25" s="1"/>
  <c r="D41" i="25" s="1"/>
  <c r="D42" i="25" s="1"/>
  <c r="D43" i="25" s="1"/>
  <c r="D44" i="25" s="1"/>
  <c r="D45" i="25" s="1"/>
  <c r="D46" i="25" s="1"/>
  <c r="D47" i="25" s="1"/>
  <c r="D48" i="25" s="1"/>
  <c r="D49" i="25" s="1"/>
  <c r="D50" i="25" s="1"/>
  <c r="D51" i="25" s="1"/>
  <c r="D52" i="25" s="1"/>
  <c r="D53" i="25" s="1"/>
  <c r="D54" i="25" s="1"/>
  <c r="D55" i="25" s="1"/>
  <c r="D56" i="25" s="1"/>
  <c r="D57" i="25" s="1"/>
  <c r="D58" i="25" s="1"/>
  <c r="D59" i="25" s="1"/>
  <c r="C8" i="25"/>
  <c r="C9" i="25" s="1"/>
  <c r="C10" i="25" s="1"/>
  <c r="C11" i="25" s="1"/>
  <c r="C12" i="25" s="1"/>
  <c r="C13" i="25" s="1"/>
  <c r="C14" i="25" s="1"/>
  <c r="C15" i="25" s="1"/>
  <c r="C16" i="25" s="1"/>
  <c r="C17" i="25" s="1"/>
  <c r="C18" i="25" s="1"/>
  <c r="C19" i="25" s="1"/>
  <c r="C20" i="25" s="1"/>
  <c r="C21" i="25" s="1"/>
  <c r="C22" i="25" s="1"/>
  <c r="C23" i="25" s="1"/>
  <c r="C24" i="25" s="1"/>
  <c r="C25" i="25" s="1"/>
  <c r="C26" i="25" s="1"/>
  <c r="C27" i="25" s="1"/>
  <c r="C28" i="25" s="1"/>
  <c r="C29" i="25" s="1"/>
  <c r="C30" i="25" s="1"/>
  <c r="C31" i="25" s="1"/>
  <c r="C32" i="25" s="1"/>
  <c r="C33" i="25" s="1"/>
  <c r="C34" i="25" s="1"/>
  <c r="C35" i="25" s="1"/>
  <c r="C36" i="25" s="1"/>
  <c r="C37" i="25" s="1"/>
  <c r="C38" i="25" s="1"/>
  <c r="C39" i="25" s="1"/>
  <c r="C40" i="25" s="1"/>
  <c r="C41" i="25" s="1"/>
  <c r="C42" i="25" s="1"/>
  <c r="C43" i="25" s="1"/>
  <c r="C44" i="25" s="1"/>
  <c r="C45" i="25" s="1"/>
  <c r="C46" i="25" s="1"/>
  <c r="C47" i="25" s="1"/>
  <c r="C48" i="25" s="1"/>
  <c r="C49" i="25" s="1"/>
  <c r="C50" i="25" s="1"/>
  <c r="C51" i="25" s="1"/>
  <c r="C52" i="25" s="1"/>
  <c r="C53" i="25" s="1"/>
  <c r="C54" i="25" s="1"/>
  <c r="C55" i="25" s="1"/>
  <c r="C56" i="25" s="1"/>
  <c r="C57" i="25" s="1"/>
  <c r="C58" i="25" s="1"/>
  <c r="C59" i="25" s="1"/>
  <c r="U9" i="20"/>
  <c r="U10" i="20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T9" i="20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S9" i="20"/>
  <c r="S10" i="20"/>
  <c r="S11" i="20" s="1"/>
  <c r="S12" i="20" s="1"/>
  <c r="S13" i="20" s="1"/>
  <c r="S14" i="20"/>
  <c r="S15" i="20"/>
  <c r="S16" i="20" s="1"/>
  <c r="S17" i="20" s="1"/>
  <c r="S18" i="20" s="1"/>
  <c r="S19" i="20" s="1"/>
  <c r="S20" i="20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R9" i="20"/>
  <c r="R10" i="20" s="1"/>
  <c r="R11" i="20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O8" i="20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P8" i="20"/>
  <c r="N9" i="20"/>
  <c r="N10" i="20"/>
  <c r="N11" i="20" s="1"/>
  <c r="N12" i="20"/>
  <c r="N13" i="20"/>
  <c r="N14" i="20" s="1"/>
  <c r="N15" i="20" s="1"/>
  <c r="N16" i="20" s="1"/>
  <c r="N17" i="20" s="1"/>
  <c r="N18" i="20" s="1"/>
  <c r="N19" i="20" s="1"/>
  <c r="N20" i="20" s="1"/>
  <c r="N21" i="20" s="1"/>
  <c r="N22" i="20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M9" i="20"/>
  <c r="M10" i="20"/>
  <c r="M11" i="20" s="1"/>
  <c r="M12" i="20" s="1"/>
  <c r="M13" i="20" s="1"/>
  <c r="M14" i="20" s="1"/>
  <c r="M15" i="20" s="1"/>
  <c r="M16" i="20" s="1"/>
  <c r="M17" i="20" s="1"/>
  <c r="M18" i="20" s="1"/>
  <c r="M19" i="20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L9" i="20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K9" i="20"/>
  <c r="K10" i="20" s="1"/>
  <c r="K11" i="20" s="1"/>
  <c r="K12" i="20" s="1"/>
  <c r="K13" i="20" s="1"/>
  <c r="K14" i="20" s="1"/>
  <c r="K15" i="20" s="1"/>
  <c r="K16" i="20" s="1"/>
  <c r="K17" i="20" s="1"/>
  <c r="K18" i="20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J9" i="20"/>
  <c r="J10" i="20"/>
  <c r="J11" i="20"/>
  <c r="J12" i="20"/>
  <c r="J13" i="20" s="1"/>
  <c r="J14" i="20" s="1"/>
  <c r="J15" i="20" s="1"/>
  <c r="J16" i="20" s="1"/>
  <c r="J17" i="20" s="1"/>
  <c r="J18" i="20" s="1"/>
  <c r="J19" i="20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I9" i="20"/>
  <c r="I10" i="20"/>
  <c r="I11" i="20" s="1"/>
  <c r="I12" i="20" s="1"/>
  <c r="I13" i="20" s="1"/>
  <c r="I14" i="20" s="1"/>
  <c r="I15" i="20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H9" i="20"/>
  <c r="H10" i="20"/>
  <c r="H11" i="20"/>
  <c r="H12" i="20" s="1"/>
  <c r="H13" i="20" s="1"/>
  <c r="H14" i="20" s="1"/>
  <c r="H15" i="20" s="1"/>
  <c r="H16" i="20" s="1"/>
  <c r="H17" i="20" s="1"/>
  <c r="H18" i="20" s="1"/>
  <c r="H19" i="20" s="1"/>
  <c r="H20" i="20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53" i="20" s="1"/>
  <c r="H54" i="20" s="1"/>
  <c r="H55" i="20" s="1"/>
  <c r="H56" i="20" s="1"/>
  <c r="H57" i="20" s="1"/>
  <c r="H58" i="20" s="1"/>
  <c r="G9" i="20"/>
  <c r="G10" i="20" s="1"/>
  <c r="G11" i="20" s="1"/>
  <c r="G12" i="20" s="1"/>
  <c r="G13" i="20" s="1"/>
  <c r="G14" i="20" s="1"/>
  <c r="G15" i="20" s="1"/>
  <c r="G16" i="20" s="1"/>
  <c r="G17" i="20" s="1"/>
  <c r="G18" i="20"/>
  <c r="G19" i="20" s="1"/>
  <c r="G20" i="20" s="1"/>
  <c r="G21" i="20" s="1"/>
  <c r="G22" i="20" s="1"/>
  <c r="G23" i="20" s="1"/>
  <c r="G24" i="20" s="1"/>
  <c r="G25" i="20" s="1"/>
  <c r="G26" i="20" s="1"/>
  <c r="G27" i="20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G54" i="20" s="1"/>
  <c r="G55" i="20" s="1"/>
  <c r="G56" i="20" s="1"/>
  <c r="G57" i="20" s="1"/>
  <c r="G58" i="20" s="1"/>
  <c r="F9" i="20"/>
  <c r="F10" i="20" s="1"/>
  <c r="F11" i="20" s="1"/>
  <c r="F12" i="20" s="1"/>
  <c r="F13" i="20" s="1"/>
  <c r="F14" i="20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E9" i="20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50" i="20" s="1"/>
  <c r="E51" i="20" s="1"/>
  <c r="E52" i="20" s="1"/>
  <c r="E53" i="20" s="1"/>
  <c r="E54" i="20" s="1"/>
  <c r="D9" i="20"/>
  <c r="D10" i="20"/>
  <c r="D11" i="20" s="1"/>
  <c r="D12" i="20" s="1"/>
  <c r="D13" i="20" s="1"/>
  <c r="D14" i="20" s="1"/>
  <c r="D15" i="20" s="1"/>
  <c r="D16" i="20" s="1"/>
  <c r="D17" i="20" s="1"/>
  <c r="D18" i="20" s="1"/>
  <c r="D19" i="20" s="1"/>
  <c r="D20" i="20" s="1"/>
  <c r="D21" i="20" s="1"/>
  <c r="D22" i="20" s="1"/>
  <c r="D23" i="20" s="1"/>
  <c r="D24" i="20" s="1"/>
  <c r="D25" i="20" s="1"/>
  <c r="D26" i="20" s="1"/>
  <c r="D27" i="20" s="1"/>
  <c r="D28" i="20" s="1"/>
  <c r="D29" i="20" s="1"/>
  <c r="D30" i="20" s="1"/>
  <c r="D31" i="20" s="1"/>
  <c r="D32" i="20" s="1"/>
  <c r="D33" i="20" s="1"/>
  <c r="D34" i="20" s="1"/>
  <c r="D35" i="20" s="1"/>
  <c r="D36" i="20" s="1"/>
  <c r="D37" i="20" s="1"/>
  <c r="D38" i="20" s="1"/>
  <c r="D39" i="20" s="1"/>
  <c r="D40" i="20" s="1"/>
  <c r="D41" i="20" s="1"/>
  <c r="D42" i="20" s="1"/>
  <c r="D43" i="20" s="1"/>
  <c r="D44" i="20" s="1"/>
  <c r="D45" i="20" s="1"/>
  <c r="D46" i="20" s="1"/>
  <c r="D47" i="20" s="1"/>
  <c r="D48" i="20" s="1"/>
  <c r="D49" i="20" s="1"/>
  <c r="D50" i="20" s="1"/>
  <c r="D51" i="20" s="1"/>
  <c r="D52" i="20" s="1"/>
  <c r="D53" i="20" s="1"/>
  <c r="D54" i="20" s="1"/>
  <c r="D55" i="20" s="1"/>
  <c r="D56" i="20" s="1"/>
  <c r="D57" i="20" s="1"/>
  <c r="D58" i="20" s="1"/>
  <c r="AP52" i="4"/>
  <c r="AQ52" i="4"/>
  <c r="AM52" i="4"/>
  <c r="C49" i="4"/>
  <c r="C50" i="4" s="1"/>
  <c r="C51" i="4" s="1"/>
  <c r="C52" i="4" s="1"/>
  <c r="C53" i="4" s="1"/>
  <c r="D53" i="4" s="1"/>
  <c r="B58" i="20"/>
  <c r="A58" i="20"/>
  <c r="B57" i="20"/>
  <c r="A57" i="20"/>
  <c r="B56" i="20"/>
  <c r="A56" i="20"/>
  <c r="B55" i="20"/>
  <c r="A55" i="20"/>
  <c r="B54" i="20"/>
  <c r="A54" i="20"/>
  <c r="B53" i="20"/>
  <c r="A53" i="20"/>
  <c r="B52" i="20"/>
  <c r="A52" i="20"/>
  <c r="B51" i="20"/>
  <c r="A51" i="20"/>
  <c r="B50" i="20"/>
  <c r="A50" i="20"/>
  <c r="B49" i="20"/>
  <c r="A49" i="20"/>
  <c r="B48" i="20"/>
  <c r="A48" i="20"/>
  <c r="B47" i="20"/>
  <c r="A47" i="20"/>
  <c r="B46" i="20"/>
  <c r="A46" i="20"/>
  <c r="B45" i="20"/>
  <c r="A45" i="20"/>
  <c r="B44" i="20"/>
  <c r="A44" i="20"/>
  <c r="B43" i="20"/>
  <c r="A43" i="20"/>
  <c r="B42" i="20"/>
  <c r="A42" i="20"/>
  <c r="B41" i="20"/>
  <c r="A41" i="20"/>
  <c r="B40" i="20"/>
  <c r="A40" i="20"/>
  <c r="B39" i="20"/>
  <c r="A39" i="20"/>
  <c r="B38" i="20"/>
  <c r="A38" i="20"/>
  <c r="B37" i="20"/>
  <c r="A37" i="20"/>
  <c r="B36" i="20"/>
  <c r="A36" i="20"/>
  <c r="B35" i="20"/>
  <c r="A35" i="20"/>
  <c r="B34" i="20"/>
  <c r="A34" i="20"/>
  <c r="B33" i="20"/>
  <c r="A33" i="20"/>
  <c r="B32" i="20"/>
  <c r="A32" i="20"/>
  <c r="B31" i="20"/>
  <c r="A31" i="20"/>
  <c r="B30" i="20"/>
  <c r="A30" i="20"/>
  <c r="B29" i="20"/>
  <c r="A29" i="20"/>
  <c r="B28" i="20"/>
  <c r="A28" i="20"/>
  <c r="B27" i="20"/>
  <c r="A27" i="20"/>
  <c r="B26" i="20"/>
  <c r="A26" i="20"/>
  <c r="B25" i="20"/>
  <c r="A25" i="20"/>
  <c r="B24" i="20"/>
  <c r="A24" i="20"/>
  <c r="B23" i="20"/>
  <c r="A23" i="20"/>
  <c r="B22" i="20"/>
  <c r="A22" i="20"/>
  <c r="B21" i="20"/>
  <c r="A21" i="20"/>
  <c r="B20" i="20"/>
  <c r="A20" i="20"/>
  <c r="B19" i="20"/>
  <c r="A19" i="20"/>
  <c r="B18" i="20"/>
  <c r="A18" i="20"/>
  <c r="B17" i="20"/>
  <c r="A17" i="20"/>
  <c r="B16" i="20"/>
  <c r="A16" i="20"/>
  <c r="B15" i="20"/>
  <c r="A15" i="20"/>
  <c r="B14" i="20"/>
  <c r="A14" i="20"/>
  <c r="B13" i="20"/>
  <c r="A13" i="20"/>
  <c r="B12" i="20"/>
  <c r="A12" i="20"/>
  <c r="B11" i="20"/>
  <c r="A11" i="20"/>
  <c r="B10" i="20"/>
  <c r="A10" i="20"/>
  <c r="B9" i="20"/>
  <c r="A9" i="20"/>
  <c r="B8" i="20"/>
  <c r="A8" i="20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C28" i="4" s="1"/>
  <c r="C17" i="4"/>
  <c r="A109" i="26"/>
  <c r="A110" i="26" s="1"/>
  <c r="A111" i="26" s="1"/>
  <c r="A112" i="26" s="1"/>
  <c r="A113" i="26"/>
  <c r="A114" i="26" s="1"/>
  <c r="A115" i="26"/>
  <c r="A116" i="26" s="1"/>
  <c r="A117" i="26" s="1"/>
  <c r="H85" i="26"/>
  <c r="H95" i="26" s="1"/>
  <c r="H105" i="26" s="1"/>
  <c r="AM80" i="26"/>
  <c r="AM90" i="26"/>
  <c r="AM100" i="26"/>
  <c r="AA80" i="26"/>
  <c r="AA90" i="26"/>
  <c r="AA100" i="26"/>
  <c r="X80" i="26"/>
  <c r="X90" i="26" s="1"/>
  <c r="X100" i="26" s="1"/>
  <c r="P80" i="26"/>
  <c r="P90" i="26"/>
  <c r="P100" i="26" s="1"/>
  <c r="Y78" i="26"/>
  <c r="Y88" i="26"/>
  <c r="Y98" i="26" s="1"/>
  <c r="M78" i="26"/>
  <c r="M88" i="26" s="1"/>
  <c r="M98" i="26" s="1"/>
  <c r="AN37" i="26"/>
  <c r="AN87" i="26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/>
  <c r="X97" i="26" s="1"/>
  <c r="X107" i="26" s="1"/>
  <c r="P37" i="26"/>
  <c r="P87" i="26"/>
  <c r="P97" i="26"/>
  <c r="P107" i="26" s="1"/>
  <c r="L87" i="26"/>
  <c r="L97" i="26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/>
  <c r="AH85" i="26"/>
  <c r="AH95" i="26"/>
  <c r="AH105" i="26" s="1"/>
  <c r="AG85" i="26"/>
  <c r="AG95" i="26" s="1"/>
  <c r="AG105" i="26" s="1"/>
  <c r="AD85" i="26"/>
  <c r="AD95" i="26"/>
  <c r="AD105" i="26" s="1"/>
  <c r="AA85" i="26"/>
  <c r="AA95" i="26" s="1"/>
  <c r="AA105" i="26" s="1"/>
  <c r="Z85" i="26"/>
  <c r="Z95" i="26"/>
  <c r="Z105" i="26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/>
  <c r="Y32" i="26"/>
  <c r="Y34" i="26"/>
  <c r="Y84" i="26" s="1"/>
  <c r="Y94" i="26" s="1"/>
  <c r="Y104" i="26" s="1"/>
  <c r="I84" i="26"/>
  <c r="I94" i="26" s="1"/>
  <c r="I104" i="26" s="1"/>
  <c r="AM29" i="26"/>
  <c r="AM36" i="26" s="1"/>
  <c r="AB29" i="26"/>
  <c r="AB31" i="26"/>
  <c r="Z82" i="26"/>
  <c r="Z92" i="26"/>
  <c r="Z102" i="26" s="1"/>
  <c r="AL80" i="26"/>
  <c r="AL90" i="26"/>
  <c r="AL100" i="26" s="1"/>
  <c r="AB80" i="26"/>
  <c r="AB90" i="26"/>
  <c r="AB100" i="26"/>
  <c r="Z80" i="26"/>
  <c r="Z90" i="26" s="1"/>
  <c r="Z100" i="26"/>
  <c r="L80" i="26"/>
  <c r="L90" i="26" s="1"/>
  <c r="L100" i="26" s="1"/>
  <c r="J80" i="26"/>
  <c r="J90" i="26" s="1"/>
  <c r="J100" i="26" s="1"/>
  <c r="S29" i="26"/>
  <c r="S79" i="26"/>
  <c r="S89" i="26"/>
  <c r="S99" i="26"/>
  <c r="O79" i="26"/>
  <c r="O89" i="26"/>
  <c r="O99" i="26" s="1"/>
  <c r="AM78" i="26"/>
  <c r="AM88" i="26" s="1"/>
  <c r="AM98" i="26" s="1"/>
  <c r="AF78" i="26"/>
  <c r="AF88" i="26"/>
  <c r="AF98" i="26" s="1"/>
  <c r="AB78" i="26"/>
  <c r="AB88" i="26"/>
  <c r="AB98" i="26" s="1"/>
  <c r="R78" i="26"/>
  <c r="R88" i="26"/>
  <c r="R98" i="26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/>
  <c r="AI107" i="26"/>
  <c r="AE37" i="26"/>
  <c r="AE87" i="26"/>
  <c r="AE97" i="26"/>
  <c r="AE107" i="26" s="1"/>
  <c r="AD37" i="26"/>
  <c r="AD87" i="26"/>
  <c r="AD97" i="26"/>
  <c r="AD107" i="26"/>
  <c r="U87" i="26"/>
  <c r="U97" i="26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/>
  <c r="AO105" i="26"/>
  <c r="AN85" i="26"/>
  <c r="AN95" i="26" s="1"/>
  <c r="AN105" i="26" s="1"/>
  <c r="AK85" i="26"/>
  <c r="AK95" i="26"/>
  <c r="AK105" i="26" s="1"/>
  <c r="AJ85" i="26"/>
  <c r="AJ95" i="26"/>
  <c r="AJ105" i="26" s="1"/>
  <c r="AI85" i="26"/>
  <c r="AI95" i="26"/>
  <c r="AI105" i="26"/>
  <c r="AF85" i="26"/>
  <c r="AF95" i="26" s="1"/>
  <c r="AF105" i="26" s="1"/>
  <c r="AE85" i="26"/>
  <c r="AE95" i="26" s="1"/>
  <c r="AE105" i="26" s="1"/>
  <c r="AC85" i="26"/>
  <c r="AC95" i="26"/>
  <c r="AC105" i="26"/>
  <c r="AB85" i="26"/>
  <c r="AB95" i="26"/>
  <c r="AB105" i="26"/>
  <c r="Y85" i="26"/>
  <c r="Y95" i="26" s="1"/>
  <c r="Y105" i="26" s="1"/>
  <c r="X85" i="26"/>
  <c r="X95" i="26"/>
  <c r="X105" i="26" s="1"/>
  <c r="V85" i="26"/>
  <c r="V95" i="26"/>
  <c r="V105" i="26" s="1"/>
  <c r="U85" i="26"/>
  <c r="U95" i="26"/>
  <c r="U105" i="26"/>
  <c r="T85" i="26"/>
  <c r="T95" i="26" s="1"/>
  <c r="T105" i="26"/>
  <c r="S85" i="26"/>
  <c r="S95" i="26" s="1"/>
  <c r="S105" i="26" s="1"/>
  <c r="R85" i="26"/>
  <c r="R95" i="26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H32" i="26"/>
  <c r="AH82" i="26" s="1"/>
  <c r="AH92" i="26" s="1"/>
  <c r="AH102" i="26" s="1"/>
  <c r="AH34" i="26"/>
  <c r="AH84" i="26" s="1"/>
  <c r="AH94" i="26"/>
  <c r="AH104" i="26"/>
  <c r="AD32" i="26"/>
  <c r="AD82" i="26" s="1"/>
  <c r="AD92" i="26" s="1"/>
  <c r="AD102" i="26" s="1"/>
  <c r="AD34" i="26"/>
  <c r="AD84" i="26" s="1"/>
  <c r="AD94" i="26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/>
  <c r="AN100" i="26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/>
  <c r="AF80" i="26"/>
  <c r="AF90" i="26" s="1"/>
  <c r="AF100" i="26"/>
  <c r="AE80" i="26"/>
  <c r="AE90" i="26" s="1"/>
  <c r="AE100" i="26" s="1"/>
  <c r="AD80" i="26"/>
  <c r="AD90" i="26"/>
  <c r="AD100" i="26"/>
  <c r="AC80" i="26"/>
  <c r="AC90" i="26"/>
  <c r="AC100" i="26"/>
  <c r="Y80" i="26"/>
  <c r="Y90" i="26" s="1"/>
  <c r="Y100" i="26" s="1"/>
  <c r="W80" i="26"/>
  <c r="W90" i="26"/>
  <c r="W100" i="26" s="1"/>
  <c r="V80" i="26"/>
  <c r="V90" i="26" s="1"/>
  <c r="V100" i="26" s="1"/>
  <c r="U80" i="26"/>
  <c r="U90" i="26"/>
  <c r="U100" i="26"/>
  <c r="T80" i="26"/>
  <c r="T90" i="26" s="1"/>
  <c r="T100" i="26" s="1"/>
  <c r="S80" i="26"/>
  <c r="S90" i="26" s="1"/>
  <c r="S100" i="26" s="1"/>
  <c r="R80" i="26"/>
  <c r="R90" i="26"/>
  <c r="R100" i="26"/>
  <c r="Q80" i="26"/>
  <c r="Q90" i="26"/>
  <c r="Q100" i="26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/>
  <c r="AN99" i="26" s="1"/>
  <c r="AI29" i="26"/>
  <c r="AI79" i="26" s="1"/>
  <c r="AI89" i="26" s="1"/>
  <c r="AI99" i="26" s="1"/>
  <c r="AF29" i="26"/>
  <c r="AF36" i="26" s="1"/>
  <c r="AF86" i="26" s="1"/>
  <c r="AF96" i="26" s="1"/>
  <c r="AE29" i="26"/>
  <c r="AE79" i="26"/>
  <c r="AE89" i="26"/>
  <c r="AE99" i="26" s="1"/>
  <c r="AA29" i="26"/>
  <c r="AA79" i="26"/>
  <c r="AA89" i="26"/>
  <c r="AA99" i="26"/>
  <c r="X29" i="26"/>
  <c r="X79" i="26"/>
  <c r="X89" i="26"/>
  <c r="X99" i="26" s="1"/>
  <c r="W29" i="26"/>
  <c r="W79" i="26"/>
  <c r="W89" i="26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/>
  <c r="AN78" i="26"/>
  <c r="AN88" i="26" s="1"/>
  <c r="AN98" i="26" s="1"/>
  <c r="AL78" i="26"/>
  <c r="AL88" i="26"/>
  <c r="AL98" i="26" s="1"/>
  <c r="AK78" i="26"/>
  <c r="AK88" i="26"/>
  <c r="AK98" i="26" s="1"/>
  <c r="AJ78" i="26"/>
  <c r="AJ88" i="26"/>
  <c r="AJ98" i="26"/>
  <c r="AI78" i="26"/>
  <c r="AI88" i="26" s="1"/>
  <c r="AI98" i="26"/>
  <c r="AH78" i="26"/>
  <c r="AH88" i="26" s="1"/>
  <c r="AH98" i="26" s="1"/>
  <c r="AG78" i="26"/>
  <c r="AG88" i="26"/>
  <c r="AG98" i="26" s="1"/>
  <c r="AE78" i="26"/>
  <c r="AE88" i="26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/>
  <c r="Z98" i="26"/>
  <c r="X78" i="26"/>
  <c r="X88" i="26" s="1"/>
  <c r="X98" i="26"/>
  <c r="W78" i="26"/>
  <c r="W88" i="26" s="1"/>
  <c r="W98" i="26" s="1"/>
  <c r="V78" i="26"/>
  <c r="V88" i="26"/>
  <c r="V98" i="26"/>
  <c r="U78" i="26"/>
  <c r="U88" i="26"/>
  <c r="U98" i="26"/>
  <c r="T78" i="26"/>
  <c r="T88" i="26" s="1"/>
  <c r="T98" i="26" s="1"/>
  <c r="S78" i="26"/>
  <c r="S88" i="26" s="1"/>
  <c r="S98" i="26" s="1"/>
  <c r="Q78" i="26"/>
  <c r="Q88" i="26"/>
  <c r="Q98" i="26" s="1"/>
  <c r="O78" i="26"/>
  <c r="O88" i="26"/>
  <c r="O98" i="26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/>
  <c r="A91" i="26"/>
  <c r="A92" i="26" s="1"/>
  <c r="A93" i="26" s="1"/>
  <c r="A94" i="26" s="1"/>
  <c r="A95" i="26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/>
  <c r="V107" i="26" s="1"/>
  <c r="T87" i="26"/>
  <c r="T97" i="26"/>
  <c r="T107" i="26" s="1"/>
  <c r="R87" i="26"/>
  <c r="R97" i="26" s="1"/>
  <c r="R107" i="26" s="1"/>
  <c r="Q37" i="26"/>
  <c r="Q87" i="26"/>
  <c r="Q97" i="26" s="1"/>
  <c r="Q107" i="26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AF106" i="26"/>
  <c r="X36" i="26"/>
  <c r="X86" i="26" s="1"/>
  <c r="X96" i="26"/>
  <c r="X106" i="26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L34" i="26"/>
  <c r="AL84" i="26" s="1"/>
  <c r="AL94" i="26" s="1"/>
  <c r="AL104" i="26" s="1"/>
  <c r="AJ32" i="26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AA82" i="26" s="1"/>
  <c r="AA92" i="26" s="1"/>
  <c r="AA102" i="26" s="1"/>
  <c r="X82" i="26"/>
  <c r="X92" i="26" s="1"/>
  <c r="X102" i="26" s="1"/>
  <c r="V84" i="26"/>
  <c r="V94" i="26"/>
  <c r="V104" i="26"/>
  <c r="U84" i="26"/>
  <c r="U94" i="26"/>
  <c r="U104" i="26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/>
  <c r="AE31" i="26"/>
  <c r="AE33" i="26" s="1"/>
  <c r="AE83" i="26" s="1"/>
  <c r="AE93" i="26" s="1"/>
  <c r="AE103" i="26" s="1"/>
  <c r="AD29" i="26"/>
  <c r="AD79" i="26" s="1"/>
  <c r="AD89" i="26" s="1"/>
  <c r="AD31" i="26"/>
  <c r="AD33" i="26" s="1"/>
  <c r="AD83" i="26" s="1"/>
  <c r="AD93" i="26" s="1"/>
  <c r="AD103" i="26" s="1"/>
  <c r="AD81" i="26"/>
  <c r="AD91" i="26" s="1"/>
  <c r="AD101" i="26" s="1"/>
  <c r="AA31" i="26"/>
  <c r="AA33" i="26" s="1"/>
  <c r="AA83" i="26" s="1"/>
  <c r="AA93" i="26"/>
  <c r="AA103" i="26"/>
  <c r="Z29" i="26"/>
  <c r="Z79" i="26" s="1"/>
  <c r="Z89" i="26" s="1"/>
  <c r="Z36" i="26"/>
  <c r="Z86" i="26" s="1"/>
  <c r="Z96" i="26" s="1"/>
  <c r="Z106" i="26" s="1"/>
  <c r="W83" i="26"/>
  <c r="W93" i="26"/>
  <c r="W103" i="26" s="1"/>
  <c r="S81" i="26"/>
  <c r="S91" i="26"/>
  <c r="S101" i="26" s="1"/>
  <c r="O31" i="26"/>
  <c r="O81" i="26"/>
  <c r="O91" i="26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M86" i="26"/>
  <c r="AM96" i="26" s="1"/>
  <c r="AM106" i="26" s="1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/>
  <c r="AE106" i="26" s="1"/>
  <c r="AD99" i="26"/>
  <c r="AC29" i="26"/>
  <c r="AA36" i="26"/>
  <c r="AA86" i="26"/>
  <c r="AA96" i="26"/>
  <c r="AA106" i="26" s="1"/>
  <c r="Z99" i="26"/>
  <c r="Y29" i="26"/>
  <c r="X31" i="26"/>
  <c r="W86" i="26"/>
  <c r="W96" i="26" s="1"/>
  <c r="W106" i="26" s="1"/>
  <c r="V29" i="26"/>
  <c r="V79" i="26"/>
  <c r="V89" i="26"/>
  <c r="V99" i="26"/>
  <c r="U29" i="26"/>
  <c r="T29" i="26"/>
  <c r="T7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Q36" i="26"/>
  <c r="Q86" i="26" s="1"/>
  <c r="Q96" i="26" s="1"/>
  <c r="Q106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/>
  <c r="W102" i="26" s="1"/>
  <c r="W84" i="26"/>
  <c r="W94" i="26" s="1"/>
  <c r="W104" i="26" s="1"/>
  <c r="AA34" i="26"/>
  <c r="AA84" i="26" s="1"/>
  <c r="AA94" i="26" s="1"/>
  <c r="AA104" i="26" s="1"/>
  <c r="Q31" i="26"/>
  <c r="AC31" i="26"/>
  <c r="AC33" i="26"/>
  <c r="AC83" i="26" s="1"/>
  <c r="AC93" i="26" s="1"/>
  <c r="AC103" i="26" s="1"/>
  <c r="AK31" i="26"/>
  <c r="AK33" i="26" s="1"/>
  <c r="AK83" i="26"/>
  <c r="AK93" i="26" s="1"/>
  <c r="AK103" i="26" s="1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/>
  <c r="R103" i="26" s="1"/>
  <c r="AH81" i="26"/>
  <c r="AH91" i="26" s="1"/>
  <c r="AH101" i="26" s="1"/>
  <c r="AH33" i="26"/>
  <c r="AH83" i="26"/>
  <c r="AH93" i="26"/>
  <c r="AH103" i="26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/>
  <c r="S104" i="26" s="1"/>
  <c r="M79" i="26"/>
  <c r="M89" i="26" s="1"/>
  <c r="M99" i="26" s="1"/>
  <c r="M86" i="26"/>
  <c r="M96" i="26" s="1"/>
  <c r="M106" i="26" s="1"/>
  <c r="U79" i="26"/>
  <c r="U89" i="26" s="1"/>
  <c r="U99" i="26" s="1"/>
  <c r="U86" i="26"/>
  <c r="U96" i="26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/>
  <c r="AB94" i="26" s="1"/>
  <c r="AB104" i="26" s="1"/>
  <c r="AB82" i="26"/>
  <c r="AB92" i="26"/>
  <c r="AB102" i="26" s="1"/>
  <c r="AA81" i="26"/>
  <c r="AA91" i="26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/>
  <c r="T103" i="26" s="1"/>
  <c r="T81" i="26"/>
  <c r="T91" i="26"/>
  <c r="T101" i="26"/>
  <c r="X33" i="26"/>
  <c r="X83" i="26" s="1"/>
  <c r="X93" i="26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/>
  <c r="O93" i="26" s="1"/>
  <c r="O103" i="26"/>
  <c r="AE81" i="26"/>
  <c r="AE91" i="26" s="1"/>
  <c r="AE101" i="26" s="1"/>
  <c r="T89" i="26"/>
  <c r="T99" i="26" s="1"/>
  <c r="AB79" i="26"/>
  <c r="AB89" i="26" s="1"/>
  <c r="AB99" i="26" s="1"/>
  <c r="AJ79" i="26"/>
  <c r="AJ89" i="26" s="1"/>
  <c r="AJ99" i="26" s="1"/>
  <c r="AJ82" i="26"/>
  <c r="AJ92" i="26" s="1"/>
  <c r="AJ102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/>
  <c r="AD106" i="26" s="1"/>
  <c r="AH36" i="26"/>
  <c r="AH86" i="26"/>
  <c r="AH96" i="26" s="1"/>
  <c r="AH106" i="26" s="1"/>
  <c r="U82" i="26"/>
  <c r="U92" i="26"/>
  <c r="U102" i="26"/>
  <c r="AK82" i="26"/>
  <c r="AK92" i="26" s="1"/>
  <c r="AK102" i="26" s="1"/>
  <c r="F82" i="26"/>
  <c r="F92" i="26" s="1"/>
  <c r="F102" i="26" s="1"/>
  <c r="V82" i="26"/>
  <c r="V92" i="26"/>
  <c r="V102" i="26" s="1"/>
  <c r="AL82" i="26"/>
  <c r="AL92" i="26"/>
  <c r="AL102" i="26" s="1"/>
  <c r="F83" i="26"/>
  <c r="F93" i="26" s="1"/>
  <c r="F103" i="26" s="1"/>
  <c r="F81" i="26"/>
  <c r="F91" i="26" s="1"/>
  <c r="F101" i="26" s="1"/>
  <c r="U83" i="26"/>
  <c r="U93" i="26"/>
  <c r="U103" i="26" s="1"/>
  <c r="U81" i="26"/>
  <c r="U91" i="26" s="1"/>
  <c r="U101" i="26" s="1"/>
  <c r="AK81" i="26"/>
  <c r="AK91" i="26"/>
  <c r="AK101" i="26" s="1"/>
  <c r="E7" i="25"/>
  <c r="F7" i="25" s="1"/>
  <c r="G7" i="25" s="1"/>
  <c r="H7" i="25" s="1"/>
  <c r="I7" i="25" s="1"/>
  <c r="J7" i="25" s="1"/>
  <c r="K7" i="25"/>
  <c r="L7" i="25" s="1"/>
  <c r="M7" i="25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S57" i="20"/>
  <c r="S58" i="20" s="1"/>
  <c r="L58" i="20"/>
  <c r="E55" i="20"/>
  <c r="E56" i="20" s="1"/>
  <c r="E57" i="20" s="1"/>
  <c r="E58" i="20" s="1"/>
  <c r="E7" i="20"/>
  <c r="F7" i="20" s="1"/>
  <c r="G7" i="20" s="1"/>
  <c r="H7" i="20" s="1"/>
  <c r="I7" i="20" s="1"/>
  <c r="J7" i="20" s="1"/>
  <c r="K7" i="20" s="1"/>
  <c r="L7" i="20" s="1"/>
  <c r="M7" i="20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/>
  <c r="AP62" i="4"/>
  <c r="AQ62" i="4"/>
  <c r="AM62" i="4"/>
  <c r="AP61" i="4"/>
  <c r="AQ61" i="4" s="1"/>
  <c r="AM61" i="4" s="1"/>
  <c r="AP60" i="4"/>
  <c r="AQ60" i="4"/>
  <c r="AM60" i="4" s="1"/>
  <c r="AP59" i="4"/>
  <c r="AQ59" i="4"/>
  <c r="AM59" i="4" s="1"/>
  <c r="AP58" i="4"/>
  <c r="AQ58" i="4" s="1"/>
  <c r="AM58" i="4" s="1"/>
  <c r="AP57" i="4"/>
  <c r="AQ57" i="4" s="1"/>
  <c r="AM57" i="4" s="1"/>
  <c r="C56" i="4"/>
  <c r="AP56" i="4"/>
  <c r="AQ56" i="4" s="1"/>
  <c r="AM56" i="4" s="1"/>
  <c r="AP55" i="4"/>
  <c r="AQ55" i="4"/>
  <c r="AM55" i="4" s="1"/>
  <c r="AP54" i="4"/>
  <c r="AQ54" i="4"/>
  <c r="AM54" i="4" s="1"/>
  <c r="C55" i="4" s="1"/>
  <c r="D55" i="4" s="1"/>
  <c r="AP53" i="4"/>
  <c r="AQ53" i="4"/>
  <c r="AM53" i="4" s="1"/>
  <c r="C54" i="4" s="1"/>
  <c r="AP51" i="4"/>
  <c r="AQ51" i="4" s="1"/>
  <c r="AM51" i="4" s="1"/>
  <c r="AP50" i="4"/>
  <c r="AQ50" i="4"/>
  <c r="AM50" i="4"/>
  <c r="AP49" i="4"/>
  <c r="AQ49" i="4"/>
  <c r="AM49" i="4"/>
  <c r="AP48" i="4"/>
  <c r="AQ48" i="4"/>
  <c r="AM48" i="4" s="1"/>
  <c r="C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/>
  <c r="AM46" i="4" s="1"/>
  <c r="AP45" i="4"/>
  <c r="AQ45" i="4"/>
  <c r="AM45" i="4" s="1"/>
  <c r="C47" i="4" s="1"/>
  <c r="AP44" i="4"/>
  <c r="AQ44" i="4" s="1"/>
  <c r="AM44" i="4" s="1"/>
  <c r="C46" i="4" s="1"/>
  <c r="D46" i="4" s="1"/>
  <c r="AP43" i="4"/>
  <c r="AQ43" i="4" s="1"/>
  <c r="AM43" i="4" s="1"/>
  <c r="C45" i="4"/>
  <c r="D45" i="4" s="1"/>
  <c r="E45" i="4" s="1"/>
  <c r="F45" i="4" s="1"/>
  <c r="G45" i="4" s="1"/>
  <c r="H45" i="4" s="1"/>
  <c r="I45" i="4" s="1"/>
  <c r="AP42" i="4"/>
  <c r="AQ42" i="4" s="1"/>
  <c r="AM42" i="4" s="1"/>
  <c r="AP41" i="4"/>
  <c r="AQ41" i="4" s="1"/>
  <c r="AM41" i="4" s="1"/>
  <c r="C43" i="4"/>
  <c r="AP40" i="4"/>
  <c r="AQ40" i="4"/>
  <c r="AM40" i="4" s="1"/>
  <c r="C42" i="4" s="1"/>
  <c r="D42" i="4" s="1"/>
  <c r="AP39" i="4"/>
  <c r="AQ39" i="4"/>
  <c r="AM39" i="4"/>
  <c r="C41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C40" i="4" s="1"/>
  <c r="D40" i="4" s="1"/>
  <c r="E40" i="4" s="1"/>
  <c r="F40" i="4" s="1"/>
  <c r="G40" i="4" s="1"/>
  <c r="H40" i="4" s="1"/>
  <c r="I40" i="4" s="1"/>
  <c r="J40" i="4" s="1"/>
  <c r="K40" i="4" s="1"/>
  <c r="AP37" i="4"/>
  <c r="AQ37" i="4"/>
  <c r="AM37" i="4"/>
  <c r="AP36" i="4"/>
  <c r="AQ36" i="4"/>
  <c r="AM36" i="4"/>
  <c r="AP35" i="4"/>
  <c r="AQ35" i="4"/>
  <c r="AM35" i="4" s="1"/>
  <c r="AP34" i="4"/>
  <c r="AQ34" i="4"/>
  <c r="AM34" i="4" s="1"/>
  <c r="AP33" i="4"/>
  <c r="AQ33" i="4"/>
  <c r="AM33" i="4" s="1"/>
  <c r="C36" i="4" s="1"/>
  <c r="D36" i="4" s="1"/>
  <c r="E36" i="4" s="1"/>
  <c r="F36" i="4" s="1"/>
  <c r="G36" i="4" s="1"/>
  <c r="AP32" i="4"/>
  <c r="AQ32" i="4"/>
  <c r="AM32" i="4" s="1"/>
  <c r="C35" i="4" s="1"/>
  <c r="D35" i="4" s="1"/>
  <c r="E35" i="4" s="1"/>
  <c r="F35" i="4" s="1"/>
  <c r="G35" i="4" s="1"/>
  <c r="AP31" i="4"/>
  <c r="AQ31" i="4"/>
  <c r="AM31" i="4" s="1"/>
  <c r="AP30" i="4"/>
  <c r="AQ30" i="4" s="1"/>
  <c r="AM30" i="4" s="1"/>
  <c r="AP29" i="4"/>
  <c r="AQ29" i="4" s="1"/>
  <c r="AM29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/>
  <c r="AM27" i="4" s="1"/>
  <c r="C30" i="4" s="1"/>
  <c r="D30" i="4" s="1"/>
  <c r="E30" i="4" s="1"/>
  <c r="F30" i="4" s="1"/>
  <c r="G30" i="4"/>
  <c r="H30" i="4" s="1"/>
  <c r="I30" i="4" s="1"/>
  <c r="J30" i="4" s="1"/>
  <c r="K30" i="4" s="1"/>
  <c r="L30" i="4" s="1"/>
  <c r="AP26" i="4"/>
  <c r="AQ26" i="4"/>
  <c r="AM26" i="4"/>
  <c r="C29" i="4" s="1"/>
  <c r="D29" i="4" s="1"/>
  <c r="E29" i="4" s="1"/>
  <c r="F29" i="4" s="1"/>
  <c r="AP24" i="4"/>
  <c r="AQ24" i="4"/>
  <c r="AM24" i="4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C26" i="4" s="1"/>
  <c r="AP22" i="4"/>
  <c r="AQ22" i="4"/>
  <c r="AM22" i="4" s="1"/>
  <c r="C25" i="4" s="1"/>
  <c r="D25" i="4" s="1"/>
  <c r="E25" i="4" s="1"/>
  <c r="F25" i="4" s="1"/>
  <c r="G25" i="4" s="1"/>
  <c r="H25" i="4" s="1"/>
  <c r="I25" i="4" s="1"/>
  <c r="J25" i="4" s="1"/>
  <c r="K25" i="4" s="1"/>
  <c r="L25" i="4"/>
  <c r="AP21" i="4"/>
  <c r="AQ21" i="4"/>
  <c r="AM21" i="4" s="1"/>
  <c r="C24" i="4" s="1"/>
  <c r="D24" i="4" s="1"/>
  <c r="AP20" i="4"/>
  <c r="AQ20" i="4"/>
  <c r="AM20" i="4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C21" i="4" s="1"/>
  <c r="D21" i="4" s="1"/>
  <c r="E21" i="4" s="1"/>
  <c r="F21" i="4" s="1"/>
  <c r="G21" i="4" s="1"/>
  <c r="H21" i="4"/>
  <c r="I21" i="4" s="1"/>
  <c r="J21" i="4" s="1"/>
  <c r="AP17" i="4"/>
  <c r="AQ17" i="4"/>
  <c r="AM17" i="4"/>
  <c r="AP16" i="4"/>
  <c r="AQ16" i="4"/>
  <c r="AM16" i="4"/>
  <c r="C19" i="4" s="1"/>
  <c r="D19" i="4" s="1"/>
  <c r="AP15" i="4"/>
  <c r="AQ15" i="4"/>
  <c r="AM15" i="4"/>
  <c r="C18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C13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/>
  <c r="AM10" i="4" s="1"/>
  <c r="C10" i="4" s="1"/>
  <c r="D10" i="4" s="1"/>
  <c r="AP9" i="4"/>
  <c r="AQ9" i="4" s="1"/>
  <c r="AM9" i="4" s="1"/>
  <c r="C9" i="4"/>
  <c r="C8" i="4"/>
  <c r="AF64" i="4"/>
  <c r="AF77" i="4"/>
  <c r="AF78" i="4" s="1"/>
  <c r="AF79" i="4" s="1"/>
  <c r="AF66" i="4"/>
  <c r="AF67" i="4"/>
  <c r="AF68" i="4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69" i="4"/>
  <c r="AF70" i="4" s="1"/>
  <c r="AF71" i="4" s="1"/>
  <c r="AF72" i="4" s="1"/>
  <c r="AF73" i="4" s="1"/>
  <c r="AF74" i="4" s="1"/>
  <c r="AF75" i="4" s="1"/>
  <c r="AF51" i="4"/>
  <c r="AF35" i="4"/>
  <c r="AF36" i="4" s="1"/>
  <c r="AF52" i="4"/>
  <c r="AF53" i="4" s="1"/>
  <c r="AF54" i="4"/>
  <c r="AF55" i="4" s="1"/>
  <c r="AF56" i="4" s="1"/>
  <c r="AF57" i="4" s="1"/>
  <c r="AF58" i="4" s="1"/>
  <c r="AF59" i="4" s="1"/>
  <c r="AF60" i="4" s="1"/>
  <c r="AF61" i="4" s="1"/>
  <c r="AF37" i="4"/>
  <c r="AF38" i="4" s="1"/>
  <c r="R15" i="4"/>
  <c r="S15" i="4"/>
  <c r="T15" i="4"/>
  <c r="U15" i="4" s="1"/>
  <c r="V15" i="4"/>
  <c r="W15" i="4" s="1"/>
  <c r="X15" i="4" s="1"/>
  <c r="Y15" i="4" s="1"/>
  <c r="Z15" i="4" s="1"/>
  <c r="R14" i="4"/>
  <c r="S14" i="4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/>
  <c r="F17" i="4"/>
  <c r="G17" i="4" s="1"/>
  <c r="H17" i="4" s="1"/>
  <c r="I17" i="4" s="1"/>
  <c r="J17" i="4"/>
  <c r="K17" i="4" s="1"/>
  <c r="L17" i="4" s="1"/>
  <c r="H12" i="4"/>
  <c r="I12" i="4" s="1"/>
  <c r="J12" i="4" s="1"/>
  <c r="K12" i="4" s="1"/>
  <c r="L12" i="4" s="1"/>
  <c r="E19" i="4"/>
  <c r="F19" i="4" s="1"/>
  <c r="G19" i="4" s="1"/>
  <c r="H19" i="4" s="1"/>
  <c r="I19" i="4" s="1"/>
  <c r="J19" i="4" s="1"/>
  <c r="K19" i="4" s="1"/>
  <c r="L19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D8" i="4"/>
  <c r="E8" i="4" s="1"/>
  <c r="F8" i="4" s="1"/>
  <c r="G8" i="4" s="1"/>
  <c r="H8" i="4" s="1"/>
  <c r="I8" i="4" s="1"/>
  <c r="J8" i="4" s="1"/>
  <c r="K8" i="4" s="1"/>
  <c r="L8" i="4" s="1"/>
  <c r="E10" i="4"/>
  <c r="F10" i="4" s="1"/>
  <c r="G10" i="4" s="1"/>
  <c r="H10" i="4" s="1"/>
  <c r="I10" i="4" s="1"/>
  <c r="J10" i="4" s="1"/>
  <c r="K10" i="4" s="1"/>
  <c r="L10" i="4" s="1"/>
  <c r="K21" i="4"/>
  <c r="L21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D28" i="4"/>
  <c r="E28" i="4" s="1"/>
  <c r="F28" i="4" s="1"/>
  <c r="G28" i="4" s="1"/>
  <c r="H28" i="4" s="1"/>
  <c r="I28" i="4" s="1"/>
  <c r="J28" i="4" s="1"/>
  <c r="K28" i="4" s="1"/>
  <c r="L28" i="4" s="1"/>
  <c r="G29" i="4"/>
  <c r="H29" i="4" s="1"/>
  <c r="I29" i="4" s="1"/>
  <c r="J29" i="4" s="1"/>
  <c r="K29" i="4"/>
  <c r="L29" i="4" s="1"/>
  <c r="C33" i="4"/>
  <c r="G7" i="2"/>
  <c r="C5" i="19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/>
  <c r="G7" i="19" s="1"/>
  <c r="H7" i="19" s="1"/>
  <c r="I7" i="19" s="1"/>
  <c r="J7" i="19" s="1"/>
  <c r="K7" i="19" s="1"/>
  <c r="L7" i="19" s="1"/>
  <c r="M7" i="19" s="1"/>
  <c r="N7" i="19"/>
  <c r="O7" i="19" s="1"/>
  <c r="P7" i="19" s="1"/>
  <c r="Q7" i="19" s="1"/>
  <c r="R7" i="19" s="1"/>
  <c r="S7" i="19" s="1"/>
  <c r="T7" i="19" s="1"/>
  <c r="U7" i="19" s="1"/>
  <c r="V7" i="19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D33" i="4"/>
  <c r="E33" i="4" s="1"/>
  <c r="F33" i="4" s="1"/>
  <c r="G33" i="4" s="1"/>
  <c r="H33" i="4" s="1"/>
  <c r="I33" i="4" s="1"/>
  <c r="J33" i="4" s="1"/>
  <c r="K33" i="4" s="1"/>
  <c r="L33" i="4" s="1"/>
  <c r="C34" i="4"/>
  <c r="D34" i="4"/>
  <c r="E34" i="4"/>
  <c r="F34" i="4" s="1"/>
  <c r="G34" i="4" s="1"/>
  <c r="H34" i="4" s="1"/>
  <c r="I34" i="4" s="1"/>
  <c r="J34" i="4" s="1"/>
  <c r="K34" i="4" s="1"/>
  <c r="L34" i="4" s="1"/>
  <c r="A31" i="19"/>
  <c r="D5" i="19"/>
  <c r="E5" i="19"/>
  <c r="H35" i="4"/>
  <c r="I35" i="4"/>
  <c r="J35" i="4"/>
  <c r="K35" i="4" s="1"/>
  <c r="L35" i="4" s="1"/>
  <c r="H36" i="4"/>
  <c r="I36" i="4" s="1"/>
  <c r="J36" i="4" s="1"/>
  <c r="K36" i="4" s="1"/>
  <c r="L36" i="4" s="1"/>
  <c r="C37" i="4"/>
  <c r="D37" i="4" s="1"/>
  <c r="E37" i="4" s="1"/>
  <c r="F37" i="4"/>
  <c r="G37" i="4" s="1"/>
  <c r="H37" i="4" s="1"/>
  <c r="I37" i="4" s="1"/>
  <c r="J37" i="4" s="1"/>
  <c r="K37" i="4" s="1"/>
  <c r="L37" i="4" s="1"/>
  <c r="C38" i="4"/>
  <c r="D38" i="4"/>
  <c r="E38" i="4" s="1"/>
  <c r="F38" i="4" s="1"/>
  <c r="G38" i="4" s="1"/>
  <c r="H38" i="4" s="1"/>
  <c r="I38" i="4" s="1"/>
  <c r="J38" i="4" s="1"/>
  <c r="K38" i="4" s="1"/>
  <c r="L38" i="4"/>
  <c r="C39" i="4"/>
  <c r="D39" i="4"/>
  <c r="E39" i="4" s="1"/>
  <c r="F39" i="4" s="1"/>
  <c r="G39" i="4" s="1"/>
  <c r="H39" i="4" s="1"/>
  <c r="I39" i="4" s="1"/>
  <c r="J39" i="4" s="1"/>
  <c r="K39" i="4" s="1"/>
  <c r="L39" i="4" s="1"/>
  <c r="L40" i="4"/>
  <c r="D43" i="4"/>
  <c r="E43" i="4" s="1"/>
  <c r="F43" i="4" s="1"/>
  <c r="G43" i="4" s="1"/>
  <c r="H43" i="4" s="1"/>
  <c r="I43" i="4" s="1"/>
  <c r="J43" i="4" s="1"/>
  <c r="K43" i="4" s="1"/>
  <c r="L43" i="4" s="1"/>
  <c r="C44" i="4"/>
  <c r="E42" i="4"/>
  <c r="F42" i="4" s="1"/>
  <c r="G42" i="4" s="1"/>
  <c r="H42" i="4" s="1"/>
  <c r="I42" i="4" s="1"/>
  <c r="J42" i="4" s="1"/>
  <c r="K42" i="4"/>
  <c r="L42" i="4" s="1"/>
  <c r="D44" i="4"/>
  <c r="E44" i="4" s="1"/>
  <c r="F44" i="4" s="1"/>
  <c r="G44" i="4" s="1"/>
  <c r="H44" i="4" s="1"/>
  <c r="I44" i="4" s="1"/>
  <c r="J44" i="4" s="1"/>
  <c r="K44" i="4" s="1"/>
  <c r="L44" i="4" s="1"/>
  <c r="J45" i="4"/>
  <c r="K45" i="4" s="1"/>
  <c r="L45" i="4" s="1"/>
  <c r="E46" i="4"/>
  <c r="F46" i="4"/>
  <c r="G46" i="4"/>
  <c r="H46" i="4" s="1"/>
  <c r="I46" i="4" s="1"/>
  <c r="J46" i="4"/>
  <c r="K46" i="4" s="1"/>
  <c r="L46" i="4" s="1"/>
  <c r="D47" i="4"/>
  <c r="E47" i="4"/>
  <c r="F47" i="4"/>
  <c r="G47" i="4" s="1"/>
  <c r="H47" i="4" s="1"/>
  <c r="I47" i="4"/>
  <c r="J47" i="4" s="1"/>
  <c r="K47" i="4" s="1"/>
  <c r="L47" i="4" s="1"/>
  <c r="C57" i="4"/>
  <c r="D57" i="4"/>
  <c r="E57" i="4" s="1"/>
  <c r="F57" i="4" s="1"/>
  <c r="G57" i="4"/>
  <c r="H57" i="4" s="1"/>
  <c r="I57" i="4" s="1"/>
  <c r="J57" i="4" s="1"/>
  <c r="K57" i="4" s="1"/>
  <c r="L57" i="4" s="1"/>
  <c r="D56" i="4"/>
  <c r="E56" i="4" s="1"/>
  <c r="F56" i="4"/>
  <c r="G56" i="4" s="1"/>
  <c r="H56" i="4" s="1"/>
  <c r="I56" i="4" s="1"/>
  <c r="J56" i="4" s="1"/>
  <c r="K56" i="4" s="1"/>
  <c r="L56" i="4" s="1"/>
  <c r="D54" i="4"/>
  <c r="E54" i="4"/>
  <c r="F54" i="4" s="1"/>
  <c r="G54" i="4" s="1"/>
  <c r="H54" i="4" s="1"/>
  <c r="I54" i="4" s="1"/>
  <c r="J54" i="4" s="1"/>
  <c r="K54" i="4" s="1"/>
  <c r="L54" i="4" s="1"/>
  <c r="E55" i="4"/>
  <c r="F55" i="4" s="1"/>
  <c r="G55" i="4" s="1"/>
  <c r="H55" i="4" s="1"/>
  <c r="I55" i="4" s="1"/>
  <c r="J55" i="4" s="1"/>
  <c r="K55" i="4" s="1"/>
  <c r="L55" i="4" s="1"/>
  <c r="C58" i="4"/>
  <c r="D58" i="4" s="1"/>
  <c r="E58" i="4" s="1"/>
  <c r="F58" i="4" s="1"/>
  <c r="G58" i="4" s="1"/>
  <c r="H58" i="4" s="1"/>
  <c r="I58" i="4" s="1"/>
  <c r="J58" i="4" s="1"/>
  <c r="K58" i="4" s="1"/>
  <c r="L58" i="4" s="1"/>
  <c r="D49" i="4"/>
  <c r="E49" i="4"/>
  <c r="F49" i="4" s="1"/>
  <c r="G49" i="4" s="1"/>
  <c r="H49" i="4" s="1"/>
  <c r="I49" i="4" s="1"/>
  <c r="J49" i="4" s="1"/>
  <c r="K49" i="4"/>
  <c r="L49" i="4" s="1"/>
  <c r="D50" i="4"/>
  <c r="E50" i="4"/>
  <c r="F50" i="4"/>
  <c r="G50" i="4" s="1"/>
  <c r="H50" i="4" s="1"/>
  <c r="I50" i="4"/>
  <c r="J50" i="4" s="1"/>
  <c r="K50" i="4" s="1"/>
  <c r="L50" i="4" s="1"/>
  <c r="D51" i="4"/>
  <c r="E51" i="4"/>
  <c r="F51" i="4" s="1"/>
  <c r="G51" i="4" s="1"/>
  <c r="H51" i="4"/>
  <c r="I51" i="4" s="1"/>
  <c r="J51" i="4" s="1"/>
  <c r="K51" i="4" s="1"/>
  <c r="L51" i="4" s="1"/>
  <c r="E53" i="4"/>
  <c r="F53" i="4" s="1"/>
  <c r="G53" i="4" s="1"/>
  <c r="H53" i="4" s="1"/>
  <c r="I53" i="4" s="1"/>
  <c r="J53" i="4" s="1"/>
  <c r="K53" i="4" s="1"/>
  <c r="L53" i="4" s="1"/>
  <c r="D52" i="4"/>
  <c r="E52" i="4" s="1"/>
  <c r="F52" i="4" s="1"/>
  <c r="G52" i="4"/>
  <c r="H52" i="4" s="1"/>
  <c r="I52" i="4" s="1"/>
  <c r="J52" i="4" s="1"/>
  <c r="K52" i="4" s="1"/>
  <c r="L52" i="4" s="1"/>
  <c r="Y16" i="2"/>
  <c r="Y15" i="2"/>
  <c r="Y14" i="2"/>
  <c r="Y13" i="2"/>
  <c r="Y12" i="2"/>
  <c r="Y11" i="2"/>
  <c r="Y10" i="2"/>
  <c r="Y9" i="2"/>
  <c r="Y8" i="2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B19" i="17" s="1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/>
  <c r="B274" i="18"/>
  <c r="C274" i="18"/>
  <c r="B273" i="18"/>
  <c r="C273" i="18"/>
  <c r="B272" i="18"/>
  <c r="C272" i="18"/>
  <c r="B271" i="18"/>
  <c r="C271" i="18"/>
  <c r="B270" i="18"/>
  <c r="C270" i="18"/>
  <c r="B269" i="18"/>
  <c r="C269" i="18"/>
  <c r="B268" i="18"/>
  <c r="C268" i="18"/>
  <c r="B267" i="18"/>
  <c r="C267" i="18"/>
  <c r="B266" i="18"/>
  <c r="C266" i="18"/>
  <c r="B265" i="18"/>
  <c r="C265" i="18"/>
  <c r="B264" i="18"/>
  <c r="C264" i="18"/>
  <c r="B263" i="18"/>
  <c r="C263" i="18"/>
  <c r="B262" i="18"/>
  <c r="C262" i="18"/>
  <c r="B261" i="18"/>
  <c r="C261" i="18"/>
  <c r="B260" i="18"/>
  <c r="C260" i="18"/>
  <c r="B259" i="18"/>
  <c r="C259" i="18"/>
  <c r="B258" i="18"/>
  <c r="C258" i="18"/>
  <c r="B257" i="18"/>
  <c r="C257" i="18"/>
  <c r="B256" i="18"/>
  <c r="C256" i="18"/>
  <c r="B255" i="18"/>
  <c r="C255" i="18"/>
  <c r="B254" i="18"/>
  <c r="C254" i="18"/>
  <c r="B253" i="18"/>
  <c r="C253" i="18"/>
  <c r="B252" i="18"/>
  <c r="C252" i="18"/>
  <c r="B251" i="18"/>
  <c r="C251" i="18"/>
  <c r="B250" i="18"/>
  <c r="C250" i="18"/>
  <c r="B249" i="18"/>
  <c r="C249" i="18"/>
  <c r="B248" i="18"/>
  <c r="C248" i="18"/>
  <c r="B247" i="18"/>
  <c r="C247" i="18"/>
  <c r="B246" i="18"/>
  <c r="C246" i="18"/>
  <c r="B245" i="18"/>
  <c r="C245" i="18"/>
  <c r="B244" i="18"/>
  <c r="C244" i="18"/>
  <c r="B243" i="18"/>
  <c r="C243" i="18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/>
  <c r="AA191" i="18"/>
  <c r="AA240" i="18"/>
  <c r="Z191" i="18"/>
  <c r="Z240" i="18"/>
  <c r="W191" i="18"/>
  <c r="V191" i="18"/>
  <c r="U191" i="18"/>
  <c r="U240" i="18"/>
  <c r="T191" i="18"/>
  <c r="Q191" i="18"/>
  <c r="P191" i="18"/>
  <c r="O191" i="18"/>
  <c r="N191" i="18"/>
  <c r="K191" i="18"/>
  <c r="J191" i="18"/>
  <c r="J240" i="18" s="1"/>
  <c r="I191" i="18"/>
  <c r="H191" i="18"/>
  <c r="E191" i="18"/>
  <c r="D191" i="18"/>
  <c r="C191" i="18"/>
  <c r="C240" i="18"/>
  <c r="B191" i="18"/>
  <c r="B240" i="18" s="1"/>
  <c r="AB190" i="18"/>
  <c r="AB239" i="18"/>
  <c r="AA190" i="18"/>
  <c r="AA239" i="18" s="1"/>
  <c r="Z190" i="18"/>
  <c r="Z239" i="18"/>
  <c r="W190" i="18"/>
  <c r="V190" i="18"/>
  <c r="U190" i="18"/>
  <c r="T190" i="18"/>
  <c r="Q190" i="18"/>
  <c r="P190" i="18"/>
  <c r="O190" i="18"/>
  <c r="N190" i="18"/>
  <c r="K190" i="18"/>
  <c r="J190" i="18"/>
  <c r="I190" i="18"/>
  <c r="I240" i="18" s="1"/>
  <c r="H190" i="18"/>
  <c r="E190" i="18"/>
  <c r="D190" i="18"/>
  <c r="D240" i="18"/>
  <c r="C190" i="18"/>
  <c r="B190" i="18"/>
  <c r="AB189" i="18"/>
  <c r="AB238" i="18"/>
  <c r="AA189" i="18"/>
  <c r="AA238" i="18"/>
  <c r="Z189" i="18"/>
  <c r="Z238" i="18"/>
  <c r="W189" i="18"/>
  <c r="V189" i="18"/>
  <c r="U189" i="18"/>
  <c r="U239" i="18" s="1"/>
  <c r="U238" i="18"/>
  <c r="T189" i="18"/>
  <c r="Q189" i="18"/>
  <c r="P189" i="18"/>
  <c r="P238" i="18" s="1"/>
  <c r="O189" i="18"/>
  <c r="N189" i="18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V237" i="18" s="1"/>
  <c r="U188" i="18"/>
  <c r="T188" i="18"/>
  <c r="Q188" i="18"/>
  <c r="P188" i="18"/>
  <c r="O188" i="18"/>
  <c r="O237" i="18"/>
  <c r="N188" i="18"/>
  <c r="K188" i="18"/>
  <c r="J188" i="18"/>
  <c r="J238" i="18"/>
  <c r="I188" i="18"/>
  <c r="I238" i="18" s="1"/>
  <c r="H188" i="18"/>
  <c r="E188" i="18"/>
  <c r="D188" i="18"/>
  <c r="D238" i="18"/>
  <c r="C188" i="18"/>
  <c r="B188" i="18"/>
  <c r="B238" i="18" s="1"/>
  <c r="AB187" i="18"/>
  <c r="AB236" i="18"/>
  <c r="AA187" i="18"/>
  <c r="AA236" i="18"/>
  <c r="Z187" i="18"/>
  <c r="Z236" i="18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B236" i="18"/>
  <c r="AB186" i="18"/>
  <c r="AB235" i="18"/>
  <c r="AA186" i="18"/>
  <c r="AA235" i="18"/>
  <c r="Z186" i="18"/>
  <c r="Z235" i="18"/>
  <c r="W186" i="18"/>
  <c r="V186" i="18"/>
  <c r="V236" i="18" s="1"/>
  <c r="U186" i="18"/>
  <c r="T186" i="18"/>
  <c r="Q186" i="18"/>
  <c r="Q235" i="18" s="1"/>
  <c r="P186" i="18"/>
  <c r="P235" i="18"/>
  <c r="O186" i="18"/>
  <c r="N186" i="18"/>
  <c r="K186" i="18"/>
  <c r="J186" i="18"/>
  <c r="I186" i="18"/>
  <c r="H186" i="18"/>
  <c r="E186" i="18"/>
  <c r="D186" i="18"/>
  <c r="D235" i="18"/>
  <c r="C186" i="18"/>
  <c r="B186" i="18"/>
  <c r="AB185" i="18"/>
  <c r="AB234" i="18"/>
  <c r="AA185" i="18"/>
  <c r="AA234" i="18"/>
  <c r="Z185" i="18"/>
  <c r="Z234" i="18"/>
  <c r="W185" i="18"/>
  <c r="V185" i="18"/>
  <c r="U185" i="18"/>
  <c r="T185" i="18"/>
  <c r="T235" i="18"/>
  <c r="Q185" i="18"/>
  <c r="P185" i="18"/>
  <c r="O185" i="18"/>
  <c r="N185" i="18"/>
  <c r="N235" i="18"/>
  <c r="K185" i="18"/>
  <c r="K234" i="18" s="1"/>
  <c r="J185" i="18"/>
  <c r="J234" i="18" s="1"/>
  <c r="I185" i="18"/>
  <c r="H185" i="18"/>
  <c r="H234" i="18"/>
  <c r="E185" i="18"/>
  <c r="E234" i="18" s="1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U234" i="18" s="1"/>
  <c r="T184" i="18"/>
  <c r="Q184" i="18"/>
  <c r="Q234" i="18" s="1"/>
  <c r="P184" i="18"/>
  <c r="O184" i="18"/>
  <c r="N184" i="18"/>
  <c r="K184" i="18"/>
  <c r="J184" i="18"/>
  <c r="I184" i="18"/>
  <c r="I233" i="18" s="1"/>
  <c r="H184" i="18"/>
  <c r="E184" i="18"/>
  <c r="D184" i="18"/>
  <c r="C184" i="18"/>
  <c r="B184" i="18"/>
  <c r="AB183" i="18"/>
  <c r="AB232" i="18"/>
  <c r="AA183" i="18"/>
  <c r="AA232" i="18" s="1"/>
  <c r="Z183" i="18"/>
  <c r="Z232" i="18"/>
  <c r="W183" i="18"/>
  <c r="V183" i="18"/>
  <c r="U183" i="18"/>
  <c r="T183" i="18"/>
  <c r="T233" i="18"/>
  <c r="Q183" i="18"/>
  <c r="P183" i="18"/>
  <c r="O183" i="18"/>
  <c r="N183" i="18"/>
  <c r="N232" i="18" s="1"/>
  <c r="K183" i="18"/>
  <c r="J183" i="18"/>
  <c r="I183" i="18"/>
  <c r="H183" i="18"/>
  <c r="E183" i="18"/>
  <c r="D183" i="18"/>
  <c r="C183" i="18"/>
  <c r="B183" i="18"/>
  <c r="AB182" i="18"/>
  <c r="AB231" i="18"/>
  <c r="AA182" i="18"/>
  <c r="AA231" i="18"/>
  <c r="Z182" i="18"/>
  <c r="Z231" i="18"/>
  <c r="W182" i="18"/>
  <c r="V182" i="18"/>
  <c r="U182" i="18"/>
  <c r="U231" i="18"/>
  <c r="T182" i="18"/>
  <c r="Q182" i="18"/>
  <c r="Q232" i="18" s="1"/>
  <c r="P182" i="18"/>
  <c r="O182" i="18"/>
  <c r="N182" i="18"/>
  <c r="K182" i="18"/>
  <c r="J182" i="18"/>
  <c r="I182" i="18"/>
  <c r="I231" i="18"/>
  <c r="H182" i="18"/>
  <c r="E182" i="18"/>
  <c r="D182" i="18"/>
  <c r="C182" i="18"/>
  <c r="B182" i="18"/>
  <c r="B232" i="18" s="1"/>
  <c r="AB181" i="18"/>
  <c r="AB230" i="18"/>
  <c r="AA181" i="18"/>
  <c r="AA230" i="18"/>
  <c r="Z181" i="18"/>
  <c r="Z230" i="18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D230" i="18" s="1"/>
  <c r="C181" i="18"/>
  <c r="B181" i="18"/>
  <c r="AB180" i="18"/>
  <c r="AB229" i="18"/>
  <c r="AA180" i="18"/>
  <c r="AA229" i="18" s="1"/>
  <c r="Z180" i="18"/>
  <c r="Z229" i="18"/>
  <c r="W180" i="18"/>
  <c r="V180" i="18"/>
  <c r="U180" i="18"/>
  <c r="U230" i="18" s="1"/>
  <c r="T180" i="18"/>
  <c r="Q180" i="18"/>
  <c r="P180" i="18"/>
  <c r="P230" i="18"/>
  <c r="O180" i="18"/>
  <c r="O229" i="18"/>
  <c r="N180" i="18"/>
  <c r="K180" i="18"/>
  <c r="J180" i="18"/>
  <c r="I180" i="18"/>
  <c r="I229" i="18" s="1"/>
  <c r="H180" i="18"/>
  <c r="E180" i="18"/>
  <c r="D180" i="18"/>
  <c r="C180" i="18"/>
  <c r="C229" i="18"/>
  <c r="B180" i="18"/>
  <c r="B229" i="18" s="1"/>
  <c r="AB179" i="18"/>
  <c r="AB228" i="18"/>
  <c r="AA179" i="18"/>
  <c r="AA228" i="18"/>
  <c r="Z179" i="18"/>
  <c r="Z228" i="18"/>
  <c r="W179" i="18"/>
  <c r="V179" i="18"/>
  <c r="V229" i="18" s="1"/>
  <c r="U179" i="18"/>
  <c r="T179" i="18"/>
  <c r="Q179" i="18"/>
  <c r="P179" i="18"/>
  <c r="P228" i="18" s="1"/>
  <c r="O179" i="18"/>
  <c r="N179" i="18"/>
  <c r="K179" i="18"/>
  <c r="J179" i="18"/>
  <c r="I179" i="18"/>
  <c r="H179" i="18"/>
  <c r="E179" i="18"/>
  <c r="D179" i="18"/>
  <c r="C179" i="18"/>
  <c r="B179" i="18"/>
  <c r="AB178" i="18"/>
  <c r="AB227" i="18" s="1"/>
  <c r="AA178" i="18"/>
  <c r="AA227" i="18"/>
  <c r="Z178" i="18"/>
  <c r="Z227" i="18" s="1"/>
  <c r="W178" i="18"/>
  <c r="V178" i="18"/>
  <c r="U178" i="18"/>
  <c r="T178" i="18"/>
  <c r="Q178" i="18"/>
  <c r="Q227" i="18"/>
  <c r="P178" i="18"/>
  <c r="O178" i="18"/>
  <c r="O227" i="18" s="1"/>
  <c r="N178" i="18"/>
  <c r="K178" i="18"/>
  <c r="J178" i="18"/>
  <c r="J227" i="18"/>
  <c r="I178" i="18"/>
  <c r="H178" i="18"/>
  <c r="E178" i="18"/>
  <c r="D178" i="18"/>
  <c r="C178" i="18"/>
  <c r="B178" i="18"/>
  <c r="AB177" i="18"/>
  <c r="AB226" i="18"/>
  <c r="AA177" i="18"/>
  <c r="AA226" i="18"/>
  <c r="Z177" i="18"/>
  <c r="Z226" i="18"/>
  <c r="W177" i="18"/>
  <c r="V177" i="18"/>
  <c r="U177" i="18"/>
  <c r="T177" i="18"/>
  <c r="Q177" i="18"/>
  <c r="P177" i="18"/>
  <c r="O177" i="18"/>
  <c r="N177" i="18"/>
  <c r="K177" i="18"/>
  <c r="K227" i="18" s="1"/>
  <c r="J177" i="18"/>
  <c r="I177" i="18"/>
  <c r="H177" i="18"/>
  <c r="E177" i="18"/>
  <c r="D177" i="18"/>
  <c r="C177" i="18"/>
  <c r="B177" i="18"/>
  <c r="B226" i="18" s="1"/>
  <c r="AB176" i="18"/>
  <c r="AB225" i="18"/>
  <c r="AA176" i="18"/>
  <c r="AA225" i="18" s="1"/>
  <c r="Z176" i="18"/>
  <c r="Z225" i="18"/>
  <c r="W176" i="18"/>
  <c r="W226" i="18" s="1"/>
  <c r="V176" i="18"/>
  <c r="U176" i="18"/>
  <c r="T176" i="18"/>
  <c r="Q176" i="18"/>
  <c r="P176" i="18"/>
  <c r="O176" i="18"/>
  <c r="N176" i="18"/>
  <c r="K176" i="18"/>
  <c r="J176" i="18"/>
  <c r="J226" i="18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4" i="18" s="1"/>
  <c r="U225" i="18"/>
  <c r="T175" i="18"/>
  <c r="Q175" i="18"/>
  <c r="P175" i="18"/>
  <c r="O175" i="18"/>
  <c r="N175" i="18"/>
  <c r="N225" i="18"/>
  <c r="K175" i="18"/>
  <c r="K224" i="18" s="1"/>
  <c r="J175" i="18"/>
  <c r="I175" i="18"/>
  <c r="H175" i="18"/>
  <c r="H225" i="18" s="1"/>
  <c r="E175" i="18"/>
  <c r="D175" i="18"/>
  <c r="D224" i="18" s="1"/>
  <c r="C175" i="18"/>
  <c r="C225" i="18" s="1"/>
  <c r="B175" i="18"/>
  <c r="B225" i="18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O174" i="18"/>
  <c r="N174" i="18"/>
  <c r="K174" i="18"/>
  <c r="J174" i="18"/>
  <c r="I174" i="18"/>
  <c r="H174" i="18"/>
  <c r="E174" i="18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/>
  <c r="T173" i="18"/>
  <c r="Q173" i="18"/>
  <c r="P173" i="18"/>
  <c r="O173" i="18"/>
  <c r="O223" i="18" s="1"/>
  <c r="N173" i="18"/>
  <c r="N223" i="18"/>
  <c r="K173" i="18"/>
  <c r="J173" i="18"/>
  <c r="I173" i="18"/>
  <c r="H173" i="18"/>
  <c r="H222" i="18" s="1"/>
  <c r="E173" i="18"/>
  <c r="D173" i="18"/>
  <c r="C173" i="18"/>
  <c r="C222" i="18" s="1"/>
  <c r="B173" i="18"/>
  <c r="B223" i="18"/>
  <c r="AB172" i="18"/>
  <c r="AB221" i="18"/>
  <c r="AA172" i="18"/>
  <c r="AA221" i="18"/>
  <c r="Z172" i="18"/>
  <c r="Z221" i="18"/>
  <c r="W172" i="18"/>
  <c r="V172" i="18"/>
  <c r="V222" i="18"/>
  <c r="U172" i="18"/>
  <c r="U221" i="18" s="1"/>
  <c r="T172" i="18"/>
  <c r="Q172" i="18"/>
  <c r="Q221" i="18" s="1"/>
  <c r="P172" i="18"/>
  <c r="O172" i="18"/>
  <c r="O221" i="18"/>
  <c r="N172" i="18"/>
  <c r="K172" i="18"/>
  <c r="J172" i="18"/>
  <c r="I172" i="18"/>
  <c r="I222" i="18" s="1"/>
  <c r="I221" i="18"/>
  <c r="H172" i="18"/>
  <c r="E172" i="18"/>
  <c r="D172" i="18"/>
  <c r="C172" i="18"/>
  <c r="B172" i="18"/>
  <c r="B221" i="18" s="1"/>
  <c r="AB171" i="18"/>
  <c r="AB220" i="18" s="1"/>
  <c r="AA171" i="18"/>
  <c r="AA220" i="18"/>
  <c r="Z171" i="18"/>
  <c r="Z220" i="18" s="1"/>
  <c r="W171" i="18"/>
  <c r="V171" i="18"/>
  <c r="V220" i="18" s="1"/>
  <c r="U171" i="18"/>
  <c r="U220" i="18" s="1"/>
  <c r="T171" i="18"/>
  <c r="T221" i="18"/>
  <c r="Q171" i="18"/>
  <c r="P171" i="18"/>
  <c r="O171" i="18"/>
  <c r="N171" i="18"/>
  <c r="K171" i="18"/>
  <c r="K220" i="18" s="1"/>
  <c r="J171" i="18"/>
  <c r="J221" i="18" s="1"/>
  <c r="I171" i="18"/>
  <c r="H171" i="18"/>
  <c r="E171" i="18"/>
  <c r="D171" i="18"/>
  <c r="D221" i="18" s="1"/>
  <c r="C171" i="18"/>
  <c r="B171" i="18"/>
  <c r="AB170" i="18"/>
  <c r="AB219" i="18"/>
  <c r="AA170" i="18"/>
  <c r="AA219" i="18" s="1"/>
  <c r="Z170" i="18"/>
  <c r="Z219" i="18"/>
  <c r="W170" i="18"/>
  <c r="W219" i="18" s="1"/>
  <c r="V170" i="18"/>
  <c r="U170" i="18"/>
  <c r="T170" i="18"/>
  <c r="Q170" i="18"/>
  <c r="P170" i="18"/>
  <c r="P219" i="18"/>
  <c r="O170" i="18"/>
  <c r="O219" i="18" s="1"/>
  <c r="N170" i="18"/>
  <c r="K170" i="18"/>
  <c r="K219" i="18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/>
  <c r="V169" i="18"/>
  <c r="U169" i="18"/>
  <c r="T169" i="18"/>
  <c r="Q169" i="18"/>
  <c r="P169" i="18"/>
  <c r="O169" i="18"/>
  <c r="O218" i="18" s="1"/>
  <c r="N169" i="18"/>
  <c r="K169" i="18"/>
  <c r="K218" i="18"/>
  <c r="J169" i="18"/>
  <c r="I169" i="18"/>
  <c r="H169" i="18"/>
  <c r="E169" i="18"/>
  <c r="D169" i="18"/>
  <c r="D218" i="18" s="1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Q217" i="18" s="1"/>
  <c r="P168" i="18"/>
  <c r="P218" i="18"/>
  <c r="O168" i="18"/>
  <c r="N168" i="18"/>
  <c r="K168" i="18"/>
  <c r="K217" i="18"/>
  <c r="J168" i="18"/>
  <c r="I168" i="18"/>
  <c r="H168" i="18"/>
  <c r="E168" i="18"/>
  <c r="D168" i="18"/>
  <c r="C168" i="18"/>
  <c r="C218" i="18" s="1"/>
  <c r="B168" i="18"/>
  <c r="B217" i="18" s="1"/>
  <c r="AB167" i="18"/>
  <c r="AB216" i="18"/>
  <c r="AA167" i="18"/>
  <c r="AA216" i="18"/>
  <c r="Z167" i="18"/>
  <c r="Z216" i="18" s="1"/>
  <c r="W167" i="18"/>
  <c r="W217" i="18" s="1"/>
  <c r="V167" i="18"/>
  <c r="V216" i="18" s="1"/>
  <c r="U167" i="18"/>
  <c r="U216" i="18"/>
  <c r="T167" i="18"/>
  <c r="Q167" i="18"/>
  <c r="P167" i="18"/>
  <c r="O167" i="18"/>
  <c r="O216" i="18"/>
  <c r="N167" i="18"/>
  <c r="K167" i="18"/>
  <c r="J167" i="18"/>
  <c r="I167" i="18"/>
  <c r="H167" i="18"/>
  <c r="E167" i="18"/>
  <c r="D167" i="18"/>
  <c r="C167" i="18"/>
  <c r="B167" i="18"/>
  <c r="AB166" i="18"/>
  <c r="AB215" i="18" s="1"/>
  <c r="AA166" i="18"/>
  <c r="AA215" i="18"/>
  <c r="Z166" i="18"/>
  <c r="Z215" i="18"/>
  <c r="W166" i="18"/>
  <c r="V166" i="18"/>
  <c r="U166" i="18"/>
  <c r="U215" i="18" s="1"/>
  <c r="T166" i="18"/>
  <c r="Q166" i="18"/>
  <c r="Q215" i="18" s="1"/>
  <c r="P166" i="18"/>
  <c r="O166" i="18"/>
  <c r="N166" i="18"/>
  <c r="N216" i="18" s="1"/>
  <c r="K166" i="18"/>
  <c r="K215" i="18" s="1"/>
  <c r="J166" i="18"/>
  <c r="I166" i="18"/>
  <c r="H166" i="18"/>
  <c r="E166" i="18"/>
  <c r="E215" i="18"/>
  <c r="D166" i="18"/>
  <c r="D216" i="18"/>
  <c r="C166" i="18"/>
  <c r="B166" i="18"/>
  <c r="AB165" i="18"/>
  <c r="AB214" i="18"/>
  <c r="AA165" i="18"/>
  <c r="AA214" i="18"/>
  <c r="Z165" i="18"/>
  <c r="Z214" i="18"/>
  <c r="W165" i="18"/>
  <c r="V165" i="18"/>
  <c r="U165" i="18"/>
  <c r="T165" i="18"/>
  <c r="Q165" i="18"/>
  <c r="Q214" i="18"/>
  <c r="P165" i="18"/>
  <c r="P214" i="18" s="1"/>
  <c r="O165" i="18"/>
  <c r="O214" i="18" s="1"/>
  <c r="N165" i="18"/>
  <c r="N214" i="18" s="1"/>
  <c r="N215" i="18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J164" i="18"/>
  <c r="I164" i="18"/>
  <c r="I213" i="18" s="1"/>
  <c r="H164" i="18"/>
  <c r="E164" i="18"/>
  <c r="D164" i="18"/>
  <c r="D213" i="18" s="1"/>
  <c r="C164" i="18"/>
  <c r="B164" i="18"/>
  <c r="B214" i="18" s="1"/>
  <c r="AB163" i="18"/>
  <c r="AB212" i="18" s="1"/>
  <c r="AA163" i="18"/>
  <c r="AA212" i="18"/>
  <c r="Z163" i="18"/>
  <c r="Z212" i="18"/>
  <c r="W163" i="18"/>
  <c r="W212" i="18"/>
  <c r="V163" i="18"/>
  <c r="U163" i="18"/>
  <c r="T163" i="18"/>
  <c r="T213" i="18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B212" i="18" s="1"/>
  <c r="AB162" i="18"/>
  <c r="AB211" i="18"/>
  <c r="AA162" i="18"/>
  <c r="AA211" i="18"/>
  <c r="Z162" i="18"/>
  <c r="Z211" i="18"/>
  <c r="W162" i="18"/>
  <c r="W211" i="18" s="1"/>
  <c r="V162" i="18"/>
  <c r="V212" i="18"/>
  <c r="U162" i="18"/>
  <c r="U211" i="18"/>
  <c r="T162" i="18"/>
  <c r="Q162" i="18"/>
  <c r="P162" i="18"/>
  <c r="P211" i="18" s="1"/>
  <c r="O162" i="18"/>
  <c r="O211" i="18" s="1"/>
  <c r="N162" i="18"/>
  <c r="K162" i="18"/>
  <c r="J162" i="18"/>
  <c r="J212" i="18"/>
  <c r="I162" i="18"/>
  <c r="I211" i="18" s="1"/>
  <c r="H162" i="18"/>
  <c r="E162" i="18"/>
  <c r="D162" i="18"/>
  <c r="C162" i="18"/>
  <c r="C211" i="18"/>
  <c r="B162" i="18"/>
  <c r="AB161" i="18"/>
  <c r="AB210" i="18"/>
  <c r="AA161" i="18"/>
  <c r="AA210" i="18" s="1"/>
  <c r="Z161" i="18"/>
  <c r="Z210" i="18"/>
  <c r="W161" i="18"/>
  <c r="V161" i="18"/>
  <c r="U161" i="18"/>
  <c r="U210" i="18"/>
  <c r="T161" i="18"/>
  <c r="Q161" i="18"/>
  <c r="P161" i="18"/>
  <c r="O161" i="18"/>
  <c r="N161" i="18"/>
  <c r="K161" i="18"/>
  <c r="K211" i="18" s="1"/>
  <c r="J161" i="18"/>
  <c r="I161" i="18"/>
  <c r="H161" i="18"/>
  <c r="E161" i="18"/>
  <c r="D161" i="18"/>
  <c r="D211" i="18" s="1"/>
  <c r="C161" i="18"/>
  <c r="B161" i="18"/>
  <c r="B210" i="18"/>
  <c r="AB160" i="18"/>
  <c r="AB209" i="18" s="1"/>
  <c r="AA160" i="18"/>
  <c r="AA209" i="18"/>
  <c r="Z160" i="18"/>
  <c r="Z209" i="18" s="1"/>
  <c r="W160" i="18"/>
  <c r="W209" i="18"/>
  <c r="V160" i="18"/>
  <c r="V209" i="18" s="1"/>
  <c r="U160" i="18"/>
  <c r="T160" i="18"/>
  <c r="Q160" i="18"/>
  <c r="Q210" i="18" s="1"/>
  <c r="P160" i="18"/>
  <c r="P210" i="18"/>
  <c r="O160" i="18"/>
  <c r="N160" i="18"/>
  <c r="K160" i="18"/>
  <c r="K209" i="18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9" i="18" s="1"/>
  <c r="T208" i="18"/>
  <c r="Q159" i="18"/>
  <c r="P159" i="18"/>
  <c r="O159" i="18"/>
  <c r="N159" i="18"/>
  <c r="N208" i="18" s="1"/>
  <c r="K159" i="18"/>
  <c r="K208" i="18" s="1"/>
  <c r="J159" i="18"/>
  <c r="J209" i="18" s="1"/>
  <c r="I159" i="18"/>
  <c r="I208" i="18" s="1"/>
  <c r="H159" i="18"/>
  <c r="E159" i="18"/>
  <c r="D159" i="18"/>
  <c r="D209" i="18" s="1"/>
  <c r="C159" i="18"/>
  <c r="B159" i="18"/>
  <c r="B208" i="18" s="1"/>
  <c r="AB158" i="18"/>
  <c r="AB207" i="18"/>
  <c r="AA158" i="18"/>
  <c r="AA207" i="18"/>
  <c r="Z158" i="18"/>
  <c r="Z207" i="18"/>
  <c r="W158" i="18"/>
  <c r="W207" i="18" s="1"/>
  <c r="V158" i="18"/>
  <c r="U158" i="18"/>
  <c r="U207" i="18" s="1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H158" i="18"/>
  <c r="E158" i="18"/>
  <c r="E208" i="18" s="1"/>
  <c r="D158" i="18"/>
  <c r="C158" i="18"/>
  <c r="B158" i="18"/>
  <c r="B207" i="18" s="1"/>
  <c r="AB157" i="18"/>
  <c r="AB206" i="18" s="1"/>
  <c r="AA157" i="18"/>
  <c r="AA206" i="18"/>
  <c r="Z157" i="18"/>
  <c r="Z206" i="18" s="1"/>
  <c r="W157" i="18"/>
  <c r="W206" i="18"/>
  <c r="V157" i="18"/>
  <c r="U157" i="18"/>
  <c r="T157" i="18"/>
  <c r="Q157" i="18"/>
  <c r="Q207" i="18" s="1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C157" i="18"/>
  <c r="B157" i="18"/>
  <c r="B206" i="18" s="1"/>
  <c r="AB156" i="18"/>
  <c r="AB205" i="18"/>
  <c r="AA156" i="18"/>
  <c r="AA205" i="18" s="1"/>
  <c r="Z156" i="18"/>
  <c r="Z205" i="18"/>
  <c r="W156" i="18"/>
  <c r="W205" i="18" s="1"/>
  <c r="V156" i="18"/>
  <c r="V205" i="18" s="1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I205" i="18" s="1"/>
  <c r="H156" i="18"/>
  <c r="E156" i="18"/>
  <c r="D156" i="18"/>
  <c r="C156" i="18"/>
  <c r="C206" i="18" s="1"/>
  <c r="B156" i="18"/>
  <c r="W155" i="18"/>
  <c r="V155" i="18"/>
  <c r="U155" i="18"/>
  <c r="U204" i="18" s="1"/>
  <c r="T155" i="18"/>
  <c r="Q155" i="18"/>
  <c r="P155" i="18"/>
  <c r="O155" i="18"/>
  <c r="N155" i="18"/>
  <c r="K155" i="18"/>
  <c r="K205" i="18" s="1"/>
  <c r="J155" i="18"/>
  <c r="J204" i="18" s="1"/>
  <c r="I155" i="18"/>
  <c r="H155" i="18"/>
  <c r="E155" i="18"/>
  <c r="E205" i="18" s="1"/>
  <c r="D155" i="18"/>
  <c r="D204" i="18" s="1"/>
  <c r="C155" i="18"/>
  <c r="C204" i="18"/>
  <c r="B155" i="18"/>
  <c r="W154" i="18"/>
  <c r="V154" i="18"/>
  <c r="U154" i="18"/>
  <c r="U203" i="18" s="1"/>
  <c r="T154" i="18"/>
  <c r="Q154" i="18"/>
  <c r="Q204" i="18" s="1"/>
  <c r="P154" i="18"/>
  <c r="P203" i="18" s="1"/>
  <c r="O154" i="18"/>
  <c r="N154" i="18"/>
  <c r="N204" i="18" s="1"/>
  <c r="K154" i="18"/>
  <c r="J154" i="18"/>
  <c r="J203" i="18"/>
  <c r="I154" i="18"/>
  <c r="H154" i="18"/>
  <c r="E154" i="18"/>
  <c r="D154" i="18"/>
  <c r="D203" i="18" s="1"/>
  <c r="C154" i="18"/>
  <c r="B154" i="18"/>
  <c r="W153" i="18"/>
  <c r="W202" i="18" s="1"/>
  <c r="V153" i="18"/>
  <c r="U153" i="18"/>
  <c r="T153" i="18"/>
  <c r="T203" i="18" s="1"/>
  <c r="Q153" i="18"/>
  <c r="Q202" i="18" s="1"/>
  <c r="P153" i="18"/>
  <c r="O153" i="18"/>
  <c r="N153" i="18"/>
  <c r="K153" i="18"/>
  <c r="J153" i="18"/>
  <c r="J202" i="18" s="1"/>
  <c r="I153" i="18"/>
  <c r="H153" i="18"/>
  <c r="E153" i="18"/>
  <c r="D153" i="18"/>
  <c r="C153" i="18"/>
  <c r="C203" i="18" s="1"/>
  <c r="B153" i="18"/>
  <c r="B203" i="18" s="1"/>
  <c r="W152" i="18"/>
  <c r="W201" i="18" s="1"/>
  <c r="V152" i="18"/>
  <c r="V201" i="18"/>
  <c r="U152" i="18"/>
  <c r="U201" i="18"/>
  <c r="T152" i="18"/>
  <c r="T201" i="18"/>
  <c r="Q152" i="18"/>
  <c r="Q201" i="18" s="1"/>
  <c r="P152" i="18"/>
  <c r="P202" i="18" s="1"/>
  <c r="P201" i="18"/>
  <c r="O152" i="18"/>
  <c r="N152" i="18"/>
  <c r="N202" i="18" s="1"/>
  <c r="N201" i="18"/>
  <c r="K152" i="18"/>
  <c r="K201" i="18" s="1"/>
  <c r="J152" i="18"/>
  <c r="J201" i="18"/>
  <c r="I152" i="18"/>
  <c r="H152" i="18"/>
  <c r="H201" i="18"/>
  <c r="E152" i="18"/>
  <c r="E201" i="18"/>
  <c r="D152" i="18"/>
  <c r="D201" i="18" s="1"/>
  <c r="C152" i="18"/>
  <c r="B152" i="18"/>
  <c r="C47" i="18"/>
  <c r="D47" i="18"/>
  <c r="C46" i="18"/>
  <c r="D46" i="18" s="1"/>
  <c r="C45" i="18"/>
  <c r="D45" i="18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E224" i="18"/>
  <c r="N229" i="18"/>
  <c r="V231" i="18"/>
  <c r="N237" i="18"/>
  <c r="J239" i="18"/>
  <c r="D210" i="18"/>
  <c r="T212" i="18"/>
  <c r="W215" i="18"/>
  <c r="B216" i="18"/>
  <c r="I217" i="18"/>
  <c r="U217" i="18"/>
  <c r="N220" i="18"/>
  <c r="T220" i="18"/>
  <c r="J222" i="18"/>
  <c r="B224" i="18"/>
  <c r="O225" i="18"/>
  <c r="V226" i="18"/>
  <c r="W227" i="18"/>
  <c r="H228" i="18"/>
  <c r="T228" i="18"/>
  <c r="U229" i="18"/>
  <c r="K231" i="18"/>
  <c r="W231" i="18"/>
  <c r="D234" i="18"/>
  <c r="V234" i="18"/>
  <c r="W235" i="18"/>
  <c r="H236" i="18"/>
  <c r="T236" i="18"/>
  <c r="C237" i="18"/>
  <c r="U237" i="18"/>
  <c r="Q239" i="18"/>
  <c r="H240" i="18"/>
  <c r="E226" i="18"/>
  <c r="W237" i="18"/>
  <c r="H238" i="18"/>
  <c r="N238" i="18"/>
  <c r="T238" i="18"/>
  <c r="V240" i="18"/>
  <c r="C207" i="18"/>
  <c r="D212" i="18"/>
  <c r="K213" i="18"/>
  <c r="I215" i="18"/>
  <c r="O215" i="18"/>
  <c r="P216" i="18"/>
  <c r="I219" i="18"/>
  <c r="U219" i="18"/>
  <c r="T222" i="18"/>
  <c r="U223" i="18"/>
  <c r="P224" i="18"/>
  <c r="I227" i="18"/>
  <c r="J228" i="18"/>
  <c r="H230" i="18"/>
  <c r="N230" i="18"/>
  <c r="T230" i="18"/>
  <c r="D232" i="18"/>
  <c r="P232" i="18"/>
  <c r="V232" i="18"/>
  <c r="T204" i="18"/>
  <c r="P223" i="18"/>
  <c r="V223" i="18"/>
  <c r="W224" i="18"/>
  <c r="U226" i="18"/>
  <c r="H229" i="18"/>
  <c r="O230" i="18"/>
  <c r="D231" i="18"/>
  <c r="I234" i="18"/>
  <c r="C238" i="18"/>
  <c r="P239" i="18"/>
  <c r="Q240" i="18"/>
  <c r="P225" i="18"/>
  <c r="D233" i="18"/>
  <c r="V233" i="18"/>
  <c r="W238" i="18"/>
  <c r="D207" i="18"/>
  <c r="I212" i="18"/>
  <c r="Q205" i="18"/>
  <c r="H207" i="18"/>
  <c r="O207" i="18"/>
  <c r="T202" i="18"/>
  <c r="B204" i="18"/>
  <c r="I210" i="18"/>
  <c r="B213" i="18"/>
  <c r="N213" i="18"/>
  <c r="J215" i="18"/>
  <c r="W216" i="18"/>
  <c r="I204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J205" i="18"/>
  <c r="T207" i="18"/>
  <c r="B211" i="18"/>
  <c r="E214" i="18"/>
  <c r="P240" i="18"/>
  <c r="E225" i="18"/>
  <c r="H203" i="18"/>
  <c r="B205" i="18"/>
  <c r="N205" i="18"/>
  <c r="Q220" i="18"/>
  <c r="C230" i="18"/>
  <c r="B237" i="18"/>
  <c r="P234" i="18"/>
  <c r="K239" i="18"/>
  <c r="T240" i="18"/>
  <c r="E223" i="18"/>
  <c r="C227" i="18"/>
  <c r="T234" i="18"/>
  <c r="P209" i="18"/>
  <c r="U212" i="18"/>
  <c r="D217" i="18"/>
  <c r="T219" i="18"/>
  <c r="E222" i="18"/>
  <c r="W222" i="18"/>
  <c r="C224" i="18"/>
  <c r="J225" i="18"/>
  <c r="O228" i="18"/>
  <c r="D229" i="18"/>
  <c r="K230" i="18"/>
  <c r="B231" i="18"/>
  <c r="T231" i="18"/>
  <c r="P233" i="18"/>
  <c r="C236" i="18"/>
  <c r="U236" i="18"/>
  <c r="H239" i="18"/>
  <c r="O240" i="18"/>
  <c r="N236" i="18"/>
  <c r="B27" i="17"/>
  <c r="B25" i="17"/>
  <c r="E5" i="17"/>
  <c r="B23" i="17"/>
  <c r="B24" i="17"/>
  <c r="D24" i="17" s="1"/>
  <c r="W203" i="18"/>
  <c r="K204" i="18"/>
  <c r="B215" i="18"/>
  <c r="I216" i="18"/>
  <c r="Q222" i="18"/>
  <c r="K226" i="18"/>
  <c r="N231" i="18"/>
  <c r="J233" i="18"/>
  <c r="H235" i="18"/>
  <c r="B239" i="18"/>
  <c r="D202" i="18"/>
  <c r="V208" i="18"/>
  <c r="P213" i="18"/>
  <c r="J216" i="18"/>
  <c r="D220" i="18"/>
  <c r="B222" i="18"/>
  <c r="W225" i="18"/>
  <c r="U228" i="18"/>
  <c r="U227" i="18"/>
  <c r="O231" i="18"/>
  <c r="I236" i="18"/>
  <c r="I235" i="18"/>
  <c r="E237" i="18"/>
  <c r="C239" i="18"/>
  <c r="N226" i="18"/>
  <c r="K214" i="18"/>
  <c r="H223" i="18"/>
  <c r="D225" i="18"/>
  <c r="B227" i="18"/>
  <c r="I228" i="18"/>
  <c r="K238" i="18"/>
  <c r="T239" i="18"/>
  <c r="H205" i="18"/>
  <c r="H204" i="18"/>
  <c r="I207" i="18"/>
  <c r="W208" i="18"/>
  <c r="H202" i="18"/>
  <c r="T237" i="18"/>
  <c r="B277" i="18"/>
  <c r="C277" i="18" s="1"/>
  <c r="B278" i="18"/>
  <c r="P217" i="18"/>
  <c r="V225" i="18"/>
  <c r="P229" i="18"/>
  <c r="D237" i="18"/>
  <c r="P215" i="18"/>
  <c r="H221" i="18"/>
  <c r="D223" i="18"/>
  <c r="O234" i="18"/>
  <c r="E240" i="18"/>
  <c r="N209" i="18"/>
  <c r="C210" i="18"/>
  <c r="V215" i="18"/>
  <c r="K216" i="18"/>
  <c r="I218" i="18"/>
  <c r="N221" i="18"/>
  <c r="J223" i="18"/>
  <c r="O226" i="18"/>
  <c r="T229" i="18"/>
  <c r="I230" i="18"/>
  <c r="P231" i="18"/>
  <c r="H237" i="18"/>
  <c r="D239" i="18"/>
  <c r="V239" i="18"/>
  <c r="K240" i="18"/>
  <c r="P220" i="18"/>
  <c r="N222" i="18"/>
  <c r="J224" i="18"/>
  <c r="U235" i="18"/>
  <c r="K202" i="18"/>
  <c r="I203" i="18"/>
  <c r="B32" i="17"/>
  <c r="B34" i="17"/>
  <c r="B44" i="17" s="1"/>
  <c r="F5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O10" i="6"/>
  <c r="O11" i="6" s="1"/>
  <c r="C8" i="6"/>
  <c r="D8" i="6" s="1"/>
  <c r="E8" i="6" s="1"/>
  <c r="F8" i="6" s="1"/>
  <c r="G8" i="6" s="1"/>
  <c r="H8" i="6" s="1"/>
  <c r="I8" i="6" s="1"/>
  <c r="J8" i="6" s="1"/>
  <c r="K8" i="6"/>
  <c r="B9" i="6"/>
  <c r="B10" i="6" s="1"/>
  <c r="A8" i="2"/>
  <c r="A9" i="2"/>
  <c r="A10" i="2" s="1"/>
  <c r="A11" i="2" s="1"/>
  <c r="A12" i="2" s="1"/>
  <c r="A13" i="2" s="1"/>
  <c r="A14" i="2" s="1"/>
  <c r="C9" i="6"/>
  <c r="D9" i="6"/>
  <c r="E9" i="6" s="1"/>
  <c r="F9" i="6" s="1"/>
  <c r="G9" i="6" s="1"/>
  <c r="H9" i="6" s="1"/>
  <c r="I9" i="6" s="1"/>
  <c r="J9" i="6" s="1"/>
  <c r="K9" i="6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Q8" i="5"/>
  <c r="P8" i="5"/>
  <c r="X9" i="5"/>
  <c r="W9" i="5"/>
  <c r="V9" i="5"/>
  <c r="U9" i="5"/>
  <c r="T9" i="5"/>
  <c r="S9" i="5"/>
  <c r="R9" i="5"/>
  <c r="Q9" i="5"/>
  <c r="P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Q12" i="5"/>
  <c r="P12" i="5"/>
  <c r="X11" i="5"/>
  <c r="W11" i="5"/>
  <c r="V11" i="5"/>
  <c r="U11" i="5"/>
  <c r="T11" i="5"/>
  <c r="S11" i="5"/>
  <c r="R11" i="5"/>
  <c r="Q11" i="5"/>
  <c r="P11" i="5"/>
  <c r="X10" i="5"/>
  <c r="W10" i="5"/>
  <c r="V10" i="5"/>
  <c r="U10" i="5"/>
  <c r="T10" i="5"/>
  <c r="S10" i="5"/>
  <c r="R10" i="5"/>
  <c r="Q10" i="5"/>
  <c r="P10" i="5"/>
  <c r="V11" i="6"/>
  <c r="X10" i="6"/>
  <c r="W10" i="6"/>
  <c r="V10" i="6"/>
  <c r="U10" i="6"/>
  <c r="T10" i="6"/>
  <c r="S10" i="6"/>
  <c r="R10" i="6"/>
  <c r="Q10" i="6"/>
  <c r="P10" i="6"/>
  <c r="X9" i="6"/>
  <c r="W9" i="6"/>
  <c r="V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L6" i="3"/>
  <c r="G6" i="4" s="1"/>
  <c r="K6" i="3"/>
  <c r="J6" i="3"/>
  <c r="E6" i="4" s="1"/>
  <c r="I6" i="3"/>
  <c r="D6" i="4" s="1"/>
  <c r="C8" i="20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C34" i="20" s="1"/>
  <c r="C35" i="20" s="1"/>
  <c r="C36" i="20" s="1"/>
  <c r="C37" i="20" s="1"/>
  <c r="C38" i="20" s="1"/>
  <c r="C39" i="20" s="1"/>
  <c r="C40" i="20" s="1"/>
  <c r="C41" i="20" s="1"/>
  <c r="C42" i="20" s="1"/>
  <c r="C43" i="20" s="1"/>
  <c r="C44" i="20" s="1"/>
  <c r="C45" i="20" s="1"/>
  <c r="C46" i="20" s="1"/>
  <c r="C47" i="20" s="1"/>
  <c r="C48" i="20" s="1"/>
  <c r="C49" i="20" s="1"/>
  <c r="C50" i="20" s="1"/>
  <c r="C51" i="20" s="1"/>
  <c r="C52" i="20" s="1"/>
  <c r="C53" i="20" s="1"/>
  <c r="C54" i="20" s="1"/>
  <c r="C55" i="20" s="1"/>
  <c r="C56" i="20" s="1"/>
  <c r="C57" i="20" s="1"/>
  <c r="C58" i="20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F6" i="4"/>
  <c r="E6" i="16" s="1"/>
  <c r="R7" i="16" s="1"/>
  <c r="H6" i="4"/>
  <c r="F6" i="6"/>
  <c r="S7" i="6" s="1"/>
  <c r="J6" i="4"/>
  <c r="X7" i="4" s="1"/>
  <c r="D7" i="7"/>
  <c r="C7" i="5"/>
  <c r="C7" i="12"/>
  <c r="C7" i="7"/>
  <c r="B7" i="5"/>
  <c r="C7" i="16"/>
  <c r="B7" i="6"/>
  <c r="C7" i="6"/>
  <c r="B6" i="6"/>
  <c r="O7" i="6" s="1"/>
  <c r="B6" i="5"/>
  <c r="O7" i="5" s="1"/>
  <c r="B6" i="16"/>
  <c r="O7" i="16" s="1"/>
  <c r="Q7" i="4"/>
  <c r="B6" i="12"/>
  <c r="O7" i="12" s="1"/>
  <c r="K6" i="5"/>
  <c r="X7" i="5" s="1"/>
  <c r="C6" i="8"/>
  <c r="P7" i="8" s="1"/>
  <c r="Y11" i="8"/>
  <c r="Q11" i="8"/>
  <c r="U11" i="8"/>
  <c r="R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E6" i="8"/>
  <c r="R7" i="8" s="1"/>
  <c r="D41" i="18"/>
  <c r="J6" i="8"/>
  <c r="W7" i="8" s="1"/>
  <c r="C232" i="18"/>
  <c r="O232" i="18"/>
  <c r="O233" i="18"/>
  <c r="E204" i="18"/>
  <c r="P204" i="18"/>
  <c r="E7" i="4"/>
  <c r="D7" i="8"/>
  <c r="U202" i="18"/>
  <c r="O201" i="18"/>
  <c r="P206" i="18"/>
  <c r="P205" i="18"/>
  <c r="I6" i="16"/>
  <c r="V7" i="16"/>
  <c r="D205" i="18"/>
  <c r="D206" i="18"/>
  <c r="I6" i="12"/>
  <c r="V7" i="12" s="1"/>
  <c r="C202" i="18"/>
  <c r="C201" i="18"/>
  <c r="F34" i="17"/>
  <c r="Q203" i="18"/>
  <c r="B33" i="17"/>
  <c r="D23" i="17"/>
  <c r="H208" i="18"/>
  <c r="H209" i="18"/>
  <c r="T226" i="18"/>
  <c r="T227" i="18"/>
  <c r="I209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V214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T232" i="18"/>
  <c r="V238" i="18"/>
  <c r="N210" i="18"/>
  <c r="N224" i="18"/>
  <c r="E221" i="18"/>
  <c r="W229" i="18"/>
  <c r="J232" i="18"/>
  <c r="J231" i="18"/>
  <c r="U233" i="18"/>
  <c r="F5" i="19"/>
  <c r="F8" i="19" s="1"/>
  <c r="A27" i="19"/>
  <c r="B42" i="17"/>
  <c r="V227" i="18"/>
  <c r="N217" i="18"/>
  <c r="P212" i="18"/>
  <c r="J237" i="18"/>
  <c r="H224" i="18"/>
  <c r="C209" i="18"/>
  <c r="BL27" i="21"/>
  <c r="BL45" i="21"/>
  <c r="BE45" i="21" s="1"/>
  <c r="BL38" i="21"/>
  <c r="BL36" i="21"/>
  <c r="BL19" i="21"/>
  <c r="BL29" i="21"/>
  <c r="BL44" i="21"/>
  <c r="BL30" i="21"/>
  <c r="BL34" i="21"/>
  <c r="BL24" i="21"/>
  <c r="BL20" i="21"/>
  <c r="BL18" i="21"/>
  <c r="BE18" i="21" s="1"/>
  <c r="BL26" i="21"/>
  <c r="BL23" i="21"/>
  <c r="BL41" i="21"/>
  <c r="BL22" i="21"/>
  <c r="BL31" i="21"/>
  <c r="BL25" i="21"/>
  <c r="BD25" i="21" s="1"/>
  <c r="BL17" i="21"/>
  <c r="BL21" i="21"/>
  <c r="BL32" i="21"/>
  <c r="BL35" i="21"/>
  <c r="BL42" i="21"/>
  <c r="BL37" i="21"/>
  <c r="BL33" i="21"/>
  <c r="BL40" i="21"/>
  <c r="BL39" i="21"/>
  <c r="P33" i="26"/>
  <c r="P83" i="26" s="1"/>
  <c r="P93" i="26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C231" i="18"/>
  <c r="I232" i="18"/>
  <c r="I239" i="18"/>
  <c r="E16" i="19"/>
  <c r="E14" i="19"/>
  <c r="H218" i="18"/>
  <c r="H217" i="18"/>
  <c r="B233" i="18"/>
  <c r="T216" i="18"/>
  <c r="W204" i="18"/>
  <c r="U209" i="18"/>
  <c r="E213" i="18"/>
  <c r="O217" i="18"/>
  <c r="U218" i="18"/>
  <c r="C226" i="18"/>
  <c r="B228" i="18"/>
  <c r="W230" i="18"/>
  <c r="D9" i="4"/>
  <c r="E9" i="4" s="1"/>
  <c r="F9" i="4"/>
  <c r="G9" i="4" s="1"/>
  <c r="H9" i="4" s="1"/>
  <c r="I9" i="4" s="1"/>
  <c r="J9" i="4" s="1"/>
  <c r="K9" i="4" s="1"/>
  <c r="L9" i="4" s="1"/>
  <c r="N82" i="26"/>
  <c r="N92" i="26" s="1"/>
  <c r="N102" i="26" s="1"/>
  <c r="N84" i="26"/>
  <c r="N94" i="26" s="1"/>
  <c r="N104" i="26" s="1"/>
  <c r="V235" i="18"/>
  <c r="P236" i="18"/>
  <c r="B209" i="18"/>
  <c r="D236" i="18"/>
  <c r="Q208" i="18"/>
  <c r="O212" i="18"/>
  <c r="I220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C8" i="19"/>
  <c r="D10" i="19"/>
  <c r="D16" i="19"/>
  <c r="D14" i="19"/>
  <c r="D13" i="19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/>
  <c r="AE102" i="26" s="1"/>
  <c r="AE34" i="26"/>
  <c r="AE84" i="26" s="1"/>
  <c r="AE94" i="26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/>
  <c r="Q94" i="26" s="1"/>
  <c r="Q104" i="26" s="1"/>
  <c r="AG33" i="26"/>
  <c r="AG83" i="26"/>
  <c r="AG93" i="26" s="1"/>
  <c r="AG103" i="26"/>
  <c r="AG81" i="26"/>
  <c r="AG91" i="26"/>
  <c r="AG101" i="26" s="1"/>
  <c r="J79" i="26"/>
  <c r="J89" i="26" s="1"/>
  <c r="J99" i="26" s="1"/>
  <c r="AC81" i="26"/>
  <c r="AC91" i="26"/>
  <c r="AC101" i="26" s="1"/>
  <c r="AN82" i="26"/>
  <c r="AN92" i="26" s="1"/>
  <c r="AN102" i="26" s="1"/>
  <c r="AN34" i="26"/>
  <c r="AN84" i="26"/>
  <c r="AN94" i="26" s="1"/>
  <c r="AN104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P9" i="20"/>
  <c r="P10" i="20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Q8" i="20"/>
  <c r="Q9" i="20"/>
  <c r="Q10" i="20" s="1"/>
  <c r="Q11" i="20" s="1"/>
  <c r="Q12" i="20" s="1"/>
  <c r="Q13" i="20" s="1"/>
  <c r="Q14" i="20" s="1"/>
  <c r="Q15" i="20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Q28" i="20" s="1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Y82" i="26"/>
  <c r="Y92" i="26" s="1"/>
  <c r="Y102" i="26" s="1"/>
  <c r="C8" i="30"/>
  <c r="C9" i="30" s="1"/>
  <c r="C10" i="30" s="1"/>
  <c r="C11" i="30" s="1"/>
  <c r="C12" i="30" s="1"/>
  <c r="C13" i="30" s="1"/>
  <c r="C14" i="30" s="1"/>
  <c r="C15" i="30" s="1"/>
  <c r="C16" i="30" s="1"/>
  <c r="C17" i="30" s="1"/>
  <c r="C18" i="30" s="1"/>
  <c r="C19" i="30" s="1"/>
  <c r="C20" i="30" s="1"/>
  <c r="C21" i="30" s="1"/>
  <c r="C22" i="30" s="1"/>
  <c r="C23" i="30" s="1"/>
  <c r="C24" i="30" s="1"/>
  <c r="C25" i="30" s="1"/>
  <c r="C26" i="30" s="1"/>
  <c r="C27" i="30" s="1"/>
  <c r="C28" i="30" s="1"/>
  <c r="C29" i="30" s="1"/>
  <c r="C30" i="30" s="1"/>
  <c r="C31" i="30" s="1"/>
  <c r="C32" i="30" s="1"/>
  <c r="C33" i="30" s="1"/>
  <c r="C34" i="30" s="1"/>
  <c r="C35" i="30" s="1"/>
  <c r="C36" i="30" s="1"/>
  <c r="C37" i="30" s="1"/>
  <c r="C38" i="30" s="1"/>
  <c r="C39" i="30" s="1"/>
  <c r="C40" i="30" s="1"/>
  <c r="C41" i="30" s="1"/>
  <c r="C42" i="30" s="1"/>
  <c r="C43" i="30" s="1"/>
  <c r="C44" i="30" s="1"/>
  <c r="C45" i="30" s="1"/>
  <c r="C46" i="30" s="1"/>
  <c r="C47" i="30" s="1"/>
  <c r="C48" i="30" s="1"/>
  <c r="C49" i="30" s="1"/>
  <c r="C50" i="30" s="1"/>
  <c r="C51" i="30" s="1"/>
  <c r="C52" i="30" s="1"/>
  <c r="C53" i="30" s="1"/>
  <c r="C54" i="30" s="1"/>
  <c r="C55" i="30" s="1"/>
  <c r="C56" i="30" s="1"/>
  <c r="C57" i="30" s="1"/>
  <c r="C58" i="30" s="1"/>
  <c r="C8" i="29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P8" i="29"/>
  <c r="Q8" i="29" s="1"/>
  <c r="Q9" i="29" s="1"/>
  <c r="L81" i="26"/>
  <c r="L91" i="26" s="1"/>
  <c r="L101" i="26" s="1"/>
  <c r="L83" i="26"/>
  <c r="L93" i="26" s="1"/>
  <c r="L103" i="26" s="1"/>
  <c r="BE29" i="21"/>
  <c r="BG29" i="21" s="1"/>
  <c r="BD29" i="21"/>
  <c r="BF29" i="21" s="1"/>
  <c r="BE32" i="21"/>
  <c r="BG32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E27" i="21"/>
  <c r="BG27" i="21" s="1"/>
  <c r="BD27" i="21"/>
  <c r="BF27" i="21" s="1"/>
  <c r="BD37" i="21"/>
  <c r="BF37" i="21" s="1"/>
  <c r="BE37" i="21"/>
  <c r="BG37" i="21" s="1"/>
  <c r="BD22" i="21"/>
  <c r="BF22" i="21" s="1"/>
  <c r="BE22" i="21"/>
  <c r="BG22" i="21" s="1"/>
  <c r="BD30" i="21"/>
  <c r="BF30" i="21" s="1"/>
  <c r="BE30" i="21"/>
  <c r="BG30" i="21" s="1"/>
  <c r="G5" i="19"/>
  <c r="F16" i="19"/>
  <c r="F14" i="19"/>
  <c r="AM33" i="26"/>
  <c r="AM83" i="26"/>
  <c r="AM93" i="26" s="1"/>
  <c r="AM103" i="26" s="1"/>
  <c r="AM81" i="26"/>
  <c r="AM91" i="26"/>
  <c r="AM101" i="26" s="1"/>
  <c r="BE33" i="21"/>
  <c r="BG33" i="21" s="1"/>
  <c r="BD33" i="21"/>
  <c r="BF33" i="21" s="1"/>
  <c r="B47" i="17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/>
  <c r="Y83" i="26"/>
  <c r="Y93" i="26" s="1"/>
  <c r="Y103" i="26" s="1"/>
  <c r="Y81" i="26"/>
  <c r="Y91" i="26" s="1"/>
  <c r="Y101" i="26" s="1"/>
  <c r="BE42" i="21"/>
  <c r="BG42" i="21" s="1"/>
  <c r="BD42" i="21"/>
  <c r="BF42" i="21" s="1"/>
  <c r="BE41" i="21"/>
  <c r="BG41" i="21" s="1"/>
  <c r="BD41" i="21"/>
  <c r="BF41" i="21" s="1"/>
  <c r="BE44" i="21"/>
  <c r="BG44" i="21" s="1"/>
  <c r="BD44" i="21"/>
  <c r="BF44" i="21" s="1"/>
  <c r="B43" i="17"/>
  <c r="D33" i="17"/>
  <c r="K81" i="26"/>
  <c r="K91" i="26" s="1"/>
  <c r="K101" i="26" s="1"/>
  <c r="K83" i="26"/>
  <c r="K93" i="26" s="1"/>
  <c r="K103" i="26" s="1"/>
  <c r="P9" i="29"/>
  <c r="P10" i="29" s="1"/>
  <c r="P11" i="29" s="1"/>
  <c r="P12" i="29" s="1"/>
  <c r="P13" i="29" s="1"/>
  <c r="P14" i="29" s="1"/>
  <c r="P15" i="29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Q10" i="29"/>
  <c r="Q11" i="29" s="1"/>
  <c r="Q12" i="29" s="1"/>
  <c r="Q13" i="29" s="1"/>
  <c r="Q14" i="29" s="1"/>
  <c r="Q15" i="29" s="1"/>
  <c r="Q16" i="29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BD21" i="21"/>
  <c r="BF21" i="21"/>
  <c r="BE21" i="21"/>
  <c r="BG21" i="21"/>
  <c r="BG18" i="21"/>
  <c r="BD18" i="21"/>
  <c r="BF18" i="21"/>
  <c r="BE36" i="21"/>
  <c r="BG36" i="21" s="1"/>
  <c r="BD36" i="21"/>
  <c r="BF36" i="21"/>
  <c r="B52" i="17"/>
  <c r="B62" i="17" s="1"/>
  <c r="B72" i="17"/>
  <c r="AF81" i="26"/>
  <c r="AF91" i="26" s="1"/>
  <c r="AF101" i="26"/>
  <c r="AF83" i="26"/>
  <c r="AF93" i="26"/>
  <c r="AF103" i="26" s="1"/>
  <c r="BD39" i="21"/>
  <c r="BF39" i="21"/>
  <c r="BE39" i="21"/>
  <c r="BG39" i="21"/>
  <c r="BD20" i="21"/>
  <c r="BF20" i="21"/>
  <c r="BE20" i="21"/>
  <c r="BG20" i="21" s="1"/>
  <c r="BE38" i="21"/>
  <c r="BG38" i="21"/>
  <c r="BD38" i="21"/>
  <c r="BF38" i="21"/>
  <c r="F7" i="4"/>
  <c r="E7" i="5" s="1"/>
  <c r="D7" i="5"/>
  <c r="D7" i="6"/>
  <c r="E7" i="7"/>
  <c r="D7" i="12"/>
  <c r="D7" i="16"/>
  <c r="E7" i="8"/>
  <c r="BD26" i="21"/>
  <c r="BF26" i="21" s="1"/>
  <c r="BE26" i="21"/>
  <c r="BG26" i="21" s="1"/>
  <c r="I81" i="26"/>
  <c r="I91" i="26" s="1"/>
  <c r="I101" i="26" s="1"/>
  <c r="I83" i="26"/>
  <c r="I93" i="26" s="1"/>
  <c r="I103" i="26" s="1"/>
  <c r="BE25" i="21"/>
  <c r="BG25" i="21"/>
  <c r="BF25" i="21"/>
  <c r="BD45" i="21"/>
  <c r="BF45" i="21"/>
  <c r="BG45" i="21"/>
  <c r="H5" i="19"/>
  <c r="G16" i="19"/>
  <c r="G8" i="19"/>
  <c r="F7" i="7"/>
  <c r="E7" i="16"/>
  <c r="E7" i="6"/>
  <c r="G7" i="4"/>
  <c r="E7" i="12"/>
  <c r="F7" i="8"/>
  <c r="Q19" i="4"/>
  <c r="R18" i="4"/>
  <c r="S18" i="4" s="1"/>
  <c r="T18" i="4" s="1"/>
  <c r="U18" i="4" s="1"/>
  <c r="V18" i="4" s="1"/>
  <c r="W18" i="4" s="1"/>
  <c r="X18" i="4"/>
  <c r="Y18" i="4" s="1"/>
  <c r="Z18" i="4" s="1"/>
  <c r="B57" i="17"/>
  <c r="B67" i="17" s="1"/>
  <c r="B77" i="17" s="1"/>
  <c r="Q20" i="4"/>
  <c r="R20" i="4" s="1"/>
  <c r="R19" i="4"/>
  <c r="S19" i="4"/>
  <c r="T19" i="4" s="1"/>
  <c r="U19" i="4" s="1"/>
  <c r="V19" i="4" s="1"/>
  <c r="W19" i="4" s="1"/>
  <c r="X19" i="4" s="1"/>
  <c r="Y19" i="4" s="1"/>
  <c r="Z19" i="4" s="1"/>
  <c r="Q21" i="4"/>
  <c r="S20" i="4"/>
  <c r="T20" i="4" s="1"/>
  <c r="U20" i="4" s="1"/>
  <c r="V20" i="4"/>
  <c r="W20" i="4"/>
  <c r="X20" i="4" s="1"/>
  <c r="Y20" i="4" s="1"/>
  <c r="Z20" i="4" s="1"/>
  <c r="Q22" i="4"/>
  <c r="R21" i="4"/>
  <c r="S21" i="4" s="1"/>
  <c r="T21" i="4" s="1"/>
  <c r="U21" i="4" s="1"/>
  <c r="V21" i="4" s="1"/>
  <c r="W21" i="4" s="1"/>
  <c r="X21" i="4" s="1"/>
  <c r="Y21" i="4" s="1"/>
  <c r="Z21" i="4" s="1"/>
  <c r="Q23" i="4"/>
  <c r="R22" i="4"/>
  <c r="S22" i="4" s="1"/>
  <c r="T22" i="4" s="1"/>
  <c r="U22" i="4" s="1"/>
  <c r="V22" i="4" s="1"/>
  <c r="W22" i="4" s="1"/>
  <c r="X22" i="4" s="1"/>
  <c r="Y22" i="4" s="1"/>
  <c r="Z22" i="4" s="1"/>
  <c r="C19" i="17" l="1"/>
  <c r="B29" i="17"/>
  <c r="F9" i="19"/>
  <c r="D11" i="19"/>
  <c r="C12" i="19"/>
  <c r="C15" i="19"/>
  <c r="C27" i="17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S55" i="27"/>
  <c r="R56" i="27"/>
  <c r="P50" i="27"/>
  <c r="O49" i="27"/>
  <c r="O51" i="27"/>
  <c r="O52" i="27" s="1"/>
  <c r="O53" i="27" s="1"/>
  <c r="O54" i="27" s="1"/>
  <c r="T18" i="27"/>
  <c r="S17" i="27"/>
  <c r="S19" i="27"/>
  <c r="S20" i="27" s="1"/>
  <c r="S21" i="27" s="1"/>
  <c r="S22" i="27" s="1"/>
  <c r="S23" i="27" s="1"/>
  <c r="S24" i="27" s="1"/>
  <c r="S25" i="27" s="1"/>
  <c r="S26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H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F43" i="17"/>
  <c r="F53" i="17" s="1"/>
  <c r="F63" i="17" s="1"/>
  <c r="F73" i="17" s="1"/>
  <c r="G7" i="8"/>
  <c r="F7" i="16"/>
  <c r="F7" i="12"/>
  <c r="H7" i="4"/>
  <c r="F7" i="6"/>
  <c r="G7" i="7"/>
  <c r="F7" i="5"/>
  <c r="H11" i="19"/>
  <c r="H14" i="19"/>
  <c r="H15" i="19"/>
  <c r="H12" i="19"/>
  <c r="H8" i="19"/>
  <c r="I5" i="19"/>
  <c r="H17" i="19"/>
  <c r="H10" i="19"/>
  <c r="H16" i="19"/>
  <c r="H9" i="19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R23" i="4"/>
  <c r="S23" i="4" s="1"/>
  <c r="T23" i="4" s="1"/>
  <c r="U23" i="4" s="1"/>
  <c r="V23" i="4" s="1"/>
  <c r="W23" i="4" s="1"/>
  <c r="X23" i="4" s="1"/>
  <c r="Y23" i="4" s="1"/>
  <c r="Z23" i="4" s="1"/>
  <c r="Q24" i="4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D36" i="17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T11" i="6"/>
  <c r="S11" i="6"/>
  <c r="R11" i="6"/>
  <c r="Q11" i="6"/>
  <c r="O12" i="6"/>
  <c r="X11" i="6"/>
  <c r="P11" i="6"/>
  <c r="W11" i="6"/>
  <c r="U11" i="6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36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C2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C14" i="4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T55" i="27" l="1"/>
  <c r="T56" i="27" s="1"/>
  <c r="S56" i="27"/>
  <c r="Q50" i="27"/>
  <c r="P49" i="27"/>
  <c r="P51" i="27"/>
  <c r="P52" i="27" s="1"/>
  <c r="P53" i="27" s="1"/>
  <c r="P54" i="27" s="1"/>
  <c r="T17" i="27"/>
  <c r="T19" i="27"/>
  <c r="T20" i="27" s="1"/>
  <c r="T21" i="27" s="1"/>
  <c r="T22" i="27" s="1"/>
  <c r="T23" i="27" s="1"/>
  <c r="T24" i="27" s="1"/>
  <c r="T25" i="27" s="1"/>
  <c r="T26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I2" i="17"/>
  <c r="J2" i="17" s="1"/>
  <c r="K2" i="17" s="1"/>
  <c r="B45" i="17"/>
  <c r="D35" i="17"/>
  <c r="E35" i="17"/>
  <c r="B38" i="17"/>
  <c r="E28" i="17"/>
  <c r="B46" i="17"/>
  <c r="E46" i="17" s="1"/>
  <c r="E56" i="17" s="1"/>
  <c r="E66" i="17" s="1"/>
  <c r="E76" i="17" s="1"/>
  <c r="F35" i="17"/>
  <c r="K14" i="27"/>
  <c r="K15" i="27" s="1"/>
  <c r="K16" i="27" s="1"/>
  <c r="BD28" i="21"/>
  <c r="BF28" i="21" s="1"/>
  <c r="BE28" i="21"/>
  <c r="BG28" i="21" s="1"/>
  <c r="B9" i="21" s="1" a="1"/>
  <c r="F46" i="17"/>
  <c r="F56" i="17" s="1"/>
  <c r="F66" i="17" s="1"/>
  <c r="F76" i="17" s="1"/>
  <c r="Q25" i="4"/>
  <c r="R24" i="4"/>
  <c r="S24" i="4" s="1"/>
  <c r="T24" i="4" s="1"/>
  <c r="U24" i="4" s="1"/>
  <c r="V24" i="4" s="1"/>
  <c r="W24" i="4" s="1"/>
  <c r="X24" i="4" s="1"/>
  <c r="Y24" i="4" s="1"/>
  <c r="Z24" i="4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C15" i="4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I12" i="19"/>
  <c r="I17" i="19"/>
  <c r="I16" i="19"/>
  <c r="I11" i="19"/>
  <c r="J5" i="19"/>
  <c r="I13" i="19"/>
  <c r="I9" i="19"/>
  <c r="I15" i="19"/>
  <c r="I10" i="19"/>
  <c r="I8" i="19"/>
  <c r="I14" i="19"/>
  <c r="S12" i="6"/>
  <c r="R12" i="6"/>
  <c r="Q12" i="6"/>
  <c r="X12" i="6"/>
  <c r="P12" i="6"/>
  <c r="W12" i="6"/>
  <c r="O13" i="6"/>
  <c r="V12" i="6"/>
  <c r="T12" i="6"/>
  <c r="U12" i="6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38" i="17"/>
  <c r="G48" i="17" s="1"/>
  <c r="G58" i="17" s="1"/>
  <c r="G68" i="17" s="1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38" i="17"/>
  <c r="F48" i="17" s="1"/>
  <c r="F58" i="17" s="1"/>
  <c r="F68" i="17" s="1"/>
  <c r="F40" i="17"/>
  <c r="F50" i="17" s="1"/>
  <c r="F60" i="17" s="1"/>
  <c r="F70" i="17" s="1"/>
  <c r="R50" i="27" l="1"/>
  <c r="Q49" i="27"/>
  <c r="Q51" i="27"/>
  <c r="Q52" i="27" s="1"/>
  <c r="Q53" i="27" s="1"/>
  <c r="Q54" i="27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L14" i="27"/>
  <c r="L15" i="27" s="1"/>
  <c r="L16" i="2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R13" i="6"/>
  <c r="Q13" i="6"/>
  <c r="X13" i="6"/>
  <c r="P13" i="6"/>
  <c r="W13" i="6"/>
  <c r="V13" i="6"/>
  <c r="U13" i="6"/>
  <c r="S13" i="6"/>
  <c r="T13" i="6"/>
  <c r="C16" i="4"/>
  <c r="D16" i="4" s="1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R25" i="4"/>
  <c r="S25" i="4" s="1"/>
  <c r="T25" i="4" s="1"/>
  <c r="U25" i="4" s="1"/>
  <c r="V25" i="4" s="1"/>
  <c r="W25" i="4" s="1"/>
  <c r="X25" i="4" s="1"/>
  <c r="Y25" i="4" s="1"/>
  <c r="Z25" i="4" s="1"/>
  <c r="Q26" i="4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J15" i="19"/>
  <c r="J11" i="19"/>
  <c r="J8" i="19"/>
  <c r="J16" i="19"/>
  <c r="J13" i="19"/>
  <c r="J17" i="19"/>
  <c r="J9" i="19"/>
  <c r="J10" i="19"/>
  <c r="J12" i="19"/>
  <c r="K5" i="19"/>
  <c r="J14" i="19"/>
  <c r="C3" i="4"/>
  <c r="S50" i="27" l="1"/>
  <c r="R51" i="27"/>
  <c r="R52" i="27" s="1"/>
  <c r="R53" i="27" s="1"/>
  <c r="R54" i="27" s="1"/>
  <c r="R49" i="27"/>
  <c r="C48" i="17"/>
  <c r="C58" i="17" s="1"/>
  <c r="C68" i="17" s="1"/>
  <c r="H4" i="17"/>
  <c r="I4" i="17" s="1"/>
  <c r="J4" i="17" s="1"/>
  <c r="K4" i="17" s="1"/>
  <c r="L4" i="17" s="1"/>
  <c r="M4" i="17" s="1"/>
  <c r="M14" i="27"/>
  <c r="M15" i="27" s="1"/>
  <c r="M16" i="27" s="1"/>
  <c r="M3" i="17"/>
  <c r="M2" i="17"/>
  <c r="A18" i="2"/>
  <c r="B10" i="2"/>
  <c r="R26" i="4"/>
  <c r="S26" i="4" s="1"/>
  <c r="T26" i="4" s="1"/>
  <c r="U26" i="4" s="1"/>
  <c r="V26" i="4" s="1"/>
  <c r="W26" i="4" s="1"/>
  <c r="X26" i="4" s="1"/>
  <c r="Y26" i="4" s="1"/>
  <c r="Z26" i="4" s="1"/>
  <c r="Q27" i="4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L5" i="19"/>
  <c r="K17" i="19"/>
  <c r="K9" i="19"/>
  <c r="K12" i="19"/>
  <c r="K10" i="19"/>
  <c r="K16" i="19"/>
  <c r="K11" i="19"/>
  <c r="K15" i="19"/>
  <c r="K8" i="19"/>
  <c r="K13" i="19"/>
  <c r="K14" i="19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T50" i="27" l="1"/>
  <c r="S51" i="27"/>
  <c r="S52" i="27" s="1"/>
  <c r="S53" i="27" s="1"/>
  <c r="S54" i="27" s="1"/>
  <c r="S49" i="27"/>
  <c r="N14" i="27"/>
  <c r="N15" i="27" s="1"/>
  <c r="N16" i="27" s="1"/>
  <c r="N2" i="17"/>
  <c r="N3" i="17"/>
  <c r="C282" i="18"/>
  <c r="B283" i="18"/>
  <c r="L10" i="19"/>
  <c r="L12" i="19"/>
  <c r="L16" i="19"/>
  <c r="L8" i="19"/>
  <c r="L11" i="19"/>
  <c r="L17" i="19"/>
  <c r="L9" i="19"/>
  <c r="L14" i="19"/>
  <c r="L13" i="19"/>
  <c r="M5" i="19"/>
  <c r="L15" i="19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R27" i="4"/>
  <c r="S27" i="4" s="1"/>
  <c r="T27" i="4" s="1"/>
  <c r="U27" i="4" s="1"/>
  <c r="V27" i="4" s="1"/>
  <c r="W27" i="4" s="1"/>
  <c r="X27" i="4" s="1"/>
  <c r="Y27" i="4" s="1"/>
  <c r="Z27" i="4" s="1"/>
  <c r="Q28" i="4"/>
  <c r="J7" i="5"/>
  <c r="L7" i="4"/>
  <c r="K7" i="7"/>
  <c r="K7" i="8"/>
  <c r="J7" i="16"/>
  <c r="J7" i="12"/>
  <c r="J7" i="6"/>
  <c r="A19" i="2"/>
  <c r="B11" i="2"/>
  <c r="T51" i="27" l="1"/>
  <c r="T52" i="27" s="1"/>
  <c r="T53" i="27" s="1"/>
  <c r="T54" i="27" s="1"/>
  <c r="T49" i="27"/>
  <c r="O14" i="27"/>
  <c r="O15" i="27" s="1"/>
  <c r="O16" i="27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M8" i="19"/>
  <c r="M16" i="19"/>
  <c r="M17" i="19"/>
  <c r="M9" i="19"/>
  <c r="M14" i="19"/>
  <c r="M11" i="19"/>
  <c r="M15" i="19"/>
  <c r="M12" i="19"/>
  <c r="M13" i="19"/>
  <c r="N5" i="19"/>
  <c r="M10" i="19"/>
  <c r="K7" i="6"/>
  <c r="K7" i="12"/>
  <c r="K7" i="5"/>
  <c r="K7" i="16"/>
  <c r="L7" i="8"/>
  <c r="L7" i="7"/>
  <c r="B12" i="2"/>
  <c r="A20" i="2"/>
  <c r="B284" i="18"/>
  <c r="C283" i="18"/>
  <c r="Q29" i="4"/>
  <c r="R28" i="4"/>
  <c r="S28" i="4" s="1"/>
  <c r="T28" i="4" s="1"/>
  <c r="U28" i="4" s="1"/>
  <c r="V28" i="4" s="1"/>
  <c r="W28" i="4" s="1"/>
  <c r="X28" i="4" s="1"/>
  <c r="Y28" i="4" s="1"/>
  <c r="Z28" i="4" s="1"/>
  <c r="P14" i="27" l="1"/>
  <c r="P15" i="27" s="1"/>
  <c r="P16" i="27" s="1"/>
  <c r="P2" i="17"/>
  <c r="P3" i="17"/>
  <c r="B65" i="18" a="1"/>
  <c r="N11" i="19"/>
  <c r="N14" i="19"/>
  <c r="N8" i="19"/>
  <c r="N16" i="19"/>
  <c r="N13" i="19"/>
  <c r="N15" i="19"/>
  <c r="N10" i="19"/>
  <c r="N12" i="19"/>
  <c r="O5" i="19"/>
  <c r="N17" i="19"/>
  <c r="N9" i="19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Q30" i="4"/>
  <c r="R29" i="4"/>
  <c r="S29" i="4" s="1"/>
  <c r="T29" i="4" s="1"/>
  <c r="U29" i="4" s="1"/>
  <c r="V29" i="4" s="1"/>
  <c r="W29" i="4" s="1"/>
  <c r="X29" i="4" s="1"/>
  <c r="Y29" i="4" s="1"/>
  <c r="Z29" i="4" s="1"/>
  <c r="Q14" i="27" l="1"/>
  <c r="Q15" i="27" s="1"/>
  <c r="Q16" i="27" s="1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O15" i="19"/>
  <c r="O13" i="19"/>
  <c r="P5" i="19"/>
  <c r="O17" i="19"/>
  <c r="O8" i="19"/>
  <c r="O12" i="19"/>
  <c r="O11" i="19"/>
  <c r="O9" i="19"/>
  <c r="O14" i="19"/>
  <c r="O16" i="19"/>
  <c r="O10" i="19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Q31" i="4"/>
  <c r="R30" i="4"/>
  <c r="S30" i="4" s="1"/>
  <c r="T30" i="4" s="1"/>
  <c r="U30" i="4" s="1"/>
  <c r="V30" i="4" s="1"/>
  <c r="W30" i="4" s="1"/>
  <c r="X30" i="4" s="1"/>
  <c r="Y30" i="4" s="1"/>
  <c r="Z30" i="4" s="1"/>
  <c r="B286" i="18"/>
  <c r="C286" i="18" s="1"/>
  <c r="C285" i="18"/>
  <c r="R14" i="27" l="1"/>
  <c r="R15" i="27" s="1"/>
  <c r="R16" i="27" s="1"/>
  <c r="R3" i="17"/>
  <c r="R2" i="17"/>
  <c r="R4" i="17"/>
  <c r="Q32" i="4"/>
  <c r="R31" i="4"/>
  <c r="S31" i="4" s="1"/>
  <c r="T31" i="4" s="1"/>
  <c r="U31" i="4" s="1"/>
  <c r="V31" i="4" s="1"/>
  <c r="W31" i="4" s="1"/>
  <c r="X31" i="4" s="1"/>
  <c r="Y31" i="4" s="1"/>
  <c r="Z31" i="4" s="1"/>
  <c r="P8" i="19"/>
  <c r="P14" i="19"/>
  <c r="P17" i="19"/>
  <c r="Q5" i="19"/>
  <c r="P16" i="19"/>
  <c r="P15" i="19"/>
  <c r="P9" i="19"/>
  <c r="P10" i="19"/>
  <c r="P12" i="19"/>
  <c r="P11" i="19"/>
  <c r="P13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T14" i="27" l="1"/>
  <c r="T15" i="27" s="1"/>
  <c r="T16" i="27" s="1"/>
  <c r="S14" i="27"/>
  <c r="S15" i="27" s="1"/>
  <c r="S16" i="27" s="1"/>
  <c r="S2" i="17"/>
  <c r="S3" i="17"/>
  <c r="W29" i="18"/>
  <c r="W30" i="18"/>
  <c r="W28" i="18"/>
  <c r="W74" i="18" s="1" a="1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74" i="18" s="1" a="1"/>
  <c r="K29" i="18"/>
  <c r="J28" i="18"/>
  <c r="J29" i="18"/>
  <c r="J30" i="18"/>
  <c r="P28" i="18"/>
  <c r="P74" i="18" s="1" a="1"/>
  <c r="P29" i="18"/>
  <c r="P30" i="18"/>
  <c r="U30" i="18"/>
  <c r="U29" i="18"/>
  <c r="U28" i="18"/>
  <c r="U74" i="18" s="1" a="1"/>
  <c r="T30" i="18"/>
  <c r="T28" i="18"/>
  <c r="T29" i="18"/>
  <c r="R32" i="4"/>
  <c r="S32" i="4" s="1"/>
  <c r="T32" i="4" s="1"/>
  <c r="U32" i="4" s="1"/>
  <c r="V32" i="4" s="1"/>
  <c r="W32" i="4" s="1"/>
  <c r="X32" i="4" s="1"/>
  <c r="Y32" i="4" s="1"/>
  <c r="Z32" i="4" s="1"/>
  <c r="Q33" i="4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Q11" i="19"/>
  <c r="R5" i="19"/>
  <c r="Q9" i="19"/>
  <c r="Q14" i="19"/>
  <c r="Q8" i="19"/>
  <c r="Q10" i="19"/>
  <c r="Q16" i="19"/>
  <c r="Q17" i="19"/>
  <c r="Q15" i="19"/>
  <c r="Q12" i="19"/>
  <c r="Q13" i="19"/>
  <c r="E30" i="18"/>
  <c r="E29" i="18"/>
  <c r="E28" i="18"/>
  <c r="B16" i="2"/>
  <c r="A24" i="2"/>
  <c r="S4" i="17"/>
  <c r="C30" i="18"/>
  <c r="C28" i="18"/>
  <c r="C29" i="18"/>
  <c r="D28" i="18"/>
  <c r="D74" i="18" s="1" a="1"/>
  <c r="D29" i="18"/>
  <c r="D30" i="18"/>
  <c r="Z29" i="18"/>
  <c r="Z28" i="18"/>
  <c r="Z74" i="18" s="1" a="1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T2" i="17" l="1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R12" i="19"/>
  <c r="R15" i="19"/>
  <c r="R16" i="19"/>
  <c r="R11" i="19"/>
  <c r="R9" i="19"/>
  <c r="R8" i="19"/>
  <c r="R13" i="19"/>
  <c r="R17" i="19"/>
  <c r="R14" i="19"/>
  <c r="S5" i="19"/>
  <c r="R10" i="19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Q34" i="4"/>
  <c r="R33" i="4"/>
  <c r="S33" i="4" s="1"/>
  <c r="T33" i="4" s="1"/>
  <c r="U33" i="4" s="1"/>
  <c r="V33" i="4" s="1"/>
  <c r="W33" i="4" s="1"/>
  <c r="X33" i="4" s="1"/>
  <c r="Y33" i="4" s="1"/>
  <c r="Z33" i="4" s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U2" i="17" l="1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S9" i="19"/>
  <c r="S8" i="19"/>
  <c r="S12" i="19"/>
  <c r="S13" i="19"/>
  <c r="S15" i="19"/>
  <c r="S10" i="19"/>
  <c r="S16" i="19"/>
  <c r="T5" i="19"/>
  <c r="S17" i="19"/>
  <c r="S14" i="19"/>
  <c r="S11" i="19"/>
  <c r="R34" i="4"/>
  <c r="S34" i="4" s="1"/>
  <c r="T34" i="4" s="1"/>
  <c r="U34" i="4" s="1"/>
  <c r="V34" i="4" s="1"/>
  <c r="W34" i="4" s="1"/>
  <c r="X34" i="4" s="1"/>
  <c r="Y34" i="4" s="1"/>
  <c r="Z34" i="4" s="1"/>
  <c r="Q35" i="4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V2" i="17" l="1"/>
  <c r="V3" i="17"/>
  <c r="V4" i="17"/>
  <c r="Q36" i="4"/>
  <c r="R35" i="4"/>
  <c r="S35" i="4" s="1"/>
  <c r="T35" i="4" s="1"/>
  <c r="U35" i="4" s="1"/>
  <c r="V35" i="4" s="1"/>
  <c r="W35" i="4" s="1"/>
  <c r="X35" i="4" s="1"/>
  <c r="Y35" i="4" s="1"/>
  <c r="Z35" i="4" s="1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T12" i="19"/>
  <c r="T16" i="19"/>
  <c r="T13" i="19"/>
  <c r="T9" i="19"/>
  <c r="T15" i="19"/>
  <c r="T11" i="19"/>
  <c r="T14" i="19"/>
  <c r="T17" i="19"/>
  <c r="T10" i="19"/>
  <c r="T8" i="19"/>
  <c r="U5" i="19"/>
  <c r="W2" i="17" l="1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R36" i="4"/>
  <c r="S36" i="4" s="1"/>
  <c r="T36" i="4" s="1"/>
  <c r="U36" i="4" s="1"/>
  <c r="V36" i="4" s="1"/>
  <c r="W36" i="4" s="1"/>
  <c r="X36" i="4" s="1"/>
  <c r="Y36" i="4" s="1"/>
  <c r="Z36" i="4" s="1"/>
  <c r="Q37" i="4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U10" i="19"/>
  <c r="U11" i="19"/>
  <c r="U16" i="19"/>
  <c r="U17" i="19"/>
  <c r="U12" i="19"/>
  <c r="U15" i="19"/>
  <c r="U9" i="19"/>
  <c r="U13" i="19"/>
  <c r="U8" i="19"/>
  <c r="V5" i="19"/>
  <c r="U14" i="19"/>
  <c r="X3" i="17" l="1"/>
  <c r="X2" i="17"/>
  <c r="V12" i="19"/>
  <c r="V15" i="19"/>
  <c r="V10" i="19"/>
  <c r="V9" i="19"/>
  <c r="V14" i="19"/>
  <c r="V13" i="19"/>
  <c r="V17" i="19"/>
  <c r="V8" i="19"/>
  <c r="W5" i="19"/>
  <c r="V16" i="19"/>
  <c r="V11" i="19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R37" i="4"/>
  <c r="S37" i="4" s="1"/>
  <c r="T37" i="4" s="1"/>
  <c r="U37" i="4" s="1"/>
  <c r="V37" i="4" s="1"/>
  <c r="W37" i="4" s="1"/>
  <c r="X37" i="4" s="1"/>
  <c r="Y37" i="4" s="1"/>
  <c r="Z37" i="4" s="1"/>
  <c r="Q38" i="4"/>
  <c r="X4" i="17"/>
  <c r="Y3" i="17" l="1"/>
  <c r="Y2" i="17"/>
  <c r="Y4" i="17"/>
  <c r="Q39" i="4"/>
  <c r="R38" i="4"/>
  <c r="S38" i="4" s="1"/>
  <c r="T38" i="4" s="1"/>
  <c r="U38" i="4" s="1"/>
  <c r="V38" i="4" s="1"/>
  <c r="W38" i="4" s="1"/>
  <c r="X38" i="4" s="1"/>
  <c r="Y38" i="4" s="1"/>
  <c r="Z38" i="4" s="1"/>
  <c r="A30" i="2"/>
  <c r="B22" i="2"/>
  <c r="W11" i="19"/>
  <c r="W12" i="19"/>
  <c r="W13" i="19"/>
  <c r="W14" i="19"/>
  <c r="W16" i="19"/>
  <c r="W9" i="19"/>
  <c r="W10" i="19"/>
  <c r="W17" i="19"/>
  <c r="W8" i="19"/>
  <c r="W15" i="19"/>
  <c r="X5" i="19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Z3" i="17" l="1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Q40" i="4"/>
  <c r="R39" i="4"/>
  <c r="S39" i="4" s="1"/>
  <c r="T39" i="4" s="1"/>
  <c r="U39" i="4" s="1"/>
  <c r="V39" i="4" s="1"/>
  <c r="W39" i="4" s="1"/>
  <c r="X39" i="4" s="1"/>
  <c r="Y39" i="4" s="1"/>
  <c r="Z39" i="4" s="1"/>
  <c r="Z4" i="17"/>
  <c r="Y5" i="19"/>
  <c r="X13" i="19"/>
  <c r="X16" i="19"/>
  <c r="X11" i="19"/>
  <c r="X15" i="19"/>
  <c r="X9" i="19"/>
  <c r="X8" i="19"/>
  <c r="X10" i="19"/>
  <c r="X17" i="19"/>
  <c r="X12" i="19"/>
  <c r="X14" i="19"/>
  <c r="AA3" i="17" l="1"/>
  <c r="AA2" i="17"/>
  <c r="AA4" i="17"/>
  <c r="Y17" i="19"/>
  <c r="Y15" i="19"/>
  <c r="Y12" i="19"/>
  <c r="Y8" i="19"/>
  <c r="Y16" i="19"/>
  <c r="Y13" i="19"/>
  <c r="Y11" i="19"/>
  <c r="Z5" i="19"/>
  <c r="Y14" i="19"/>
  <c r="Y10" i="19"/>
  <c r="Y9" i="19"/>
  <c r="R40" i="4"/>
  <c r="S40" i="4" s="1"/>
  <c r="T40" i="4" s="1"/>
  <c r="U40" i="4" s="1"/>
  <c r="V40" i="4" s="1"/>
  <c r="W40" i="4" s="1"/>
  <c r="X40" i="4" s="1"/>
  <c r="Y40" i="4" s="1"/>
  <c r="Z40" i="4" s="1"/>
  <c r="Q41" i="4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AB3" i="17" l="1"/>
  <c r="AB2" i="17"/>
  <c r="A33" i="2"/>
  <c r="B25" i="2"/>
  <c r="Q42" i="4"/>
  <c r="R41" i="4"/>
  <c r="S41" i="4" s="1"/>
  <c r="T41" i="4" s="1"/>
  <c r="U41" i="4" s="1"/>
  <c r="V41" i="4" s="1"/>
  <c r="W41" i="4" s="1"/>
  <c r="X41" i="4" s="1"/>
  <c r="Y41" i="4" s="1"/>
  <c r="Z41" i="4" s="1"/>
  <c r="AA5" i="19"/>
  <c r="Z15" i="19"/>
  <c r="Z8" i="19"/>
  <c r="Z16" i="19"/>
  <c r="Z9" i="19"/>
  <c r="Z14" i="19"/>
  <c r="Z12" i="19"/>
  <c r="Z11" i="19"/>
  <c r="Z13" i="19"/>
  <c r="Z17" i="19"/>
  <c r="Z10" i="19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AC3" i="17" l="1"/>
  <c r="AC2" i="17"/>
  <c r="Q43" i="4"/>
  <c r="R42" i="4"/>
  <c r="S42" i="4" s="1"/>
  <c r="T42" i="4" s="1"/>
  <c r="U42" i="4" s="1"/>
  <c r="V42" i="4" s="1"/>
  <c r="W42" i="4" s="1"/>
  <c r="X42" i="4" s="1"/>
  <c r="Y42" i="4" s="1"/>
  <c r="Z42" i="4" s="1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A13" i="19"/>
  <c r="AA17" i="19"/>
  <c r="AA8" i="19"/>
  <c r="AA11" i="19"/>
  <c r="AA12" i="19"/>
  <c r="AA15" i="19"/>
  <c r="AA14" i="19"/>
  <c r="AA10" i="19"/>
  <c r="AA16" i="19"/>
  <c r="AA9" i="19"/>
  <c r="AB5" i="19"/>
  <c r="AC4" i="17"/>
  <c r="AD3" i="17" l="1"/>
  <c r="AD2" i="17"/>
  <c r="AD4" i="17"/>
  <c r="AC5" i="19"/>
  <c r="AB15" i="19"/>
  <c r="AB11" i="19"/>
  <c r="AB9" i="19"/>
  <c r="AB14" i="19"/>
  <c r="AB8" i="19"/>
  <c r="AB13" i="19"/>
  <c r="AB12" i="19"/>
  <c r="AB16" i="19"/>
  <c r="AB10" i="19"/>
  <c r="AB17" i="19"/>
  <c r="B27" i="2"/>
  <c r="A35" i="2"/>
  <c r="Q44" i="4"/>
  <c r="R43" i="4"/>
  <c r="S43" i="4" s="1"/>
  <c r="T43" i="4" s="1"/>
  <c r="U43" i="4" s="1"/>
  <c r="V43" i="4" s="1"/>
  <c r="W43" i="4" s="1"/>
  <c r="X43" i="4" s="1"/>
  <c r="Y43" i="4" s="1"/>
  <c r="Z43" i="4" s="1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E3" i="17" l="1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Q45" i="4"/>
  <c r="R44" i="4"/>
  <c r="S44" i="4" s="1"/>
  <c r="T44" i="4" s="1"/>
  <c r="U44" i="4" s="1"/>
  <c r="V44" i="4" s="1"/>
  <c r="W44" i="4" s="1"/>
  <c r="X44" i="4" s="1"/>
  <c r="Y44" i="4" s="1"/>
  <c r="Z44" i="4" s="1"/>
  <c r="A36" i="2"/>
  <c r="B28" i="2"/>
  <c r="AD5" i="19"/>
  <c r="AC9" i="19"/>
  <c r="AC17" i="19"/>
  <c r="AC14" i="19"/>
  <c r="AC13" i="19"/>
  <c r="AC16" i="19"/>
  <c r="AC15" i="19"/>
  <c r="AC8" i="19"/>
  <c r="AC11" i="19"/>
  <c r="AC10" i="19"/>
  <c r="AC12" i="19"/>
  <c r="AF3" i="17" l="1"/>
  <c r="AF2" i="17"/>
  <c r="AF4" i="17"/>
  <c r="AD17" i="19"/>
  <c r="AD9" i="19"/>
  <c r="AD10" i="19"/>
  <c r="AD8" i="19"/>
  <c r="AD14" i="19"/>
  <c r="AD12" i="19"/>
  <c r="AD13" i="19"/>
  <c r="AD15" i="19"/>
  <c r="AD11" i="19"/>
  <c r="AE5" i="19"/>
  <c r="AD16" i="19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B39" i="17"/>
  <c r="AB49" i="17" s="1"/>
  <c r="AB59" i="17" s="1"/>
  <c r="AB69" i="17" s="1"/>
  <c r="A37" i="2"/>
  <c r="B29" i="2"/>
  <c r="Q46" i="4"/>
  <c r="R45" i="4"/>
  <c r="S45" i="4" s="1"/>
  <c r="T45" i="4" s="1"/>
  <c r="U45" i="4" s="1"/>
  <c r="V45" i="4" s="1"/>
  <c r="W45" i="4" s="1"/>
  <c r="X45" i="4" s="1"/>
  <c r="Y45" i="4" s="1"/>
  <c r="Z45" i="4" s="1"/>
  <c r="AG3" i="17" l="1"/>
  <c r="AG2" i="17"/>
  <c r="AG4" i="17"/>
  <c r="Q47" i="4"/>
  <c r="R46" i="4"/>
  <c r="S46" i="4" s="1"/>
  <c r="T46" i="4" s="1"/>
  <c r="U46" i="4" s="1"/>
  <c r="V46" i="4" s="1"/>
  <c r="W46" i="4" s="1"/>
  <c r="X46" i="4" s="1"/>
  <c r="Y46" i="4" s="1"/>
  <c r="Z46" i="4" s="1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AE14" i="19"/>
  <c r="AF5" i="19"/>
  <c r="AE17" i="19"/>
  <c r="AE12" i="19"/>
  <c r="AE13" i="19"/>
  <c r="AE10" i="19"/>
  <c r="AE11" i="19"/>
  <c r="AE8" i="19"/>
  <c r="AE9" i="19"/>
  <c r="AE15" i="19"/>
  <c r="AE16" i="19"/>
  <c r="AH3" i="17" l="1"/>
  <c r="AH2" i="17"/>
  <c r="AH4" i="17"/>
  <c r="B31" i="2"/>
  <c r="A39" i="2"/>
  <c r="AF15" i="19"/>
  <c r="AF10" i="19"/>
  <c r="AF9" i="19"/>
  <c r="AF11" i="19"/>
  <c r="AF12" i="19"/>
  <c r="AF17" i="19"/>
  <c r="AG5" i="19"/>
  <c r="AF8" i="19"/>
  <c r="AF14" i="19"/>
  <c r="AF16" i="19"/>
  <c r="AF13" i="19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Q48" i="4"/>
  <c r="R47" i="4"/>
  <c r="S47" i="4" s="1"/>
  <c r="T47" i="4" s="1"/>
  <c r="U47" i="4" s="1"/>
  <c r="V47" i="4" s="1"/>
  <c r="W47" i="4" s="1"/>
  <c r="X47" i="4" s="1"/>
  <c r="Y47" i="4" s="1"/>
  <c r="Z47" i="4" s="1"/>
  <c r="AI3" i="17" l="1"/>
  <c r="AI2" i="17"/>
  <c r="Q49" i="4"/>
  <c r="R48" i="4"/>
  <c r="S48" i="4" s="1"/>
  <c r="T48" i="4" s="1"/>
  <c r="U48" i="4" s="1"/>
  <c r="V48" i="4" s="1"/>
  <c r="W48" i="4" s="1"/>
  <c r="X48" i="4" s="1"/>
  <c r="Y48" i="4" s="1"/>
  <c r="Z48" i="4" s="1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G8" i="19"/>
  <c r="AG15" i="19"/>
  <c r="AH5" i="19"/>
  <c r="AG11" i="19"/>
  <c r="AG14" i="19"/>
  <c r="AG17" i="19"/>
  <c r="AG13" i="19"/>
  <c r="AG9" i="19"/>
  <c r="AG16" i="19"/>
  <c r="AG10" i="19"/>
  <c r="AG12" i="19"/>
  <c r="AI4" i="17"/>
  <c r="AJ3" i="17" l="1"/>
  <c r="AJ2" i="17"/>
  <c r="AJ4" i="17"/>
  <c r="AH16" i="19"/>
  <c r="AI5" i="19"/>
  <c r="AH13" i="19"/>
  <c r="AH11" i="19"/>
  <c r="AH15" i="19"/>
  <c r="AH17" i="19"/>
  <c r="AH8" i="19"/>
  <c r="AH10" i="19"/>
  <c r="AH12" i="19"/>
  <c r="AH9" i="19"/>
  <c r="AH14" i="19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F37" i="17"/>
  <c r="AF20" i="17"/>
  <c r="Q50" i="4"/>
  <c r="R49" i="4"/>
  <c r="S49" i="4" s="1"/>
  <c r="T49" i="4" s="1"/>
  <c r="U49" i="4" s="1"/>
  <c r="V49" i="4" s="1"/>
  <c r="W49" i="4" s="1"/>
  <c r="X49" i="4" s="1"/>
  <c r="Y49" i="4" s="1"/>
  <c r="Z49" i="4" s="1"/>
  <c r="AK3" i="17" l="1"/>
  <c r="D3" i="17" s="1"/>
  <c r="AK2" i="17"/>
  <c r="D2" i="17" s="1"/>
  <c r="AK4" i="17"/>
  <c r="D4" i="17" s="1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L3" i="17" s="1"/>
  <c r="AG30" i="17"/>
  <c r="AG34" i="17"/>
  <c r="AG20" i="17"/>
  <c r="AG27" i="17"/>
  <c r="AG18" i="17"/>
  <c r="AG19" i="17"/>
  <c r="AG26" i="17"/>
  <c r="AG33" i="17"/>
  <c r="AG35" i="17"/>
  <c r="Q51" i="4"/>
  <c r="R50" i="4"/>
  <c r="S50" i="4" s="1"/>
  <c r="T50" i="4" s="1"/>
  <c r="U50" i="4" s="1"/>
  <c r="V50" i="4" s="1"/>
  <c r="W50" i="4" s="1"/>
  <c r="X50" i="4" s="1"/>
  <c r="Y50" i="4" s="1"/>
  <c r="Z50" i="4" s="1"/>
  <c r="AJ5" i="19"/>
  <c r="AI16" i="19"/>
  <c r="AI13" i="19"/>
  <c r="AI11" i="19"/>
  <c r="AI17" i="19"/>
  <c r="AI10" i="19"/>
  <c r="AI15" i="19"/>
  <c r="AI12" i="19"/>
  <c r="AI9" i="19"/>
  <c r="AI8" i="19"/>
  <c r="AI14" i="19"/>
  <c r="A42" i="2"/>
  <c r="B34" i="2"/>
  <c r="AL2" i="17" l="1"/>
  <c r="AL4" i="17"/>
  <c r="AJ16" i="19"/>
  <c r="AJ15" i="19"/>
  <c r="AJ14" i="19"/>
  <c r="AJ9" i="19"/>
  <c r="AK5" i="19"/>
  <c r="AJ13" i="19"/>
  <c r="AJ11" i="19"/>
  <c r="AJ17" i="19"/>
  <c r="AJ8" i="19"/>
  <c r="AJ10" i="19"/>
  <c r="AJ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M3" i="17" s="1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M2" i="17" l="1"/>
  <c r="AM4" i="17"/>
  <c r="AK16" i="19"/>
  <c r="AL5" i="19"/>
  <c r="AK14" i="19"/>
  <c r="AK17" i="19"/>
  <c r="AK15" i="19"/>
  <c r="AK13" i="19"/>
  <c r="AK11" i="19"/>
  <c r="AK9" i="19"/>
  <c r="AK12" i="19"/>
  <c r="AK10" i="19"/>
  <c r="AK8" i="19"/>
  <c r="R52" i="4"/>
  <c r="S52" i="4" s="1"/>
  <c r="T52" i="4" s="1"/>
  <c r="U52" i="4" s="1"/>
  <c r="V52" i="4" s="1"/>
  <c r="W52" i="4" s="1"/>
  <c r="X52" i="4" s="1"/>
  <c r="Y52" i="4" s="1"/>
  <c r="Z52" i="4" s="1"/>
  <c r="Q53" i="4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N3" i="17" s="1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AN2" i="17" l="1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R53" i="4"/>
  <c r="S53" i="4" s="1"/>
  <c r="T53" i="4" s="1"/>
  <c r="U53" i="4" s="1"/>
  <c r="V53" i="4" s="1"/>
  <c r="W53" i="4" s="1"/>
  <c r="X53" i="4" s="1"/>
  <c r="Y53" i="4" s="1"/>
  <c r="Z53" i="4" s="1"/>
  <c r="Q54" i="4"/>
  <c r="AM5" i="19"/>
  <c r="AL13" i="19"/>
  <c r="AL11" i="19"/>
  <c r="AL16" i="19"/>
  <c r="AL15" i="19"/>
  <c r="AL17" i="19"/>
  <c r="AL8" i="19"/>
  <c r="AL10" i="19"/>
  <c r="AL9" i="19"/>
  <c r="AL12" i="19"/>
  <c r="AL14" i="19"/>
  <c r="AO2" i="17" l="1"/>
  <c r="AO4" i="17"/>
  <c r="Q55" i="4"/>
  <c r="R54" i="4"/>
  <c r="S54" i="4" s="1"/>
  <c r="T54" i="4" s="1"/>
  <c r="U54" i="4" s="1"/>
  <c r="V54" i="4" s="1"/>
  <c r="W54" i="4" s="1"/>
  <c r="X54" i="4" s="1"/>
  <c r="Y54" i="4" s="1"/>
  <c r="Z54" i="4" s="1"/>
  <c r="B38" i="2"/>
  <c r="A46" i="2"/>
  <c r="AM11" i="19"/>
  <c r="AM15" i="19"/>
  <c r="AM10" i="19"/>
  <c r="AM9" i="19"/>
  <c r="AN5" i="19"/>
  <c r="AM12" i="19"/>
  <c r="AM17" i="19"/>
  <c r="AM16" i="19"/>
  <c r="AM8" i="19"/>
  <c r="AM14" i="19"/>
  <c r="AM13" i="19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A47" i="2" l="1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N17" i="19"/>
  <c r="AN8" i="19"/>
  <c r="AO5" i="19"/>
  <c r="AN11" i="19"/>
  <c r="AN10" i="19"/>
  <c r="AN14" i="19"/>
  <c r="AN9" i="19"/>
  <c r="AN15" i="19"/>
  <c r="AN16" i="19"/>
  <c r="AN12" i="19"/>
  <c r="AN13" i="19"/>
  <c r="R55" i="4"/>
  <c r="S55" i="4" s="1"/>
  <c r="T55" i="4" s="1"/>
  <c r="U55" i="4" s="1"/>
  <c r="V55" i="4" s="1"/>
  <c r="W55" i="4" s="1"/>
  <c r="X55" i="4" s="1"/>
  <c r="Y55" i="4" s="1"/>
  <c r="Z55" i="4" s="1"/>
  <c r="Q56" i="4"/>
  <c r="R56" i="4" l="1"/>
  <c r="S56" i="4" s="1"/>
  <c r="T56" i="4" s="1"/>
  <c r="U56" i="4" s="1"/>
  <c r="V56" i="4" s="1"/>
  <c r="W56" i="4" s="1"/>
  <c r="X56" i="4" s="1"/>
  <c r="Y56" i="4" s="1"/>
  <c r="Z56" i="4" s="1"/>
  <c r="Q57" i="4"/>
  <c r="AO13" i="19"/>
  <c r="AO17" i="19"/>
  <c r="AO9" i="19"/>
  <c r="AO11" i="19"/>
  <c r="AO12" i="19"/>
  <c r="AO8" i="19"/>
  <c r="AP5" i="19"/>
  <c r="AO14" i="19"/>
  <c r="AO15" i="19"/>
  <c r="AO10" i="19"/>
  <c r="AO16" i="19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49" i="2" l="1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7" i="4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P17" i="19"/>
  <c r="AP9" i="19"/>
  <c r="AP12" i="19"/>
  <c r="AP14" i="19"/>
  <c r="AP16" i="19"/>
  <c r="AP8" i="19"/>
  <c r="AP15" i="19"/>
  <c r="AP11" i="19"/>
  <c r="AP10" i="19"/>
  <c r="AP13" i="19"/>
  <c r="AQ5" i="19"/>
  <c r="AQ9" i="19" l="1"/>
  <c r="AQ8" i="19"/>
  <c r="AR5" i="19"/>
  <c r="AQ14" i="19"/>
  <c r="AQ15" i="19"/>
  <c r="AQ10" i="19"/>
  <c r="AQ13" i="19"/>
  <c r="AQ17" i="19"/>
  <c r="AQ11" i="19"/>
  <c r="AQ16" i="19"/>
  <c r="AQ12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51" i="2" l="1"/>
  <c r="B43" i="2"/>
  <c r="AR8" i="19"/>
  <c r="AR16" i="19"/>
  <c r="AR11" i="19"/>
  <c r="AR15" i="19"/>
  <c r="AR17" i="19"/>
  <c r="AR12" i="19"/>
  <c r="AR14" i="19"/>
  <c r="AR13" i="19"/>
  <c r="AR10" i="19"/>
  <c r="AS5" i="19"/>
  <c r="AR9" i="19"/>
  <c r="AS17" i="19" l="1"/>
  <c r="AS8" i="19"/>
  <c r="AS11" i="19"/>
  <c r="AS13" i="19"/>
  <c r="AS15" i="19"/>
  <c r="AS12" i="19"/>
  <c r="AS10" i="19"/>
  <c r="AS16" i="19"/>
  <c r="AS14" i="19"/>
  <c r="AS9" i="19"/>
  <c r="B44" i="2"/>
  <c r="A52" i="2"/>
  <c r="A53" i="2" l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B8" i="5"/>
  <c r="B9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I6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I6" authorId="0" shapeId="0" xr:uid="{7A37D183-3016-4F07-9294-2B74C5E983EF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I6" authorId="0" shapeId="0" xr:uid="{149175EF-01FD-4369-ABF7-B418F42F0D2F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I6" authorId="0" shapeId="0" xr:uid="{840B9CA9-8BAB-40A0-9844-45E1BE2373B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I6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<sst xmlns="http://schemas.openxmlformats.org/spreadsheetml/2006/main" count="1480" uniqueCount="390">
  <si>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</si>
  <si>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</si>
  <si>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</si>
  <si>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</si>
  <si>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</si>
  <si>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</si>
  <si>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</si>
  <si>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</si>
  <si>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</si>
  <si>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</si>
  <si>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</si>
  <si>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</si>
  <si>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</si>
  <si>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</si>
  <si>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</si>
  <si>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</si>
  <si>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</si>
  <si>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</si>
  <si>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</si>
  <si>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</si>
  <si>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</si>
  <si>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</si>
  <si>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</si>
  <si>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</si>
  <si>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</si>
  <si>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</si>
  <si>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</si>
  <si>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</si>
  <si>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</si>
  <si>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</si>
  <si>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</si>
  <si>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</si>
  <si>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</si>
  <si>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</si>
  <si>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</si>
  <si>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</si>
  <si>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</si>
  <si>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</si>
  <si>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</si>
  <si>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</si>
  <si>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</si>
  <si>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</si>
  <si>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</si>
  <si>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</si>
  <si>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</si>
  <si>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</si>
  <si>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</si>
  <si>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</si>
  <si>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</si>
  <si>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</si>
  <si>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</si>
  <si>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</si>
  <si>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</si>
  <si>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</si>
  <si>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</si>
  <si>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</si>
  <si>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</si>
  <si>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</si>
  <si>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</si>
  <si>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</si>
  <si>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</si>
  <si>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</si>
  <si>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</si>
  <si>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</si>
  <si>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</si>
  <si>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</si>
  <si>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</si>
  <si>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</si>
  <si>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</si>
  <si>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</si>
  <si>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</si>
  <si>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</si>
  <si>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</si>
  <si>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</si>
  <si>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</si>
  <si>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</si>
  <si>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</si>
  <si>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</si>
  <si>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</si>
  <si>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</si>
  <si>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</si>
  <si>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</si>
  <si>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</si>
  <si>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</si>
  <si>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</si>
  <si>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</si>
  <si>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</si>
  <si>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</si>
  <si>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</si>
  <si>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</si>
  <si>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</si>
  <si>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</si>
  <si>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</si>
  <si>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</si>
  <si>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</si>
  <si>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</si>
  <si>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</si>
  <si>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</si>
  <si>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</si>
  <si>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</si>
  <si>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</si>
  <si>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</si>
  <si>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</si>
  <si>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</si>
  <si>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</si>
  <si>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</si>
  <si>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</si>
  <si>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</si>
  <si>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</si>
  <si>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</si>
  <si>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</si>
  <si>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</si>
  <si>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</si>
  <si>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</si>
  <si>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</si>
  <si>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</si>
  <si>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</si>
  <si>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</si>
  <si>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</si>
  <si>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</si>
  <si>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</si>
  <si>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</si>
  <si>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</si>
  <si>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</si>
  <si>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</si>
  <si>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</si>
  <si>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</si>
  <si>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</si>
  <si>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</si>
  <si>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</si>
  <si>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</si>
  <si>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</si>
  <si>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</si>
  <si>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</si>
  <si>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</si>
  <si>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</si>
  <si>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</si>
  <si>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</si>
  <si>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</si>
  <si>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</si>
  <si>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</si>
  <si>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</si>
  <si>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</si>
  <si>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</si>
  <si>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</si>
  <si>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</si>
  <si>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</si>
  <si>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</si>
  <si>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</si>
  <si>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</si>
  <si>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</si>
  <si>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</si>
  <si>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</si>
  <si>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</si>
  <si>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</si>
  <si>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</si>
  <si>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</si>
  <si>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</si>
  <si>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</si>
  <si>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</si>
  <si>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</si>
  <si>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</si>
  <si>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</si>
  <si>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</si>
  <si>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</si>
  <si>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</si>
  <si>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</si>
  <si>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</si>
  <si>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</si>
  <si>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</si>
  <si>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</si>
  <si>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</si>
  <si>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</si>
  <si>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</si>
  <si>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</si>
  <si>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</si>
  <si>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</si>
  <si>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</si>
  <si>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</si>
  <si>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</si>
  <si>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</si>
  <si>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</si>
  <si>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</si>
  <si>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</si>
  <si>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</si>
  <si>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</si>
  <si>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</si>
  <si>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</si>
  <si>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</si>
  <si>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</si>
  <si>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</si>
  <si>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</si>
  <si>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</si>
  <si>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</si>
  <si>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</si>
  <si>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</si>
  <si>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</si>
  <si>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</si>
  <si>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</si>
  <si>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</si>
  <si>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</si>
  <si>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aimpt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</si>
  <si>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</si>
  <si>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</si>
  <si>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</si>
  <si>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</si>
  <si>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</si>
  <si>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</si>
  <si>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</si>
  <si>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</si>
  <si>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</si>
  <si>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</si>
  <si>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</si>
  <si>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</si>
  <si>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</si>
  <si>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</si>
  <si>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</si>
  <si>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</si>
  <si>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</si>
  <si>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</si>
  <si>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</si>
  <si>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</si>
  <si>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</si>
  <si>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</si>
  <si>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</si>
  <si>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</si>
  <si>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altrp_f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</si>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</sst>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20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8" fillId="0" borderId="0" xfId="0" applyFont="1" applyFill="1"/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8" fillId="0" borderId="0" xfId="0" applyFont="1" applyFill="1"/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1" fontId="0" fillId="9" borderId="0" xfId="0" applyNumberFormat="1" applyFill="1" applyAlignment="1">
      <alignment horizontal="right"/>
    </xf>
    <xf numFmtId="1" fontId="0" fillId="10" borderId="0" xfId="0" applyNumberFormat="1" applyFill="1" applyAlignment="1">
      <alignment horizontal="right"/>
    </xf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2" fontId="5" fillId="10" borderId="0" xfId="0" applyNumberFormat="1" applyFont="1" applyFill="1" applyBorder="1" applyAlignment="1">
      <alignment horizontal="right"/>
    </xf>
    <xf numFmtId="0" fontId="0" fillId="11" borderId="0" xfId="0" applyFill="1"/>
    <xf numFmtId="2" fontId="5" fillId="11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0" fontId="28" fillId="13" borderId="3" xfId="5" applyFont="1" applyFill="1" applyBorder="1" applyAlignment="1">
      <alignment horizontal="right" vertical="top" wrapText="1"/>
    </xf>
    <xf numFmtId="1" fontId="28" fillId="13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Border="1"/>
    <xf numFmtId="0" fontId="0" fillId="14" borderId="0" xfId="0" applyFill="1" applyBorder="1"/>
    <xf numFmtId="0" fontId="0" fillId="16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6" borderId="0" xfId="0" applyFill="1" applyBorder="1"/>
    <xf numFmtId="0" fontId="0" fillId="17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29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1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1" borderId="0" xfId="0" applyNumberFormat="1" applyFont="1" applyFill="1" applyBorder="1" applyAlignment="1">
      <alignment horizontal="right"/>
    </xf>
    <xf numFmtId="1" fontId="0" fillId="11" borderId="0" xfId="0" applyNumberFormat="1" applyFill="1" applyBorder="1" applyAlignment="1">
      <alignment horizontal="right"/>
    </xf>
    <xf numFmtId="0" fontId="1" fillId="14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1" borderId="0" xfId="0" applyNumberFormat="1" applyFont="1" applyFill="1" applyBorder="1" applyAlignment="1">
      <alignment horizontal="right"/>
    </xf>
    <xf numFmtId="0" fontId="1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26" borderId="0" xfId="0" applyFont="1" applyFill="1" applyBorder="1"/>
    <xf numFmtId="0" fontId="1" fillId="7" borderId="0" xfId="0" applyFont="1" applyFill="1" applyBorder="1"/>
    <xf numFmtId="0" fontId="1" fillId="18" borderId="0" xfId="0" applyFont="1" applyFill="1" applyBorder="1"/>
    <xf numFmtId="0" fontId="1" fillId="8" borderId="0" xfId="0" applyFont="1" applyFill="1" applyBorder="1"/>
    <xf numFmtId="0" fontId="4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2" borderId="0" xfId="0" applyFont="1" applyFill="1" applyBorder="1"/>
    <xf numFmtId="0" fontId="1" fillId="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0" fontId="1" fillId="25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1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5" xfId="0" applyBorder="1"/>
    <xf numFmtId="1" fontId="0" fillId="11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7" borderId="0" xfId="0" applyNumberFormat="1" applyFill="1" applyBorder="1" applyAlignment="1">
      <alignment horizontal="right"/>
    </xf>
    <xf numFmtId="0" fontId="0" fillId="27" borderId="0" xfId="0" applyFill="1" applyBorder="1"/>
    <xf numFmtId="2" fontId="31" fillId="27" borderId="0" xfId="0" applyNumberFormat="1" applyFont="1" applyFill="1" applyBorder="1" applyAlignment="1">
      <alignment horizontal="right"/>
    </xf>
    <xf numFmtId="2" fontId="30" fillId="27" borderId="0" xfId="0" applyNumberFormat="1" applyFont="1" applyFill="1" applyBorder="1" applyAlignment="1">
      <alignment horizontal="right"/>
    </xf>
    <xf numFmtId="2" fontId="32" fillId="27" borderId="0" xfId="0" applyNumberFormat="1" applyFont="1" applyFill="1" applyBorder="1" applyAlignment="1">
      <alignment horizontal="right"/>
    </xf>
    <xf numFmtId="2" fontId="5" fillId="27" borderId="0" xfId="0" applyNumberFormat="1" applyFont="1" applyFill="1" applyBorder="1" applyAlignment="1">
      <alignment horizontal="right"/>
    </xf>
    <xf numFmtId="2" fontId="36" fillId="27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497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_irp/2simulation_lo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/>
      <sheetData sheetId="1"/>
      <sheetData sheetId="2"/>
      <sheetData sheetId="3"/>
      <sheetData sheetId="4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/>
      <sheetData sheetId="6"/>
      <sheetData sheetId="7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Sets"/>
      <sheetName val="Closures"/>
      <sheetName val="TFP"/>
      <sheetName val="TFPgr"/>
      <sheetName val="FacProd"/>
      <sheetName val="FacSup"/>
      <sheetName val="Wage"/>
      <sheetName val="FixCap"/>
      <sheetName val="Misc"/>
      <sheetName val="Population"/>
      <sheetName val="CleanTech"/>
      <sheetName val="EInvest"/>
      <sheetName val="ECapacity"/>
      <sheetName val="PWGR"/>
      <sheetName val="CARBONTAX"/>
      <sheetName val="WPDATA"/>
    </sheetNames>
    <sheetDataSet>
      <sheetData sheetId="0"/>
      <sheetData sheetId="1"/>
      <sheetData sheetId="2"/>
      <sheetData sheetId="3">
        <row r="6">
          <cell r="H6" t="str">
            <v>base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5">
          <cell r="D5" t="str">
            <v>Oil Price (2015$/bbl)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169</v>
      </c>
    </row>
    <row r="20" spans="2:3" x14ac:dyDescent="0.25">
      <c r="B20" s="5">
        <v>5</v>
      </c>
      <c r="C20" s="5" t="s">
        <v>170</v>
      </c>
    </row>
    <row r="21" spans="2:3" x14ac:dyDescent="0.25">
      <c r="B21" s="5">
        <v>6</v>
      </c>
      <c r="C21" s="5" t="s">
        <v>172</v>
      </c>
    </row>
    <row r="22" spans="2:3" x14ac:dyDescent="0.25">
      <c r="B22" s="5">
        <v>7</v>
      </c>
      <c r="C22" s="5" t="s">
        <v>171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4" zoomScale="85" zoomScaleNormal="85" workbookViewId="0">
      <selection activeCell="A7" sqref="A7:XFD15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25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25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355</v>
      </c>
      <c r="D12" s="15">
        <v>1</v>
      </c>
    </row>
    <row r="13" spans="1:6" s="15" customFormat="1" x14ac:dyDescent="0.25">
      <c r="A13" s="15" t="s">
        <v>9</v>
      </c>
      <c r="B13" s="15" t="s">
        <v>207</v>
      </c>
      <c r="C13" s="15" t="s">
        <v>208</v>
      </c>
      <c r="D13" s="15">
        <v>1</v>
      </c>
    </row>
    <row r="14" spans="1:6" s="15" customFormat="1" x14ac:dyDescent="0.25">
      <c r="A14" s="15" t="s">
        <v>9</v>
      </c>
      <c r="B14" s="15" t="s">
        <v>213</v>
      </c>
      <c r="C14" s="15" t="s">
        <v>212</v>
      </c>
      <c r="D14" s="15">
        <v>1</v>
      </c>
    </row>
    <row r="15" spans="1:6" s="15" customFormat="1" x14ac:dyDescent="0.25">
      <c r="A15" s="15" t="s">
        <v>130</v>
      </c>
      <c r="B15" s="15" t="s">
        <v>210</v>
      </c>
      <c r="C15" s="15" t="s">
        <v>214</v>
      </c>
      <c r="D15" s="15">
        <v>2</v>
      </c>
      <c r="F15" s="15" t="s">
        <v>129</v>
      </c>
    </row>
    <row r="16" spans="1:6" x14ac:dyDescent="0.25">
      <c r="A16" t="s">
        <v>9</v>
      </c>
      <c r="B16" t="s">
        <v>22</v>
      </c>
      <c r="C16" t="s">
        <v>98</v>
      </c>
      <c r="D16">
        <v>1</v>
      </c>
    </row>
    <row r="17" spans="1:6" x14ac:dyDescent="0.25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25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25">
      <c r="A19" t="s">
        <v>3</v>
      </c>
      <c r="B19" t="s">
        <v>148</v>
      </c>
      <c r="C19" t="s">
        <v>361</v>
      </c>
      <c r="D19">
        <v>3</v>
      </c>
      <c r="E19">
        <v>1</v>
      </c>
    </row>
    <row r="20" spans="1:6" x14ac:dyDescent="0.25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25">
      <c r="A21" t="s">
        <v>3</v>
      </c>
      <c r="B21" t="s">
        <v>150</v>
      </c>
      <c r="C21" t="s">
        <v>365</v>
      </c>
      <c r="D21">
        <v>1</v>
      </c>
      <c r="E21">
        <v>2</v>
      </c>
    </row>
    <row r="22" spans="1:6" x14ac:dyDescent="0.25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25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25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25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25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25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25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25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25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25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25">
      <c r="A33" t="s">
        <v>3</v>
      </c>
      <c r="B33" t="s">
        <v>343</v>
      </c>
      <c r="C33" t="s">
        <v>344</v>
      </c>
      <c r="D33">
        <v>2</v>
      </c>
      <c r="E33">
        <v>1</v>
      </c>
    </row>
    <row r="34" spans="1:5" x14ac:dyDescent="0.25">
      <c r="A34" t="s">
        <v>3</v>
      </c>
      <c r="B34" t="s">
        <v>351</v>
      </c>
      <c r="C34" t="s">
        <v>352</v>
      </c>
      <c r="D34">
        <v>1</v>
      </c>
      <c r="E34">
        <v>1</v>
      </c>
    </row>
    <row r="35" spans="1:5" x14ac:dyDescent="0.25">
      <c r="A35" t="s">
        <v>3</v>
      </c>
      <c r="B35" t="s">
        <v>353</v>
      </c>
      <c r="C35" t="s">
        <v>354</v>
      </c>
      <c r="D35">
        <v>1</v>
      </c>
      <c r="E35">
        <v>1</v>
      </c>
    </row>
    <row r="36" spans="1:5" x14ac:dyDescent="0.25">
      <c r="A36" t="s">
        <v>3</v>
      </c>
      <c r="B36" t="s">
        <v>370</v>
      </c>
      <c r="C36" t="s">
        <v>371</v>
      </c>
      <c r="D36">
        <v>1</v>
      </c>
      <c r="E36">
        <v>1</v>
      </c>
    </row>
    <row r="37" spans="1:5" x14ac:dyDescent="0.25">
      <c r="A37" s="83" t="s">
        <v>3</v>
      </c>
      <c r="B37" s="83" t="s">
        <v>377</v>
      </c>
      <c r="C37" s="83" t="s">
        <v>378</v>
      </c>
      <c r="D37" s="83">
        <v>3</v>
      </c>
      <c r="E37" s="83">
        <v>1</v>
      </c>
    </row>
    <row r="38" spans="1:5" x14ac:dyDescent="0.25">
      <c r="A38" s="83" t="s">
        <v>3</v>
      </c>
      <c r="B38" s="83" t="s">
        <v>379</v>
      </c>
      <c r="C38" s="83" t="s">
        <v>380</v>
      </c>
      <c r="D38" s="83">
        <v>3</v>
      </c>
      <c r="E38" s="83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tabSelected="1" zoomScaleNormal="100" workbookViewId="0">
      <pane ySplit="6" topLeftCell="A7" activePane="bottomLeft" state="frozen"/>
      <selection activeCell="F8" sqref="F8"/>
      <selection pane="bottomLeft" activeCell="F12" sqref="F9:F12"/>
    </sheetView>
  </sheetViews>
  <sheetFormatPr defaultColWidth="9.28515625" defaultRowHeight="12.75" x14ac:dyDescent="0.2"/>
  <cols>
    <col min="1" max="1" width="11.7109375" style="20" customWidth="1"/>
    <col min="2" max="2" width="10" style="20" bestFit="1" customWidth="1"/>
    <col min="3" max="3" width="11.5703125" style="20" bestFit="1" customWidth="1"/>
    <col min="4" max="4" width="7.42578125" style="20" bestFit="1" customWidth="1"/>
    <col min="5" max="5" width="3.28515625" style="20" customWidth="1"/>
    <col min="6" max="6" width="10.28515625" style="20" bestFit="1" customWidth="1"/>
    <col min="7" max="7" width="11.5703125" style="20" bestFit="1" customWidth="1"/>
    <col min="8" max="8" width="3.28515625" style="20" customWidth="1"/>
    <col min="9" max="9" width="13.5703125" style="20" bestFit="1" customWidth="1"/>
    <col min="10" max="10" width="9.28515625" style="20"/>
    <col min="11" max="12" width="11.5703125" style="20" bestFit="1" customWidth="1"/>
    <col min="13" max="14" width="9.28515625" style="20"/>
    <col min="15" max="15" width="21.7109375" style="20" bestFit="1" customWidth="1"/>
    <col min="16" max="16" width="9.28515625" style="20"/>
    <col min="17" max="17" width="39" style="20" bestFit="1" customWidth="1"/>
    <col min="18" max="19" width="9.28515625" style="20"/>
    <col min="20" max="20" width="13.42578125" style="20" bestFit="1" customWidth="1"/>
    <col min="21" max="22" width="9.28515625" style="20"/>
    <col min="23" max="23" width="11.42578125" style="20" customWidth="1"/>
    <col min="24" max="40" width="9.28515625" style="20"/>
    <col min="41" max="41" width="5" style="20" bestFit="1" customWidth="1"/>
    <col min="42" max="42" width="9.28515625" style="20"/>
    <col min="43" max="43" width="5" style="20" bestFit="1" customWidth="1"/>
    <col min="44" max="16384" width="9.28515625" style="20"/>
  </cols>
  <sheetData>
    <row r="1" spans="1:43" x14ac:dyDescent="0.2">
      <c r="A1" s="19" t="s">
        <v>216</v>
      </c>
      <c r="K1" s="65" t="s">
        <v>356</v>
      </c>
    </row>
    <row r="4" spans="1:43" x14ac:dyDescent="0.2">
      <c r="A4" s="19" t="s">
        <v>12</v>
      </c>
      <c r="F4" s="19" t="s">
        <v>13</v>
      </c>
      <c r="I4" s="19" t="s">
        <v>206</v>
      </c>
      <c r="K4" s="21" t="s">
        <v>15</v>
      </c>
    </row>
    <row r="5" spans="1:43" x14ac:dyDescent="0.2">
      <c r="A5" s="21" t="s">
        <v>14</v>
      </c>
      <c r="B5" s="21" t="s">
        <v>197</v>
      </c>
      <c r="C5" s="21" t="s">
        <v>198</v>
      </c>
      <c r="D5" s="21" t="s">
        <v>195</v>
      </c>
      <c r="F5" s="21" t="s">
        <v>14</v>
      </c>
      <c r="G5" s="21" t="s">
        <v>15</v>
      </c>
      <c r="I5" s="21" t="s">
        <v>14</v>
      </c>
      <c r="K5" s="22" t="s">
        <v>209</v>
      </c>
      <c r="O5" s="20" t="s">
        <v>215</v>
      </c>
      <c r="S5" s="20" t="s">
        <v>210</v>
      </c>
    </row>
    <row r="6" spans="1:43" ht="15" x14ac:dyDescent="0.25">
      <c r="A6" s="20" t="s">
        <v>5</v>
      </c>
      <c r="B6" s="20" t="s">
        <v>6</v>
      </c>
      <c r="C6" s="20" t="s">
        <v>193</v>
      </c>
      <c r="D6" s="20" t="s">
        <v>194</v>
      </c>
      <c r="F6" s="20" t="s">
        <v>7</v>
      </c>
      <c r="G6" s="20" t="s">
        <v>8</v>
      </c>
      <c r="I6" s="20" t="s">
        <v>207</v>
      </c>
      <c r="K6" s="20" t="s">
        <v>8</v>
      </c>
      <c r="L6" s="20" t="s">
        <v>207</v>
      </c>
      <c r="O6" s="20" t="s">
        <v>211</v>
      </c>
      <c r="Q6" s="20" t="s">
        <v>213</v>
      </c>
      <c r="S6" s="20" t="s">
        <v>5</v>
      </c>
      <c r="T6" s="20" t="s">
        <v>213</v>
      </c>
      <c r="W6" s="3"/>
      <c r="X6" s="3" t="s">
        <v>345</v>
      </c>
    </row>
    <row r="7" spans="1:43" ht="15" x14ac:dyDescent="0.25">
      <c r="A7" s="20">
        <v>2005</v>
      </c>
      <c r="B7" s="20">
        <f>A14</f>
        <v>2012</v>
      </c>
      <c r="C7" s="84">
        <v>2048</v>
      </c>
      <c r="F7" s="20" t="s">
        <v>100</v>
      </c>
      <c r="G7" s="20" t="str">
        <f>F8</f>
        <v>base</v>
      </c>
      <c r="I7" s="20" t="s">
        <v>219</v>
      </c>
      <c r="K7" s="64"/>
      <c r="L7" s="64"/>
      <c r="O7" s="64"/>
      <c r="Q7" s="20" t="s">
        <v>217</v>
      </c>
      <c r="S7" s="20">
        <v>2007</v>
      </c>
      <c r="T7" s="20" t="str">
        <f>Q8</f>
        <v>C:\SATMGE_1.0</v>
      </c>
      <c r="W7" s="15" t="str">
        <f>F8</f>
        <v>base</v>
      </c>
      <c r="X7" s="61" t="s">
        <v>308</v>
      </c>
      <c r="Y7" s="15">
        <f>MATCH(X7,[1]WPData!$B$6:$E$6,0)</f>
        <v>1</v>
      </c>
    </row>
    <row r="8" spans="1:43" ht="15" x14ac:dyDescent="0.25">
      <c r="A8" s="20">
        <f>A7+1</f>
        <v>2006</v>
      </c>
      <c r="B8" s="20">
        <f t="shared" ref="B8:B45" si="0">A15</f>
        <v>2013</v>
      </c>
      <c r="C8" s="84">
        <v>2049</v>
      </c>
      <c r="F8" s="20" t="s">
        <v>16</v>
      </c>
      <c r="K8" s="64"/>
      <c r="L8" s="64"/>
      <c r="O8" s="64"/>
      <c r="Q8" s="20" t="s">
        <v>218</v>
      </c>
      <c r="W8" s="15" t="str">
        <f t="shared" ref="W8:W16" si="1">F9</f>
        <v>sim1</v>
      </c>
      <c r="X8" s="61" t="s">
        <v>308</v>
      </c>
      <c r="Y8" s="15">
        <f>MATCH(X8,[1]WPData!$B$6:$E$6,0)</f>
        <v>1</v>
      </c>
      <c r="AO8" s="20">
        <v>2006</v>
      </c>
    </row>
    <row r="9" spans="1:43" ht="15" x14ac:dyDescent="0.25">
      <c r="A9" s="20">
        <f t="shared" ref="A9:A65" si="2">A8+1</f>
        <v>2007</v>
      </c>
      <c r="B9" s="20">
        <f t="shared" si="0"/>
        <v>2014</v>
      </c>
      <c r="C9" s="84">
        <v>2050</v>
      </c>
      <c r="F9" s="84" t="s">
        <v>388</v>
      </c>
      <c r="K9" s="64"/>
      <c r="L9" s="64"/>
      <c r="O9" s="64"/>
      <c r="W9" s="15" t="str">
        <f t="shared" si="1"/>
        <v>sim2</v>
      </c>
      <c r="X9" s="61" t="s">
        <v>308</v>
      </c>
      <c r="Y9" s="15">
        <f>MATCH(X9,[1]WPData!$B$6:$E$6,0)</f>
        <v>1</v>
      </c>
      <c r="AO9" s="20">
        <v>2008</v>
      </c>
    </row>
    <row r="10" spans="1:43" ht="15" x14ac:dyDescent="0.25">
      <c r="A10" s="20">
        <f t="shared" si="2"/>
        <v>2008</v>
      </c>
      <c r="B10" s="20">
        <f t="shared" si="0"/>
        <v>2015</v>
      </c>
      <c r="C10" s="84"/>
      <c r="F10" s="84" t="s">
        <v>389</v>
      </c>
      <c r="K10" s="64"/>
      <c r="L10" s="64"/>
      <c r="O10" s="64"/>
      <c r="W10" s="15" t="str">
        <f t="shared" si="1"/>
        <v>sim3</v>
      </c>
      <c r="X10" s="61" t="s">
        <v>308</v>
      </c>
      <c r="Y10" s="15">
        <f>MATCH(X10,[1]WPData!$B$6:$E$6,0)</f>
        <v>1</v>
      </c>
      <c r="AO10" s="20">
        <v>2010</v>
      </c>
    </row>
    <row r="11" spans="1:43" ht="15" x14ac:dyDescent="0.25">
      <c r="A11" s="20">
        <f t="shared" si="2"/>
        <v>2009</v>
      </c>
      <c r="B11" s="20">
        <f t="shared" si="0"/>
        <v>2016</v>
      </c>
      <c r="C11" s="84"/>
      <c r="F11" s="20" t="s">
        <v>181</v>
      </c>
      <c r="W11" s="15" t="str">
        <f t="shared" si="1"/>
        <v>sim4</v>
      </c>
      <c r="X11" s="61" t="s">
        <v>308</v>
      </c>
      <c r="Y11" s="15">
        <f>MATCH(X11,[1]WPData!$B$6:$E$6,0)</f>
        <v>1</v>
      </c>
      <c r="AO11" s="20">
        <f>AO10+5</f>
        <v>2015</v>
      </c>
    </row>
    <row r="12" spans="1:43" ht="15" x14ac:dyDescent="0.25">
      <c r="A12" s="20">
        <f t="shared" si="2"/>
        <v>2010</v>
      </c>
      <c r="B12" s="20">
        <f t="shared" si="0"/>
        <v>2017</v>
      </c>
      <c r="C12" s="84"/>
      <c r="F12" s="20" t="s">
        <v>182</v>
      </c>
      <c r="W12" s="15" t="str">
        <f t="shared" si="1"/>
        <v>sim5</v>
      </c>
      <c r="X12" s="61" t="s">
        <v>308</v>
      </c>
      <c r="Y12" s="15">
        <f>MATCH(X12,[1]WPData!$B$6:$E$6,0)</f>
        <v>1</v>
      </c>
      <c r="AO12" s="20">
        <f>AO11+5</f>
        <v>2020</v>
      </c>
      <c r="AQ12" s="20">
        <v>2010</v>
      </c>
    </row>
    <row r="13" spans="1:43" ht="15" x14ac:dyDescent="0.25">
      <c r="A13" s="20">
        <f t="shared" si="2"/>
        <v>2011</v>
      </c>
      <c r="B13" s="20">
        <f t="shared" si="0"/>
        <v>2018</v>
      </c>
      <c r="C13" s="84"/>
      <c r="F13" s="20" t="s">
        <v>183</v>
      </c>
      <c r="W13" s="15" t="str">
        <f t="shared" si="1"/>
        <v>sim6</v>
      </c>
      <c r="X13" s="61" t="s">
        <v>308</v>
      </c>
      <c r="Y13" s="15">
        <f>MATCH(X13,[1]WPData!$B$6:$E$6,0)</f>
        <v>1</v>
      </c>
      <c r="AO13" s="20">
        <f>AO12+5</f>
        <v>2025</v>
      </c>
    </row>
    <row r="14" spans="1:43" ht="15" x14ac:dyDescent="0.25">
      <c r="A14" s="20">
        <f t="shared" si="2"/>
        <v>2012</v>
      </c>
      <c r="B14" s="20">
        <f t="shared" si="0"/>
        <v>2019</v>
      </c>
      <c r="F14" s="20" t="s">
        <v>177</v>
      </c>
      <c r="W14" s="15" t="str">
        <f t="shared" si="1"/>
        <v>sim7</v>
      </c>
      <c r="X14" s="61" t="s">
        <v>308</v>
      </c>
      <c r="Y14" s="15">
        <f>MATCH(X14,[1]WPData!$B$6:$E$6,0)</f>
        <v>1</v>
      </c>
      <c r="AO14" s="20">
        <f>AO13+5</f>
        <v>2030</v>
      </c>
    </row>
    <row r="15" spans="1:43" ht="15" x14ac:dyDescent="0.25">
      <c r="A15" s="20">
        <f t="shared" si="2"/>
        <v>2013</v>
      </c>
      <c r="B15" s="20">
        <f t="shared" si="0"/>
        <v>2020</v>
      </c>
      <c r="F15" s="20" t="s">
        <v>178</v>
      </c>
      <c r="W15" s="15" t="str">
        <f t="shared" si="1"/>
        <v>sim8</v>
      </c>
      <c r="X15" s="61" t="s">
        <v>308</v>
      </c>
      <c r="Y15" s="15">
        <f>MATCH(X15,[1]WPData!$B$6:$E$6,0)</f>
        <v>1</v>
      </c>
      <c r="AO15" s="20">
        <f>AO14+5</f>
        <v>2035</v>
      </c>
    </row>
    <row r="16" spans="1:43" ht="15" x14ac:dyDescent="0.25">
      <c r="A16" s="20">
        <f t="shared" si="2"/>
        <v>2014</v>
      </c>
      <c r="B16" s="20">
        <f t="shared" si="0"/>
        <v>2021</v>
      </c>
      <c r="F16" s="20" t="s">
        <v>179</v>
      </c>
      <c r="W16" s="15" t="str">
        <f t="shared" si="1"/>
        <v>sim9</v>
      </c>
      <c r="X16" s="61" t="s">
        <v>308</v>
      </c>
      <c r="Y16" s="15">
        <f>MATCH(X16,[1]WPData!$B$6:$E$6,0)</f>
        <v>1</v>
      </c>
    </row>
    <row r="17" spans="1:41" x14ac:dyDescent="0.2">
      <c r="A17" s="20">
        <f t="shared" si="2"/>
        <v>2015</v>
      </c>
      <c r="B17" s="20">
        <f t="shared" si="0"/>
        <v>2022</v>
      </c>
      <c r="F17" s="20" t="s">
        <v>180</v>
      </c>
    </row>
    <row r="18" spans="1:41" x14ac:dyDescent="0.2">
      <c r="A18" s="20">
        <f t="shared" si="2"/>
        <v>2016</v>
      </c>
      <c r="B18" s="20">
        <f t="shared" si="0"/>
        <v>2023</v>
      </c>
    </row>
    <row r="19" spans="1:41" x14ac:dyDescent="0.2">
      <c r="A19" s="20">
        <f t="shared" si="2"/>
        <v>2017</v>
      </c>
      <c r="B19" s="20">
        <f t="shared" si="0"/>
        <v>2024</v>
      </c>
      <c r="AO19" s="20">
        <f>B20+1</f>
        <v>2026</v>
      </c>
    </row>
    <row r="20" spans="1:41" x14ac:dyDescent="0.2">
      <c r="A20" s="20">
        <f t="shared" si="2"/>
        <v>2018</v>
      </c>
      <c r="B20" s="20">
        <f t="shared" si="0"/>
        <v>2025</v>
      </c>
      <c r="AO20" s="20">
        <f t="shared" ref="AO20:AO37" si="3">AO19+1</f>
        <v>2027</v>
      </c>
    </row>
    <row r="21" spans="1:41" x14ac:dyDescent="0.2">
      <c r="A21" s="20">
        <f t="shared" si="2"/>
        <v>2019</v>
      </c>
      <c r="B21" s="20">
        <f t="shared" si="0"/>
        <v>2026</v>
      </c>
      <c r="AO21" s="20">
        <f t="shared" si="3"/>
        <v>2028</v>
      </c>
    </row>
    <row r="22" spans="1:41" x14ac:dyDescent="0.2">
      <c r="A22" s="20">
        <f t="shared" si="2"/>
        <v>2020</v>
      </c>
      <c r="B22" s="20">
        <f t="shared" si="0"/>
        <v>2027</v>
      </c>
      <c r="AO22" s="20">
        <f t="shared" si="3"/>
        <v>2029</v>
      </c>
    </row>
    <row r="23" spans="1:41" x14ac:dyDescent="0.2">
      <c r="A23" s="20">
        <f t="shared" si="2"/>
        <v>2021</v>
      </c>
      <c r="B23" s="20">
        <f t="shared" si="0"/>
        <v>2028</v>
      </c>
      <c r="AO23" s="20">
        <f t="shared" si="3"/>
        <v>2030</v>
      </c>
    </row>
    <row r="24" spans="1:41" x14ac:dyDescent="0.2">
      <c r="A24" s="20">
        <f t="shared" si="2"/>
        <v>2022</v>
      </c>
      <c r="B24" s="20">
        <f t="shared" si="0"/>
        <v>2029</v>
      </c>
      <c r="AO24" s="20">
        <f t="shared" si="3"/>
        <v>2031</v>
      </c>
    </row>
    <row r="25" spans="1:41" x14ac:dyDescent="0.2">
      <c r="A25" s="20">
        <f t="shared" si="2"/>
        <v>2023</v>
      </c>
      <c r="B25" s="20">
        <f t="shared" si="0"/>
        <v>2030</v>
      </c>
      <c r="AO25" s="20">
        <f t="shared" si="3"/>
        <v>2032</v>
      </c>
    </row>
    <row r="26" spans="1:41" x14ac:dyDescent="0.2">
      <c r="A26" s="20">
        <f t="shared" si="2"/>
        <v>2024</v>
      </c>
      <c r="B26" s="20">
        <f t="shared" si="0"/>
        <v>2031</v>
      </c>
      <c r="AO26" s="20">
        <f t="shared" si="3"/>
        <v>2033</v>
      </c>
    </row>
    <row r="27" spans="1:41" x14ac:dyDescent="0.2">
      <c r="A27" s="20">
        <f t="shared" si="2"/>
        <v>2025</v>
      </c>
      <c r="B27" s="20">
        <f t="shared" si="0"/>
        <v>2032</v>
      </c>
      <c r="AO27" s="20">
        <f t="shared" si="3"/>
        <v>2034</v>
      </c>
    </row>
    <row r="28" spans="1:41" x14ac:dyDescent="0.2">
      <c r="A28" s="20">
        <f t="shared" si="2"/>
        <v>2026</v>
      </c>
      <c r="B28" s="20">
        <f t="shared" si="0"/>
        <v>2033</v>
      </c>
      <c r="AO28" s="20">
        <f t="shared" si="3"/>
        <v>2035</v>
      </c>
    </row>
    <row r="29" spans="1:41" x14ac:dyDescent="0.2">
      <c r="A29" s="20">
        <f t="shared" si="2"/>
        <v>2027</v>
      </c>
      <c r="B29" s="20">
        <f t="shared" si="0"/>
        <v>2034</v>
      </c>
      <c r="AO29" s="20">
        <f t="shared" si="3"/>
        <v>2036</v>
      </c>
    </row>
    <row r="30" spans="1:41" x14ac:dyDescent="0.2">
      <c r="A30" s="20">
        <f t="shared" si="2"/>
        <v>2028</v>
      </c>
      <c r="B30" s="20">
        <f t="shared" si="0"/>
        <v>2035</v>
      </c>
      <c r="AO30" s="20">
        <f t="shared" si="3"/>
        <v>2037</v>
      </c>
    </row>
    <row r="31" spans="1:41" x14ac:dyDescent="0.2">
      <c r="A31" s="20">
        <f t="shared" si="2"/>
        <v>2029</v>
      </c>
      <c r="B31" s="20">
        <f t="shared" si="0"/>
        <v>2036</v>
      </c>
      <c r="AO31" s="20">
        <f t="shared" si="3"/>
        <v>2038</v>
      </c>
    </row>
    <row r="32" spans="1:41" x14ac:dyDescent="0.2">
      <c r="A32" s="20">
        <f t="shared" si="2"/>
        <v>2030</v>
      </c>
      <c r="B32" s="20">
        <f t="shared" si="0"/>
        <v>2037</v>
      </c>
      <c r="AO32" s="20">
        <f t="shared" si="3"/>
        <v>2039</v>
      </c>
    </row>
    <row r="33" spans="1:41" x14ac:dyDescent="0.2">
      <c r="A33" s="20">
        <f t="shared" si="2"/>
        <v>2031</v>
      </c>
      <c r="B33" s="20">
        <f t="shared" si="0"/>
        <v>2038</v>
      </c>
      <c r="AO33" s="20">
        <f t="shared" si="3"/>
        <v>2040</v>
      </c>
    </row>
    <row r="34" spans="1:41" x14ac:dyDescent="0.2">
      <c r="A34" s="20">
        <f t="shared" si="2"/>
        <v>2032</v>
      </c>
      <c r="B34" s="20">
        <f t="shared" si="0"/>
        <v>2039</v>
      </c>
      <c r="AO34" s="20">
        <f t="shared" si="3"/>
        <v>2041</v>
      </c>
    </row>
    <row r="35" spans="1:41" x14ac:dyDescent="0.2">
      <c r="A35" s="20">
        <f t="shared" si="2"/>
        <v>2033</v>
      </c>
      <c r="B35" s="20">
        <f t="shared" si="0"/>
        <v>2040</v>
      </c>
      <c r="AO35" s="20">
        <f t="shared" si="3"/>
        <v>2042</v>
      </c>
    </row>
    <row r="36" spans="1:41" x14ac:dyDescent="0.2">
      <c r="A36" s="20">
        <f t="shared" si="2"/>
        <v>2034</v>
      </c>
      <c r="B36" s="20">
        <f t="shared" si="0"/>
        <v>2041</v>
      </c>
      <c r="AO36" s="20">
        <f t="shared" si="3"/>
        <v>2043</v>
      </c>
    </row>
    <row r="37" spans="1:41" x14ac:dyDescent="0.2">
      <c r="A37" s="20">
        <f t="shared" si="2"/>
        <v>2035</v>
      </c>
      <c r="B37" s="20">
        <f t="shared" si="0"/>
        <v>2042</v>
      </c>
      <c r="AO37" s="20">
        <f t="shared" si="3"/>
        <v>2044</v>
      </c>
    </row>
    <row r="38" spans="1:41" x14ac:dyDescent="0.2">
      <c r="A38" s="20">
        <f t="shared" si="2"/>
        <v>2036</v>
      </c>
      <c r="B38" s="20">
        <f t="shared" si="0"/>
        <v>2043</v>
      </c>
      <c r="C38" s="84"/>
      <c r="AO38" s="20">
        <f t="shared" ref="AO38:AO48" si="4">AO37+1</f>
        <v>2045</v>
      </c>
    </row>
    <row r="39" spans="1:41" x14ac:dyDescent="0.2">
      <c r="A39" s="20">
        <f t="shared" si="2"/>
        <v>2037</v>
      </c>
      <c r="B39" s="20">
        <f t="shared" si="0"/>
        <v>2044</v>
      </c>
      <c r="C39" s="84"/>
      <c r="AO39" s="20">
        <f t="shared" si="4"/>
        <v>2046</v>
      </c>
    </row>
    <row r="40" spans="1:41" x14ac:dyDescent="0.2">
      <c r="A40" s="20">
        <f t="shared" si="2"/>
        <v>2038</v>
      </c>
      <c r="B40" s="84">
        <f t="shared" si="0"/>
        <v>2045</v>
      </c>
      <c r="C40" s="84"/>
      <c r="AO40" s="20">
        <f t="shared" si="4"/>
        <v>2047</v>
      </c>
    </row>
    <row r="41" spans="1:41" x14ac:dyDescent="0.2">
      <c r="A41" s="20">
        <f t="shared" si="2"/>
        <v>2039</v>
      </c>
      <c r="B41" s="84">
        <f t="shared" si="0"/>
        <v>2046</v>
      </c>
      <c r="C41" s="84"/>
      <c r="AO41" s="20">
        <f t="shared" si="4"/>
        <v>2048</v>
      </c>
    </row>
    <row r="42" spans="1:41" x14ac:dyDescent="0.2">
      <c r="A42" s="20">
        <f t="shared" si="2"/>
        <v>2040</v>
      </c>
      <c r="B42" s="84">
        <f t="shared" si="0"/>
        <v>2047</v>
      </c>
      <c r="C42" s="84"/>
      <c r="AO42" s="20">
        <f t="shared" si="4"/>
        <v>2049</v>
      </c>
    </row>
    <row r="43" spans="1:41" x14ac:dyDescent="0.2">
      <c r="A43" s="20">
        <f t="shared" si="2"/>
        <v>2041</v>
      </c>
      <c r="B43" s="84">
        <f t="shared" si="0"/>
        <v>2048</v>
      </c>
      <c r="C43" s="84"/>
      <c r="AO43" s="20">
        <f t="shared" si="4"/>
        <v>2050</v>
      </c>
    </row>
    <row r="44" spans="1:41" x14ac:dyDescent="0.2">
      <c r="A44" s="20">
        <f t="shared" si="2"/>
        <v>2042</v>
      </c>
      <c r="B44" s="84">
        <f t="shared" si="0"/>
        <v>2049</v>
      </c>
      <c r="C44" s="84"/>
      <c r="AO44" s="20">
        <f t="shared" si="4"/>
        <v>2051</v>
      </c>
    </row>
    <row r="45" spans="1:41" x14ac:dyDescent="0.2">
      <c r="A45" s="20">
        <f t="shared" si="2"/>
        <v>2043</v>
      </c>
      <c r="B45" s="84">
        <f t="shared" si="0"/>
        <v>2050</v>
      </c>
      <c r="AO45" s="20">
        <f t="shared" si="4"/>
        <v>2052</v>
      </c>
    </row>
    <row r="46" spans="1:41" x14ac:dyDescent="0.2">
      <c r="A46" s="20">
        <f t="shared" si="2"/>
        <v>2044</v>
      </c>
      <c r="AO46" s="20">
        <f t="shared" si="4"/>
        <v>2053</v>
      </c>
    </row>
    <row r="47" spans="1:41" x14ac:dyDescent="0.2">
      <c r="A47" s="20">
        <f t="shared" si="2"/>
        <v>2045</v>
      </c>
      <c r="AO47" s="20">
        <f t="shared" si="4"/>
        <v>2054</v>
      </c>
    </row>
    <row r="48" spans="1:41" x14ac:dyDescent="0.2">
      <c r="A48" s="20">
        <f t="shared" si="2"/>
        <v>2046</v>
      </c>
      <c r="AO48" s="20">
        <f t="shared" si="4"/>
        <v>2055</v>
      </c>
    </row>
    <row r="49" spans="1:1" x14ac:dyDescent="0.2">
      <c r="A49" s="20">
        <f t="shared" si="2"/>
        <v>2047</v>
      </c>
    </row>
    <row r="50" spans="1:1" x14ac:dyDescent="0.2">
      <c r="A50" s="20">
        <f t="shared" si="2"/>
        <v>2048</v>
      </c>
    </row>
    <row r="51" spans="1:1" x14ac:dyDescent="0.2">
      <c r="A51" s="20">
        <f t="shared" si="2"/>
        <v>2049</v>
      </c>
    </row>
    <row r="52" spans="1:1" x14ac:dyDescent="0.2">
      <c r="A52" s="20">
        <f t="shared" si="2"/>
        <v>2050</v>
      </c>
    </row>
    <row r="53" spans="1:1" x14ac:dyDescent="0.2">
      <c r="A53" s="20">
        <f t="shared" si="2"/>
        <v>2051</v>
      </c>
    </row>
    <row r="54" spans="1:1" x14ac:dyDescent="0.2">
      <c r="A54" s="20">
        <f t="shared" si="2"/>
        <v>2052</v>
      </c>
    </row>
    <row r="55" spans="1:1" x14ac:dyDescent="0.2">
      <c r="A55" s="20">
        <f t="shared" si="2"/>
        <v>2053</v>
      </c>
    </row>
    <row r="56" spans="1:1" x14ac:dyDescent="0.2">
      <c r="A56" s="20">
        <f t="shared" si="2"/>
        <v>2054</v>
      </c>
    </row>
    <row r="57" spans="1:1" x14ac:dyDescent="0.2">
      <c r="A57" s="20">
        <f t="shared" si="2"/>
        <v>2055</v>
      </c>
    </row>
    <row r="58" spans="1:1" x14ac:dyDescent="0.2">
      <c r="A58" s="20">
        <f t="shared" si="2"/>
        <v>2056</v>
      </c>
    </row>
    <row r="59" spans="1:1" x14ac:dyDescent="0.2">
      <c r="A59" s="20">
        <f t="shared" si="2"/>
        <v>2057</v>
      </c>
    </row>
    <row r="60" spans="1:1" x14ac:dyDescent="0.2">
      <c r="A60" s="20">
        <f t="shared" si="2"/>
        <v>2058</v>
      </c>
    </row>
    <row r="61" spans="1:1" x14ac:dyDescent="0.2">
      <c r="A61" s="20">
        <f t="shared" si="2"/>
        <v>2059</v>
      </c>
    </row>
    <row r="62" spans="1:1" x14ac:dyDescent="0.2">
      <c r="A62" s="20">
        <f t="shared" si="2"/>
        <v>2060</v>
      </c>
    </row>
    <row r="63" spans="1:1" x14ac:dyDescent="0.2">
      <c r="A63" s="20">
        <f t="shared" si="2"/>
        <v>2061</v>
      </c>
    </row>
    <row r="64" spans="1:1" x14ac:dyDescent="0.2">
      <c r="A64" s="20">
        <f t="shared" si="2"/>
        <v>2062</v>
      </c>
    </row>
    <row r="65" spans="1:1" x14ac:dyDescent="0.2">
      <c r="A65" s="20">
        <f t="shared" si="2"/>
        <v>2063</v>
      </c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P27" sqref="P27"/>
    </sheetView>
  </sheetViews>
  <sheetFormatPr defaultColWidth="9.28515625" defaultRowHeight="12.75" x14ac:dyDescent="0.2"/>
  <cols>
    <col min="1" max="1" width="4.7109375" style="20" customWidth="1"/>
    <col min="2" max="2" width="7.28515625" style="20" bestFit="1" customWidth="1"/>
    <col min="3" max="3" width="9.28515625" style="20"/>
    <col min="4" max="4" width="3.28515625" style="20" customWidth="1"/>
    <col min="5" max="5" width="27.7109375" style="20" bestFit="1" customWidth="1"/>
    <col min="6" max="6" width="14" style="20" bestFit="1" customWidth="1"/>
    <col min="7" max="7" width="8.28515625" style="20" bestFit="1" customWidth="1"/>
    <col min="8" max="8" width="6.42578125" style="20" customWidth="1"/>
    <col min="9" max="17" width="5.28515625" style="20" bestFit="1" customWidth="1"/>
    <col min="18" max="16384" width="9.28515625" style="20"/>
  </cols>
  <sheetData>
    <row r="1" spans="1:17" x14ac:dyDescent="0.2">
      <c r="A1" s="23" t="s">
        <v>58</v>
      </c>
      <c r="B1" s="23"/>
      <c r="C1" s="23"/>
    </row>
    <row r="2" spans="1:17" x14ac:dyDescent="0.2">
      <c r="A2" s="24"/>
      <c r="H2" s="70"/>
    </row>
    <row r="3" spans="1:17" x14ac:dyDescent="0.2">
      <c r="B3" s="25"/>
      <c r="C3" s="25"/>
    </row>
    <row r="4" spans="1:17" x14ac:dyDescent="0.2">
      <c r="A4" s="19" t="s">
        <v>18</v>
      </c>
      <c r="E4" s="23" t="s">
        <v>19</v>
      </c>
    </row>
    <row r="5" spans="1:17" x14ac:dyDescent="0.2">
      <c r="A5" s="21" t="s">
        <v>20</v>
      </c>
      <c r="B5" s="21" t="s">
        <v>21</v>
      </c>
      <c r="C5" s="21"/>
      <c r="D5" s="23"/>
      <c r="F5" s="21"/>
      <c r="G5" s="21" t="s">
        <v>17</v>
      </c>
      <c r="H5" s="21"/>
    </row>
    <row r="6" spans="1:17" x14ac:dyDescent="0.2">
      <c r="A6" s="26" t="s">
        <v>22</v>
      </c>
      <c r="B6" s="20" t="s">
        <v>23</v>
      </c>
      <c r="G6" s="27"/>
      <c r="H6" s="28" t="str">
        <f>Sets!F8</f>
        <v>base</v>
      </c>
      <c r="I6" s="28" t="str">
        <f>Sets!F9</f>
        <v>sim1</v>
      </c>
      <c r="J6" s="28" t="str">
        <f>Sets!F10</f>
        <v>sim2</v>
      </c>
      <c r="K6" s="28" t="str">
        <f>Sets!F11</f>
        <v>sim3</v>
      </c>
      <c r="L6" s="28" t="str">
        <f>Sets!F12</f>
        <v>sim4</v>
      </c>
      <c r="M6" s="28" t="str">
        <f>Sets!F13</f>
        <v>sim5</v>
      </c>
      <c r="N6" s="28" t="str">
        <f>Sets!F14</f>
        <v>sim6</v>
      </c>
      <c r="O6" s="28" t="str">
        <f>Sets!F15</f>
        <v>sim7</v>
      </c>
      <c r="P6" s="28" t="str">
        <f>Sets!F16</f>
        <v>sim8</v>
      </c>
      <c r="Q6" s="28" t="str">
        <f>Sets!F17</f>
        <v>sim9</v>
      </c>
    </row>
    <row r="7" spans="1:17" x14ac:dyDescent="0.2">
      <c r="A7" s="27"/>
      <c r="D7" s="27"/>
      <c r="E7" s="23" t="s">
        <v>25</v>
      </c>
      <c r="F7" s="27" t="s">
        <v>26</v>
      </c>
      <c r="G7" s="27" t="s">
        <v>27</v>
      </c>
      <c r="H7" s="20">
        <v>1</v>
      </c>
      <c r="I7" s="20">
        <f>$H7</f>
        <v>1</v>
      </c>
      <c r="J7" s="20">
        <f>$H7</f>
        <v>1</v>
      </c>
      <c r="K7" s="20">
        <f t="shared" ref="K7:Q19" si="0">$H7</f>
        <v>1</v>
      </c>
      <c r="L7" s="20">
        <f t="shared" si="0"/>
        <v>1</v>
      </c>
      <c r="M7" s="20">
        <f t="shared" si="0"/>
        <v>1</v>
      </c>
      <c r="N7" s="20">
        <f t="shared" si="0"/>
        <v>1</v>
      </c>
      <c r="O7" s="20">
        <f t="shared" si="0"/>
        <v>1</v>
      </c>
      <c r="P7" s="20">
        <f t="shared" si="0"/>
        <v>1</v>
      </c>
      <c r="Q7" s="20">
        <f t="shared" si="0"/>
        <v>1</v>
      </c>
    </row>
    <row r="8" spans="1:17" x14ac:dyDescent="0.2">
      <c r="D8" s="27"/>
      <c r="E8" s="23"/>
      <c r="F8" s="27" t="s">
        <v>29</v>
      </c>
      <c r="G8" s="27" t="s">
        <v>30</v>
      </c>
      <c r="H8" s="20">
        <v>4</v>
      </c>
      <c r="I8" s="20">
        <f t="shared" ref="I8:J19" si="1">$H8</f>
        <v>4</v>
      </c>
      <c r="J8" s="20">
        <f t="shared" si="1"/>
        <v>4</v>
      </c>
      <c r="K8" s="20">
        <f t="shared" si="0"/>
        <v>4</v>
      </c>
      <c r="L8" s="20">
        <f t="shared" si="0"/>
        <v>4</v>
      </c>
      <c r="M8" s="20">
        <f t="shared" si="0"/>
        <v>4</v>
      </c>
      <c r="N8" s="20">
        <f t="shared" si="0"/>
        <v>4</v>
      </c>
      <c r="O8" s="20">
        <f t="shared" si="0"/>
        <v>4</v>
      </c>
      <c r="P8" s="20">
        <f t="shared" si="0"/>
        <v>4</v>
      </c>
      <c r="Q8" s="20">
        <f t="shared" si="0"/>
        <v>4</v>
      </c>
    </row>
    <row r="9" spans="1:17" x14ac:dyDescent="0.2">
      <c r="E9" s="23"/>
      <c r="F9" s="27" t="s">
        <v>32</v>
      </c>
      <c r="G9" s="27" t="s">
        <v>33</v>
      </c>
      <c r="H9" s="20">
        <v>3</v>
      </c>
      <c r="I9" s="20">
        <f t="shared" si="1"/>
        <v>3</v>
      </c>
      <c r="J9" s="20">
        <f t="shared" si="1"/>
        <v>3</v>
      </c>
      <c r="K9" s="20">
        <f t="shared" si="0"/>
        <v>3</v>
      </c>
      <c r="L9" s="20">
        <f t="shared" si="0"/>
        <v>3</v>
      </c>
      <c r="M9" s="20">
        <f t="shared" si="0"/>
        <v>3</v>
      </c>
      <c r="N9" s="20">
        <f t="shared" si="0"/>
        <v>3</v>
      </c>
      <c r="O9" s="20">
        <f t="shared" si="0"/>
        <v>3</v>
      </c>
      <c r="P9" s="20">
        <f t="shared" si="0"/>
        <v>3</v>
      </c>
      <c r="Q9" s="20">
        <f t="shared" si="0"/>
        <v>3</v>
      </c>
    </row>
    <row r="10" spans="1:17" x14ac:dyDescent="0.2">
      <c r="E10" s="29"/>
      <c r="F10" s="30" t="s">
        <v>35</v>
      </c>
      <c r="G10" s="30" t="s">
        <v>36</v>
      </c>
      <c r="H10" s="31">
        <v>1</v>
      </c>
      <c r="I10" s="31">
        <f t="shared" si="1"/>
        <v>1</v>
      </c>
      <c r="J10" s="31">
        <f t="shared" si="1"/>
        <v>1</v>
      </c>
      <c r="K10" s="31">
        <f t="shared" si="0"/>
        <v>1</v>
      </c>
      <c r="L10" s="31">
        <f t="shared" si="0"/>
        <v>1</v>
      </c>
      <c r="M10" s="31">
        <f t="shared" si="0"/>
        <v>1</v>
      </c>
      <c r="N10" s="31">
        <f t="shared" si="0"/>
        <v>1</v>
      </c>
      <c r="O10" s="31">
        <f t="shared" si="0"/>
        <v>1</v>
      </c>
      <c r="P10" s="31">
        <f t="shared" si="0"/>
        <v>1</v>
      </c>
      <c r="Q10" s="31">
        <f t="shared" si="0"/>
        <v>1</v>
      </c>
    </row>
    <row r="11" spans="1:17" x14ac:dyDescent="0.2">
      <c r="E11" s="29" t="s">
        <v>38</v>
      </c>
      <c r="F11" s="27" t="s">
        <v>39</v>
      </c>
      <c r="G11" s="20" t="s">
        <v>102</v>
      </c>
      <c r="H11" s="70">
        <v>4</v>
      </c>
      <c r="I11" s="20">
        <f>H11</f>
        <v>4</v>
      </c>
      <c r="J11" s="20">
        <f>I11</f>
        <v>4</v>
      </c>
      <c r="K11" s="20">
        <f t="shared" ref="K11:Q11" si="2">J11</f>
        <v>4</v>
      </c>
      <c r="L11" s="20">
        <f t="shared" si="2"/>
        <v>4</v>
      </c>
      <c r="M11" s="20">
        <f t="shared" si="2"/>
        <v>4</v>
      </c>
      <c r="N11" s="20">
        <f t="shared" si="2"/>
        <v>4</v>
      </c>
      <c r="O11" s="20">
        <f t="shared" si="2"/>
        <v>4</v>
      </c>
      <c r="P11" s="20">
        <f t="shared" si="2"/>
        <v>4</v>
      </c>
      <c r="Q11" s="20">
        <f t="shared" si="2"/>
        <v>4</v>
      </c>
    </row>
    <row r="12" spans="1:17" x14ac:dyDescent="0.2">
      <c r="E12" s="27"/>
      <c r="F12" s="27"/>
      <c r="G12" s="20" t="s">
        <v>103</v>
      </c>
      <c r="H12" s="70">
        <v>4</v>
      </c>
      <c r="I12" s="20">
        <f>H12</f>
        <v>4</v>
      </c>
      <c r="J12" s="20">
        <f t="shared" ref="J12:Q12" si="3">I12</f>
        <v>4</v>
      </c>
      <c r="K12" s="20">
        <f t="shared" si="3"/>
        <v>4</v>
      </c>
      <c r="L12" s="20">
        <f t="shared" si="3"/>
        <v>4</v>
      </c>
      <c r="M12" s="20">
        <f t="shared" si="3"/>
        <v>4</v>
      </c>
      <c r="N12" s="20">
        <f t="shared" si="3"/>
        <v>4</v>
      </c>
      <c r="O12" s="20">
        <f t="shared" si="3"/>
        <v>4</v>
      </c>
      <c r="P12" s="20">
        <f t="shared" si="3"/>
        <v>4</v>
      </c>
      <c r="Q12" s="20">
        <f t="shared" si="3"/>
        <v>4</v>
      </c>
    </row>
    <row r="13" spans="1:17" x14ac:dyDescent="0.2">
      <c r="E13" s="27"/>
      <c r="F13" s="27"/>
      <c r="G13" s="20" t="s">
        <v>104</v>
      </c>
      <c r="H13" s="70">
        <v>4</v>
      </c>
      <c r="I13" s="20">
        <f>H13</f>
        <v>4</v>
      </c>
      <c r="J13" s="20">
        <f t="shared" ref="J13:Q13" si="4">I13</f>
        <v>4</v>
      </c>
      <c r="K13" s="20">
        <f t="shared" si="4"/>
        <v>4</v>
      </c>
      <c r="L13" s="20">
        <f t="shared" si="4"/>
        <v>4</v>
      </c>
      <c r="M13" s="20">
        <f t="shared" si="4"/>
        <v>4</v>
      </c>
      <c r="N13" s="20">
        <f t="shared" si="4"/>
        <v>4</v>
      </c>
      <c r="O13" s="20">
        <f t="shared" si="4"/>
        <v>4</v>
      </c>
      <c r="P13" s="20">
        <f t="shared" si="4"/>
        <v>4</v>
      </c>
      <c r="Q13" s="20">
        <f t="shared" si="4"/>
        <v>4</v>
      </c>
    </row>
    <row r="14" spans="1:17" x14ac:dyDescent="0.2">
      <c r="E14" s="27"/>
      <c r="G14" s="20" t="s">
        <v>105</v>
      </c>
      <c r="H14" s="70">
        <v>4</v>
      </c>
      <c r="I14" s="20">
        <f>H14</f>
        <v>4</v>
      </c>
      <c r="J14" s="20">
        <f t="shared" ref="J14:Q14" si="5">I14</f>
        <v>4</v>
      </c>
      <c r="K14" s="20">
        <f t="shared" si="5"/>
        <v>4</v>
      </c>
      <c r="L14" s="20">
        <f t="shared" si="5"/>
        <v>4</v>
      </c>
      <c r="M14" s="20">
        <f t="shared" si="5"/>
        <v>4</v>
      </c>
      <c r="N14" s="20">
        <f t="shared" si="5"/>
        <v>4</v>
      </c>
      <c r="O14" s="20">
        <f t="shared" si="5"/>
        <v>4</v>
      </c>
      <c r="P14" s="20">
        <f t="shared" si="5"/>
        <v>4</v>
      </c>
      <c r="Q14" s="20">
        <f t="shared" si="5"/>
        <v>4</v>
      </c>
    </row>
    <row r="15" spans="1:17" x14ac:dyDescent="0.2">
      <c r="E15" s="27"/>
      <c r="F15" s="20" t="s">
        <v>21</v>
      </c>
      <c r="G15" s="25" t="s">
        <v>53</v>
      </c>
      <c r="H15" s="20">
        <v>2</v>
      </c>
      <c r="I15" s="20">
        <f t="shared" si="1"/>
        <v>2</v>
      </c>
      <c r="J15" s="20">
        <f t="shared" si="1"/>
        <v>2</v>
      </c>
      <c r="K15" s="20">
        <f t="shared" si="0"/>
        <v>2</v>
      </c>
      <c r="L15" s="20">
        <f t="shared" si="0"/>
        <v>2</v>
      </c>
      <c r="M15" s="20">
        <f t="shared" si="0"/>
        <v>2</v>
      </c>
      <c r="N15" s="20">
        <f t="shared" si="0"/>
        <v>2</v>
      </c>
      <c r="O15" s="20">
        <f t="shared" si="0"/>
        <v>2</v>
      </c>
      <c r="P15" s="20">
        <f t="shared" si="0"/>
        <v>2</v>
      </c>
      <c r="Q15" s="20">
        <f t="shared" si="0"/>
        <v>2</v>
      </c>
    </row>
    <row r="16" spans="1:17" x14ac:dyDescent="0.2">
      <c r="E16" s="27"/>
      <c r="F16" s="21" t="s">
        <v>204</v>
      </c>
      <c r="G16" s="25" t="s">
        <v>167</v>
      </c>
      <c r="H16" s="20">
        <v>2</v>
      </c>
      <c r="I16" s="20">
        <f t="shared" si="1"/>
        <v>2</v>
      </c>
      <c r="J16" s="20">
        <f t="shared" si="1"/>
        <v>2</v>
      </c>
      <c r="K16" s="20">
        <f t="shared" si="0"/>
        <v>2</v>
      </c>
      <c r="L16" s="20">
        <f t="shared" si="0"/>
        <v>2</v>
      </c>
      <c r="M16" s="20">
        <f t="shared" si="0"/>
        <v>2</v>
      </c>
      <c r="N16" s="20">
        <f t="shared" si="0"/>
        <v>2</v>
      </c>
      <c r="O16" s="20">
        <f t="shared" si="0"/>
        <v>2</v>
      </c>
      <c r="P16" s="20">
        <f t="shared" si="0"/>
        <v>2</v>
      </c>
      <c r="Q16" s="20">
        <f t="shared" si="0"/>
        <v>2</v>
      </c>
    </row>
    <row r="17" spans="4:17" x14ac:dyDescent="0.2">
      <c r="E17" s="27"/>
      <c r="F17" s="32" t="s">
        <v>203</v>
      </c>
      <c r="G17" s="25" t="s">
        <v>199</v>
      </c>
      <c r="H17" s="20">
        <v>2</v>
      </c>
      <c r="I17" s="20">
        <f t="shared" si="1"/>
        <v>2</v>
      </c>
      <c r="J17" s="20">
        <f t="shared" si="1"/>
        <v>2</v>
      </c>
      <c r="K17" s="20">
        <f t="shared" si="0"/>
        <v>2</v>
      </c>
      <c r="L17" s="20">
        <f t="shared" si="0"/>
        <v>2</v>
      </c>
      <c r="M17" s="20">
        <f t="shared" si="0"/>
        <v>2</v>
      </c>
      <c r="N17" s="20">
        <f t="shared" si="0"/>
        <v>2</v>
      </c>
      <c r="O17" s="20">
        <f t="shared" si="0"/>
        <v>2</v>
      </c>
      <c r="P17" s="20">
        <f t="shared" si="0"/>
        <v>2</v>
      </c>
      <c r="Q17" s="20">
        <f t="shared" si="0"/>
        <v>2</v>
      </c>
    </row>
    <row r="18" spans="4:17" x14ac:dyDescent="0.2">
      <c r="E18" s="27"/>
      <c r="F18" s="32" t="s">
        <v>205</v>
      </c>
      <c r="G18" s="25" t="s">
        <v>200</v>
      </c>
      <c r="H18" s="20">
        <v>2</v>
      </c>
      <c r="I18" s="20">
        <f t="shared" si="1"/>
        <v>2</v>
      </c>
      <c r="J18" s="20">
        <f t="shared" si="1"/>
        <v>2</v>
      </c>
      <c r="K18" s="20">
        <f t="shared" si="0"/>
        <v>2</v>
      </c>
      <c r="L18" s="20">
        <f t="shared" si="0"/>
        <v>2</v>
      </c>
      <c r="M18" s="20">
        <f t="shared" si="0"/>
        <v>2</v>
      </c>
      <c r="N18" s="20">
        <f t="shared" si="0"/>
        <v>2</v>
      </c>
      <c r="O18" s="20">
        <f t="shared" si="0"/>
        <v>2</v>
      </c>
      <c r="P18" s="20">
        <f t="shared" si="0"/>
        <v>2</v>
      </c>
      <c r="Q18" s="20">
        <f t="shared" si="0"/>
        <v>2</v>
      </c>
    </row>
    <row r="19" spans="4:17" x14ac:dyDescent="0.2">
      <c r="E19" s="27"/>
      <c r="F19" s="27" t="s">
        <v>20</v>
      </c>
      <c r="G19" s="25" t="s">
        <v>132</v>
      </c>
      <c r="H19" s="20">
        <v>1</v>
      </c>
      <c r="I19" s="20">
        <f t="shared" si="1"/>
        <v>1</v>
      </c>
      <c r="J19" s="20">
        <f t="shared" si="1"/>
        <v>1</v>
      </c>
      <c r="K19" s="20">
        <f t="shared" si="0"/>
        <v>1</v>
      </c>
      <c r="L19" s="20">
        <f t="shared" si="0"/>
        <v>1</v>
      </c>
      <c r="M19" s="20">
        <f t="shared" si="0"/>
        <v>1</v>
      </c>
      <c r="N19" s="20">
        <f t="shared" si="0"/>
        <v>1</v>
      </c>
      <c r="O19" s="20">
        <f t="shared" si="0"/>
        <v>1</v>
      </c>
      <c r="P19" s="20">
        <f t="shared" si="0"/>
        <v>1</v>
      </c>
      <c r="Q19" s="20">
        <f t="shared" si="0"/>
        <v>1</v>
      </c>
    </row>
    <row r="20" spans="4:17" x14ac:dyDescent="0.2">
      <c r="E20" s="27"/>
      <c r="F20" s="27"/>
      <c r="G20" s="25"/>
    </row>
    <row r="21" spans="4:17" x14ac:dyDescent="0.2">
      <c r="E21" s="27"/>
      <c r="F21" s="27"/>
      <c r="G21" s="25"/>
    </row>
    <row r="22" spans="4:17" x14ac:dyDescent="0.2">
      <c r="E22" s="27"/>
      <c r="F22" s="27"/>
      <c r="G22" s="25"/>
    </row>
    <row r="23" spans="4:17" x14ac:dyDescent="0.2">
      <c r="E23" s="27"/>
      <c r="F23" s="27"/>
      <c r="G23" s="25"/>
    </row>
    <row r="24" spans="4:17" x14ac:dyDescent="0.2">
      <c r="G24" s="25"/>
    </row>
    <row r="25" spans="4:17" x14ac:dyDescent="0.2">
      <c r="G25" s="25"/>
    </row>
    <row r="26" spans="4:17" x14ac:dyDescent="0.2">
      <c r="G26" s="25"/>
    </row>
    <row r="27" spans="4:17" x14ac:dyDescent="0.2">
      <c r="D27" s="27"/>
      <c r="G27" s="25"/>
      <c r="H27" s="27"/>
    </row>
    <row r="28" spans="4:17" x14ac:dyDescent="0.2">
      <c r="D28" s="27"/>
      <c r="G28" s="25"/>
      <c r="H28" s="27"/>
    </row>
    <row r="29" spans="4:17" x14ac:dyDescent="0.2">
      <c r="D29" s="27"/>
      <c r="G29" s="27"/>
      <c r="H29" s="27"/>
    </row>
    <row r="30" spans="4:17" x14ac:dyDescent="0.2">
      <c r="D30" s="27"/>
      <c r="G30" s="27"/>
      <c r="H30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AP59"/>
  <sheetViews>
    <sheetView zoomScale="70" zoomScaleNormal="70" workbookViewId="0">
      <pane xSplit="3" ySplit="7" topLeftCell="D41" activePane="bottomRight" state="frozen"/>
      <selection pane="topRight" activeCell="D1" sqref="D1"/>
      <selection pane="bottomLeft" activeCell="A8" sqref="A8"/>
      <selection pane="bottomRight" activeCell="T59" sqref="T59:U59"/>
    </sheetView>
  </sheetViews>
  <sheetFormatPr defaultColWidth="8.85546875" defaultRowHeight="15" x14ac:dyDescent="0.25"/>
  <cols>
    <col min="1" max="3" width="8.85546875" style="36"/>
    <col min="4" max="10" width="9.28515625" style="36" customWidth="1"/>
    <col min="11" max="11" width="9.28515625" style="177" customWidth="1"/>
    <col min="12" max="13" width="9.28515625" style="36" customWidth="1"/>
    <col min="14" max="16384" width="8.85546875" style="36"/>
  </cols>
  <sheetData>
    <row r="1" spans="1:42" ht="18.75" x14ac:dyDescent="0.3">
      <c r="A1" s="145" t="s">
        <v>75</v>
      </c>
      <c r="H1" s="135"/>
    </row>
    <row r="2" spans="1:42" x14ac:dyDescent="0.25">
      <c r="L2" s="36">
        <v>0.1</v>
      </c>
      <c r="M2" s="36">
        <f>L2+0.1</f>
        <v>0.2</v>
      </c>
      <c r="N2" s="36">
        <f t="shared" ref="N2:P2" si="0">M2+0.1</f>
        <v>0.30000000000000004</v>
      </c>
      <c r="O2" s="36">
        <f t="shared" si="0"/>
        <v>0.4</v>
      </c>
      <c r="P2" s="36">
        <f t="shared" si="0"/>
        <v>0.5</v>
      </c>
      <c r="Q2" s="36">
        <v>0</v>
      </c>
      <c r="R2" s="36">
        <v>0</v>
      </c>
      <c r="S2" s="36">
        <v>0</v>
      </c>
      <c r="T2" s="36">
        <v>0</v>
      </c>
    </row>
    <row r="3" spans="1:42" x14ac:dyDescent="0.25">
      <c r="D3" s="146"/>
      <c r="F3" s="135"/>
      <c r="G3" s="135"/>
    </row>
    <row r="5" spans="1:42" x14ac:dyDescent="0.25">
      <c r="A5" s="147" t="s">
        <v>162</v>
      </c>
      <c r="D5" s="192" t="s">
        <v>364</v>
      </c>
      <c r="E5" s="192"/>
      <c r="F5" s="192"/>
      <c r="G5" s="192"/>
      <c r="H5" s="192"/>
    </row>
    <row r="6" spans="1:42" x14ac:dyDescent="0.25">
      <c r="D6" s="193" t="s">
        <v>360</v>
      </c>
      <c r="E6" s="193"/>
      <c r="F6" s="193"/>
      <c r="G6" s="193"/>
      <c r="H6" s="193"/>
      <c r="I6" s="193"/>
      <c r="J6" s="193"/>
      <c r="K6" s="194" t="s">
        <v>362</v>
      </c>
      <c r="L6" s="194"/>
      <c r="M6" s="194"/>
      <c r="N6" s="194"/>
      <c r="O6" s="194" t="s">
        <v>363</v>
      </c>
      <c r="P6" s="194"/>
      <c r="Q6" s="194"/>
      <c r="R6" s="194"/>
      <c r="S6" s="194"/>
      <c r="T6" s="194"/>
    </row>
    <row r="7" spans="1:42" x14ac:dyDescent="0.25">
      <c r="D7" s="148">
        <v>2013</v>
      </c>
      <c r="E7" s="148">
        <v>2014</v>
      </c>
      <c r="F7" s="148">
        <v>2015</v>
      </c>
      <c r="G7" s="148">
        <v>2016</v>
      </c>
      <c r="H7" s="148">
        <v>2017</v>
      </c>
      <c r="I7" s="148">
        <v>2018</v>
      </c>
      <c r="J7" s="148">
        <v>2019</v>
      </c>
      <c r="K7" s="178">
        <v>2020</v>
      </c>
      <c r="L7" s="185">
        <v>2021</v>
      </c>
      <c r="M7" s="185">
        <v>2022</v>
      </c>
      <c r="N7" s="186">
        <v>2023</v>
      </c>
      <c r="O7" s="186">
        <v>2024</v>
      </c>
      <c r="P7" s="186">
        <v>2025</v>
      </c>
      <c r="Q7" s="186">
        <v>2029</v>
      </c>
      <c r="R7" s="186">
        <v>2031</v>
      </c>
      <c r="S7" s="186">
        <v>2035</v>
      </c>
      <c r="T7" s="186">
        <v>2040</v>
      </c>
      <c r="U7" s="186">
        <v>2045</v>
      </c>
      <c r="AE7" s="36">
        <v>0.5</v>
      </c>
    </row>
    <row r="8" spans="1:42" x14ac:dyDescent="0.25">
      <c r="A8" s="175" t="str">
        <f>TFP!A8</f>
        <v>aagri</v>
      </c>
      <c r="B8" s="175" t="str">
        <f>TFP!B8</f>
        <v>nat</v>
      </c>
      <c r="C8" s="175" t="str">
        <f>Closures!H6</f>
        <v>base</v>
      </c>
      <c r="D8" s="154">
        <v>1.5</v>
      </c>
      <c r="E8" s="154">
        <v>2</v>
      </c>
      <c r="F8" s="154">
        <v>-5.2</v>
      </c>
      <c r="G8" s="154">
        <v>-5.5</v>
      </c>
      <c r="H8" s="154">
        <v>2</v>
      </c>
      <c r="I8" s="154">
        <v>-5.5</v>
      </c>
      <c r="J8" s="154">
        <v>-5.5</v>
      </c>
      <c r="K8" s="179">
        <f>AE8</f>
        <v>-0.7</v>
      </c>
      <c r="L8" s="187">
        <v>-0.1</v>
      </c>
      <c r="M8" s="187">
        <v>-0.05</v>
      </c>
      <c r="N8" s="187">
        <v>0.05</v>
      </c>
      <c r="O8" s="187">
        <v>0.05</v>
      </c>
      <c r="P8" s="187">
        <v>0.05</v>
      </c>
      <c r="Q8" s="187">
        <v>0.05</v>
      </c>
      <c r="R8" s="187">
        <v>0.2</v>
      </c>
      <c r="S8" s="187">
        <v>0.1</v>
      </c>
      <c r="T8" s="187">
        <v>0.15</v>
      </c>
      <c r="U8" s="187">
        <v>0.2</v>
      </c>
      <c r="AE8" s="155">
        <f>IF(ISERROR(AF8*$AE$7),"eps",(AF8*$AE$7))</f>
        <v>-0.7</v>
      </c>
      <c r="AF8" s="179">
        <v>-1.4</v>
      </c>
      <c r="AJ8" s="36">
        <v>1.5</v>
      </c>
      <c r="AK8" s="36">
        <v>2</v>
      </c>
      <c r="AL8" s="36">
        <v>-5.2</v>
      </c>
      <c r="AM8" s="36">
        <v>-5.5</v>
      </c>
      <c r="AN8" s="36">
        <v>2</v>
      </c>
      <c r="AO8" s="36">
        <v>-5.5</v>
      </c>
      <c r="AP8" s="36">
        <v>-5.5</v>
      </c>
    </row>
    <row r="9" spans="1:42" x14ac:dyDescent="0.25">
      <c r="A9" s="135" t="str">
        <f>TFP!A9</f>
        <v>afore</v>
      </c>
      <c r="B9" s="135" t="str">
        <f>TFP!B9</f>
        <v>nat</v>
      </c>
      <c r="C9" s="135" t="str">
        <f t="shared" ref="C9:D24" si="1">C8</f>
        <v>base</v>
      </c>
      <c r="D9" s="150">
        <f>D8</f>
        <v>1.5</v>
      </c>
      <c r="E9" s="150">
        <f t="shared" ref="E9:J9" si="2">E8</f>
        <v>2</v>
      </c>
      <c r="F9" s="150">
        <f t="shared" si="2"/>
        <v>-5.2</v>
      </c>
      <c r="G9" s="150">
        <f t="shared" si="2"/>
        <v>-5.5</v>
      </c>
      <c r="H9" s="150">
        <f t="shared" si="2"/>
        <v>2</v>
      </c>
      <c r="I9" s="150">
        <f t="shared" si="2"/>
        <v>-5.5</v>
      </c>
      <c r="J9" s="150">
        <f t="shared" si="2"/>
        <v>-5.5</v>
      </c>
      <c r="K9" s="180">
        <f>K8</f>
        <v>-0.7</v>
      </c>
      <c r="L9" s="188">
        <v>-0.1</v>
      </c>
      <c r="M9" s="188">
        <v>-0.05</v>
      </c>
      <c r="N9" s="188">
        <v>0.05</v>
      </c>
      <c r="O9" s="188">
        <v>0.05</v>
      </c>
      <c r="P9" s="188">
        <v>0.05</v>
      </c>
      <c r="Q9" s="188">
        <v>0.05</v>
      </c>
      <c r="R9" s="188">
        <v>0.2</v>
      </c>
      <c r="S9" s="188">
        <v>0.1</v>
      </c>
      <c r="T9" s="188">
        <v>0.15</v>
      </c>
      <c r="U9" s="188">
        <v>0.2</v>
      </c>
      <c r="AE9" s="155">
        <f t="shared" ref="AE9:AE59" si="3">IF(ISERROR(AF9*$AE$7),"eps",(AF9*$AE$7))</f>
        <v>-0.7</v>
      </c>
      <c r="AF9" s="180">
        <f>AF8</f>
        <v>-1.4</v>
      </c>
      <c r="AJ9" s="36">
        <v>1.5</v>
      </c>
      <c r="AK9" s="36">
        <v>2</v>
      </c>
      <c r="AL9" s="36">
        <v>-5.2</v>
      </c>
      <c r="AM9" s="36">
        <v>-5.5</v>
      </c>
      <c r="AN9" s="36">
        <v>2</v>
      </c>
      <c r="AO9" s="36">
        <v>-5.5</v>
      </c>
      <c r="AP9" s="36">
        <v>-5.5</v>
      </c>
    </row>
    <row r="10" spans="1:42" x14ac:dyDescent="0.25">
      <c r="A10" s="135" t="str">
        <f>TFP!A10</f>
        <v>afish</v>
      </c>
      <c r="B10" s="135" t="str">
        <f>TFP!B10</f>
        <v>nat</v>
      </c>
      <c r="C10" s="135" t="str">
        <f t="shared" si="1"/>
        <v>base</v>
      </c>
      <c r="D10" s="150">
        <f>D9</f>
        <v>1.5</v>
      </c>
      <c r="E10" s="150">
        <f t="shared" ref="E10" si="4">E9</f>
        <v>2</v>
      </c>
      <c r="F10" s="150">
        <f t="shared" ref="F10" si="5">F9</f>
        <v>-5.2</v>
      </c>
      <c r="G10" s="150">
        <f t="shared" ref="G10" si="6">G9</f>
        <v>-5.5</v>
      </c>
      <c r="H10" s="150">
        <f t="shared" ref="H10" si="7">H9</f>
        <v>2</v>
      </c>
      <c r="I10" s="150">
        <f t="shared" ref="I10" si="8">I9</f>
        <v>-5.5</v>
      </c>
      <c r="J10" s="150">
        <f t="shared" ref="J10" si="9">J9</f>
        <v>-5.5</v>
      </c>
      <c r="K10" s="180">
        <f>K9</f>
        <v>-0.7</v>
      </c>
      <c r="L10" s="188">
        <v>-0.1</v>
      </c>
      <c r="M10" s="188">
        <v>-0.05</v>
      </c>
      <c r="N10" s="188">
        <v>0.05</v>
      </c>
      <c r="O10" s="188">
        <v>0.05</v>
      </c>
      <c r="P10" s="188">
        <v>0.05</v>
      </c>
      <c r="Q10" s="188">
        <v>0.05</v>
      </c>
      <c r="R10" s="188">
        <v>0.2</v>
      </c>
      <c r="S10" s="188">
        <v>0.1</v>
      </c>
      <c r="T10" s="188">
        <v>0.15</v>
      </c>
      <c r="U10" s="188">
        <v>0.2</v>
      </c>
      <c r="AE10" s="155">
        <f t="shared" si="3"/>
        <v>-0.7</v>
      </c>
      <c r="AF10" s="180">
        <f>AF9</f>
        <v>-1.4</v>
      </c>
      <c r="AJ10" s="36">
        <v>1.5</v>
      </c>
      <c r="AK10" s="36">
        <v>2</v>
      </c>
      <c r="AL10" s="36">
        <v>-5.2</v>
      </c>
      <c r="AM10" s="36">
        <v>-5.5</v>
      </c>
      <c r="AN10" s="36">
        <v>2</v>
      </c>
      <c r="AO10" s="36">
        <v>-5.5</v>
      </c>
      <c r="AP10" s="36">
        <v>-5.5</v>
      </c>
    </row>
    <row r="11" spans="1:42" x14ac:dyDescent="0.25">
      <c r="A11" s="175" t="str">
        <f>TFP!A11</f>
        <v>acoal</v>
      </c>
      <c r="B11" s="175" t="str">
        <f>TFP!B11</f>
        <v>nat</v>
      </c>
      <c r="C11" s="175" t="str">
        <f t="shared" si="1"/>
        <v>base</v>
      </c>
      <c r="D11" s="154" t="s">
        <v>77</v>
      </c>
      <c r="E11" s="154" t="s">
        <v>77</v>
      </c>
      <c r="F11" s="154" t="s">
        <v>77</v>
      </c>
      <c r="G11" s="154" t="s">
        <v>77</v>
      </c>
      <c r="H11" s="154" t="s">
        <v>77</v>
      </c>
      <c r="I11" s="154" t="s">
        <v>77</v>
      </c>
      <c r="J11" s="154" t="s">
        <v>77</v>
      </c>
      <c r="K11" s="179" t="s">
        <v>77</v>
      </c>
      <c r="L11" s="187" t="s">
        <v>77</v>
      </c>
      <c r="M11" s="187" t="s">
        <v>77</v>
      </c>
      <c r="N11" s="187" t="s">
        <v>77</v>
      </c>
      <c r="O11" s="187" t="s">
        <v>77</v>
      </c>
      <c r="P11" s="187" t="s">
        <v>77</v>
      </c>
      <c r="Q11" s="187" t="s">
        <v>77</v>
      </c>
      <c r="R11" s="187" t="s">
        <v>77</v>
      </c>
      <c r="S11" s="187" t="s">
        <v>77</v>
      </c>
      <c r="T11" s="187" t="s">
        <v>77</v>
      </c>
      <c r="U11" s="187" t="s">
        <v>77</v>
      </c>
      <c r="AE11" s="155" t="str">
        <f t="shared" si="3"/>
        <v>eps</v>
      </c>
      <c r="AF11" s="179" t="s">
        <v>77</v>
      </c>
      <c r="AJ11" s="36" t="s">
        <v>77</v>
      </c>
      <c r="AK11" s="36" t="s">
        <v>77</v>
      </c>
      <c r="AL11" s="36" t="s">
        <v>77</v>
      </c>
      <c r="AM11" s="36" t="s">
        <v>77</v>
      </c>
      <c r="AN11" s="36" t="s">
        <v>77</v>
      </c>
      <c r="AO11" s="36" t="s">
        <v>77</v>
      </c>
      <c r="AP11" s="36" t="s">
        <v>77</v>
      </c>
    </row>
    <row r="12" spans="1:42" x14ac:dyDescent="0.25">
      <c r="A12" s="175" t="str">
        <f>TFP!A12</f>
        <v>agold</v>
      </c>
      <c r="B12" s="175" t="str">
        <f>TFP!B12</f>
        <v>nat</v>
      </c>
      <c r="C12" s="175" t="str">
        <f t="shared" si="1"/>
        <v>base</v>
      </c>
      <c r="D12" s="154" t="s">
        <v>77</v>
      </c>
      <c r="E12" s="154" t="s">
        <v>77</v>
      </c>
      <c r="F12" s="154" t="s">
        <v>77</v>
      </c>
      <c r="G12" s="154" t="s">
        <v>77</v>
      </c>
      <c r="H12" s="154" t="s">
        <v>77</v>
      </c>
      <c r="I12" s="154" t="s">
        <v>77</v>
      </c>
      <c r="J12" s="154" t="s">
        <v>77</v>
      </c>
      <c r="K12" s="179" t="s">
        <v>77</v>
      </c>
      <c r="L12" s="187" t="s">
        <v>77</v>
      </c>
      <c r="M12" s="187" t="s">
        <v>77</v>
      </c>
      <c r="N12" s="187" t="s">
        <v>77</v>
      </c>
      <c r="O12" s="187" t="s">
        <v>77</v>
      </c>
      <c r="P12" s="187" t="s">
        <v>77</v>
      </c>
      <c r="Q12" s="187" t="s">
        <v>77</v>
      </c>
      <c r="R12" s="187" t="s">
        <v>77</v>
      </c>
      <c r="S12" s="187" t="s">
        <v>77</v>
      </c>
      <c r="T12" s="187" t="s">
        <v>77</v>
      </c>
      <c r="U12" s="187" t="s">
        <v>77</v>
      </c>
      <c r="AE12" s="155" t="str">
        <f t="shared" si="3"/>
        <v>eps</v>
      </c>
      <c r="AF12" s="179" t="s">
        <v>77</v>
      </c>
      <c r="AJ12" s="36" t="s">
        <v>77</v>
      </c>
      <c r="AK12" s="36" t="s">
        <v>77</v>
      </c>
      <c r="AL12" s="36" t="s">
        <v>77</v>
      </c>
      <c r="AM12" s="36" t="s">
        <v>77</v>
      </c>
      <c r="AN12" s="36" t="s">
        <v>77</v>
      </c>
      <c r="AO12" s="36" t="s">
        <v>77</v>
      </c>
      <c r="AP12" s="36" t="s">
        <v>77</v>
      </c>
    </row>
    <row r="13" spans="1:42" x14ac:dyDescent="0.25">
      <c r="A13" s="135" t="str">
        <f>TFP!A13</f>
        <v>amore</v>
      </c>
      <c r="B13" s="135" t="str">
        <f>TFP!B13</f>
        <v>nat</v>
      </c>
      <c r="C13" s="135" t="str">
        <f t="shared" si="1"/>
        <v>base</v>
      </c>
      <c r="D13" s="154">
        <v>0.3</v>
      </c>
      <c r="E13" s="154">
        <v>-3</v>
      </c>
      <c r="F13" s="154">
        <v>0.3</v>
      </c>
      <c r="G13" s="154">
        <v>-5</v>
      </c>
      <c r="H13" s="154">
        <v>2</v>
      </c>
      <c r="I13" s="154">
        <v>-3</v>
      </c>
      <c r="J13" s="154">
        <v>-4</v>
      </c>
      <c r="K13" s="179">
        <f>AE13</f>
        <v>-6</v>
      </c>
      <c r="L13" s="187">
        <v>-0.1</v>
      </c>
      <c r="M13" s="187">
        <v>-0.05</v>
      </c>
      <c r="N13" s="187">
        <v>0.05</v>
      </c>
      <c r="O13" s="187">
        <v>0.05</v>
      </c>
      <c r="P13" s="187">
        <v>0.05</v>
      </c>
      <c r="Q13" s="187">
        <v>0.05</v>
      </c>
      <c r="R13" s="187">
        <v>0.2</v>
      </c>
      <c r="S13" s="187">
        <v>0.1</v>
      </c>
      <c r="T13" s="187">
        <v>0.15</v>
      </c>
      <c r="U13" s="187">
        <v>0.2</v>
      </c>
      <c r="AE13" s="155">
        <f t="shared" si="3"/>
        <v>-6</v>
      </c>
      <c r="AF13" s="179">
        <v>-12</v>
      </c>
      <c r="AJ13" s="36">
        <v>0.3</v>
      </c>
      <c r="AK13" s="36">
        <v>-3</v>
      </c>
      <c r="AL13" s="36">
        <v>0.3</v>
      </c>
      <c r="AM13" s="36">
        <v>-5</v>
      </c>
      <c r="AN13" s="36">
        <v>2</v>
      </c>
      <c r="AO13" s="36">
        <v>-3</v>
      </c>
      <c r="AP13" s="36">
        <v>-4</v>
      </c>
    </row>
    <row r="14" spans="1:42" x14ac:dyDescent="0.25">
      <c r="A14" s="135" t="str">
        <f>TFP!A14</f>
        <v>amine</v>
      </c>
      <c r="B14" s="135" t="str">
        <f>TFP!B14</f>
        <v>nat</v>
      </c>
      <c r="C14" s="135" t="str">
        <f t="shared" si="1"/>
        <v>base</v>
      </c>
      <c r="D14" s="150">
        <f>D13</f>
        <v>0.3</v>
      </c>
      <c r="E14" s="150">
        <f t="shared" ref="E14:J14" si="10">E13</f>
        <v>-3</v>
      </c>
      <c r="F14" s="150">
        <f t="shared" si="10"/>
        <v>0.3</v>
      </c>
      <c r="G14" s="150">
        <f t="shared" si="10"/>
        <v>-5</v>
      </c>
      <c r="H14" s="150">
        <f t="shared" si="10"/>
        <v>2</v>
      </c>
      <c r="I14" s="150">
        <f t="shared" si="10"/>
        <v>-3</v>
      </c>
      <c r="J14" s="150">
        <f t="shared" si="10"/>
        <v>-4</v>
      </c>
      <c r="K14" s="180">
        <f>K13</f>
        <v>-6</v>
      </c>
      <c r="L14" s="188">
        <v>-0.1</v>
      </c>
      <c r="M14" s="188">
        <v>-0.05</v>
      </c>
      <c r="N14" s="188">
        <v>0.05</v>
      </c>
      <c r="O14" s="188">
        <v>0.05</v>
      </c>
      <c r="P14" s="188">
        <v>0.05</v>
      </c>
      <c r="Q14" s="188">
        <v>0.05</v>
      </c>
      <c r="R14" s="188">
        <v>0.2</v>
      </c>
      <c r="S14" s="188">
        <v>0.1</v>
      </c>
      <c r="T14" s="188">
        <v>0.15</v>
      </c>
      <c r="U14" s="188">
        <v>0.2</v>
      </c>
      <c r="AE14" s="155">
        <f t="shared" si="3"/>
        <v>-6</v>
      </c>
      <c r="AF14" s="180">
        <f>AF13</f>
        <v>-12</v>
      </c>
      <c r="AJ14" s="36">
        <v>0.3</v>
      </c>
      <c r="AK14" s="36">
        <v>-3</v>
      </c>
      <c r="AL14" s="36">
        <v>0.3</v>
      </c>
      <c r="AM14" s="36">
        <v>-5</v>
      </c>
      <c r="AN14" s="36">
        <v>2</v>
      </c>
      <c r="AO14" s="36">
        <v>-3</v>
      </c>
      <c r="AP14" s="36">
        <v>-4</v>
      </c>
    </row>
    <row r="15" spans="1:42" x14ac:dyDescent="0.25">
      <c r="A15" s="135" t="str">
        <f>TFP!A15</f>
        <v>acoil</v>
      </c>
      <c r="B15" s="135" t="str">
        <f>TFP!B15</f>
        <v>nat</v>
      </c>
      <c r="C15" s="135" t="str">
        <f t="shared" si="1"/>
        <v>base</v>
      </c>
      <c r="D15" s="150">
        <f t="shared" si="1"/>
        <v>0.3</v>
      </c>
      <c r="E15" s="150">
        <f t="shared" ref="E15:K16" si="11">E14</f>
        <v>-3</v>
      </c>
      <c r="F15" s="150">
        <f t="shared" si="11"/>
        <v>0.3</v>
      </c>
      <c r="G15" s="150">
        <f t="shared" si="11"/>
        <v>-5</v>
      </c>
      <c r="H15" s="150">
        <f t="shared" si="11"/>
        <v>2</v>
      </c>
      <c r="I15" s="150">
        <f t="shared" si="11"/>
        <v>-3</v>
      </c>
      <c r="J15" s="150">
        <f t="shared" si="11"/>
        <v>-4</v>
      </c>
      <c r="K15" s="180">
        <f t="shared" si="11"/>
        <v>-6</v>
      </c>
      <c r="L15" s="188">
        <v>-0.1</v>
      </c>
      <c r="M15" s="188">
        <v>-0.05</v>
      </c>
      <c r="N15" s="188">
        <v>0.05</v>
      </c>
      <c r="O15" s="188">
        <v>0.05</v>
      </c>
      <c r="P15" s="188">
        <v>0.05</v>
      </c>
      <c r="Q15" s="188">
        <v>0.05</v>
      </c>
      <c r="R15" s="188">
        <v>0.2</v>
      </c>
      <c r="S15" s="188">
        <v>0.1</v>
      </c>
      <c r="T15" s="188">
        <v>0.15</v>
      </c>
      <c r="U15" s="188">
        <v>0.2</v>
      </c>
      <c r="AE15" s="155">
        <f t="shared" si="3"/>
        <v>-6</v>
      </c>
      <c r="AF15" s="180">
        <f t="shared" ref="AF15:AF16" si="12">AF14</f>
        <v>-12</v>
      </c>
      <c r="AJ15" s="36">
        <v>0.3</v>
      </c>
      <c r="AK15" s="36">
        <v>-3</v>
      </c>
      <c r="AL15" s="36">
        <v>0.3</v>
      </c>
      <c r="AM15" s="36">
        <v>-5</v>
      </c>
      <c r="AN15" s="36">
        <v>2</v>
      </c>
      <c r="AO15" s="36">
        <v>-3</v>
      </c>
      <c r="AP15" s="36">
        <v>-4</v>
      </c>
    </row>
    <row r="16" spans="1:42" x14ac:dyDescent="0.25">
      <c r="A16" s="135" t="str">
        <f>TFP!A16</f>
        <v>angas</v>
      </c>
      <c r="B16" s="135" t="str">
        <f>TFP!B16</f>
        <v>nat</v>
      </c>
      <c r="C16" s="135" t="str">
        <f t="shared" si="1"/>
        <v>base</v>
      </c>
      <c r="D16" s="150">
        <f t="shared" si="1"/>
        <v>0.3</v>
      </c>
      <c r="E16" s="150">
        <f t="shared" ref="E16:J16" si="13">E15</f>
        <v>-3</v>
      </c>
      <c r="F16" s="150">
        <f t="shared" si="13"/>
        <v>0.3</v>
      </c>
      <c r="G16" s="150">
        <f t="shared" si="13"/>
        <v>-5</v>
      </c>
      <c r="H16" s="150">
        <f t="shared" si="13"/>
        <v>2</v>
      </c>
      <c r="I16" s="150">
        <f t="shared" si="13"/>
        <v>-3</v>
      </c>
      <c r="J16" s="150">
        <f t="shared" si="13"/>
        <v>-4</v>
      </c>
      <c r="K16" s="180">
        <f t="shared" si="11"/>
        <v>-6</v>
      </c>
      <c r="L16" s="188">
        <v>-0.1</v>
      </c>
      <c r="M16" s="188">
        <v>-0.05</v>
      </c>
      <c r="N16" s="188">
        <v>0.05</v>
      </c>
      <c r="O16" s="188">
        <v>0.05</v>
      </c>
      <c r="P16" s="188">
        <v>0.05</v>
      </c>
      <c r="Q16" s="188">
        <v>0.05</v>
      </c>
      <c r="R16" s="188">
        <v>0.2</v>
      </c>
      <c r="S16" s="188">
        <v>0.1</v>
      </c>
      <c r="T16" s="188">
        <v>0.15</v>
      </c>
      <c r="U16" s="188">
        <v>0.2</v>
      </c>
      <c r="AE16" s="155">
        <f t="shared" si="3"/>
        <v>-6</v>
      </c>
      <c r="AF16" s="180">
        <f t="shared" si="12"/>
        <v>-12</v>
      </c>
      <c r="AJ16" s="36">
        <v>0.3</v>
      </c>
      <c r="AK16" s="36">
        <v>-3</v>
      </c>
      <c r="AL16" s="36">
        <v>0.3</v>
      </c>
      <c r="AM16" s="36">
        <v>-5</v>
      </c>
      <c r="AN16" s="36">
        <v>2</v>
      </c>
      <c r="AO16" s="36">
        <v>-3</v>
      </c>
      <c r="AP16" s="36">
        <v>-4</v>
      </c>
    </row>
    <row r="17" spans="1:42" x14ac:dyDescent="0.25">
      <c r="A17" s="135" t="str">
        <f>TFP!A17</f>
        <v>ahydr</v>
      </c>
      <c r="B17" s="135" t="str">
        <f>TFP!B17</f>
        <v>nat</v>
      </c>
      <c r="C17" s="135" t="str">
        <f t="shared" si="1"/>
        <v>base</v>
      </c>
      <c r="D17" s="154" t="s">
        <v>77</v>
      </c>
      <c r="E17" s="154" t="s">
        <v>77</v>
      </c>
      <c r="F17" s="154" t="s">
        <v>77</v>
      </c>
      <c r="G17" s="154" t="s">
        <v>77</v>
      </c>
      <c r="H17" s="154" t="s">
        <v>77</v>
      </c>
      <c r="I17" s="154" t="s">
        <v>77</v>
      </c>
      <c r="J17" s="154" t="s">
        <v>77</v>
      </c>
      <c r="K17" s="179" t="s">
        <v>77</v>
      </c>
      <c r="L17" s="187" t="s">
        <v>77</v>
      </c>
      <c r="M17" s="187" t="s">
        <v>77</v>
      </c>
      <c r="N17" s="187" t="s">
        <v>77</v>
      </c>
      <c r="O17" s="187" t="s">
        <v>77</v>
      </c>
      <c r="P17" s="187" t="s">
        <v>77</v>
      </c>
      <c r="Q17" s="187" t="s">
        <v>77</v>
      </c>
      <c r="R17" s="187" t="s">
        <v>77</v>
      </c>
      <c r="S17" s="187" t="s">
        <v>77</v>
      </c>
      <c r="T17" s="187" t="s">
        <v>77</v>
      </c>
      <c r="U17" s="187" t="s">
        <v>77</v>
      </c>
      <c r="AE17" s="155">
        <f t="shared" si="3"/>
        <v>-1.25</v>
      </c>
      <c r="AF17" s="180">
        <f>AF28</f>
        <v>-2.5</v>
      </c>
      <c r="AJ17" s="36">
        <v>-4.5</v>
      </c>
      <c r="AK17" s="36">
        <v>-5</v>
      </c>
      <c r="AL17" s="36">
        <v>-5.5</v>
      </c>
      <c r="AM17" s="36">
        <v>-2.5</v>
      </c>
      <c r="AN17" s="36">
        <v>-4</v>
      </c>
      <c r="AO17" s="36">
        <v>-2</v>
      </c>
      <c r="AP17" s="36">
        <v>-5</v>
      </c>
    </row>
    <row r="18" spans="1:42" x14ac:dyDescent="0.25">
      <c r="A18" s="175" t="str">
        <f>TFP!A18</f>
        <v>afood</v>
      </c>
      <c r="B18" s="175" t="str">
        <f>TFP!B18</f>
        <v>nat</v>
      </c>
      <c r="C18" s="175" t="str">
        <f t="shared" si="1"/>
        <v>base</v>
      </c>
      <c r="D18" s="154">
        <v>-4.5</v>
      </c>
      <c r="E18" s="154">
        <v>-5</v>
      </c>
      <c r="F18" s="154">
        <v>-5.5</v>
      </c>
      <c r="G18" s="154">
        <v>-2.5</v>
      </c>
      <c r="H18" s="154">
        <v>-4</v>
      </c>
      <c r="I18" s="154">
        <v>-2</v>
      </c>
      <c r="J18" s="154">
        <v>-5</v>
      </c>
      <c r="K18" s="179">
        <f>AE18</f>
        <v>-1</v>
      </c>
      <c r="L18" s="187">
        <v>-0.1</v>
      </c>
      <c r="M18" s="187">
        <v>-0.05</v>
      </c>
      <c r="N18" s="187">
        <v>0.05</v>
      </c>
      <c r="O18" s="187">
        <v>0.05</v>
      </c>
      <c r="P18" s="187">
        <v>0.05</v>
      </c>
      <c r="Q18" s="187">
        <v>0.05</v>
      </c>
      <c r="R18" s="187">
        <v>0.2</v>
      </c>
      <c r="S18" s="187">
        <v>0.1</v>
      </c>
      <c r="T18" s="187">
        <v>0.15</v>
      </c>
      <c r="U18" s="187">
        <v>0.2</v>
      </c>
      <c r="AE18" s="155">
        <f t="shared" si="3"/>
        <v>-1</v>
      </c>
      <c r="AF18" s="179">
        <v>-2</v>
      </c>
      <c r="AJ18" s="36">
        <v>-4.5</v>
      </c>
      <c r="AK18" s="36">
        <v>-5</v>
      </c>
      <c r="AL18" s="36">
        <v>-5.5</v>
      </c>
      <c r="AM18" s="36">
        <v>-2.5</v>
      </c>
      <c r="AN18" s="36">
        <v>-4</v>
      </c>
      <c r="AO18" s="36">
        <v>-2</v>
      </c>
      <c r="AP18" s="36">
        <v>-5</v>
      </c>
    </row>
    <row r="19" spans="1:42" x14ac:dyDescent="0.25">
      <c r="A19" s="135" t="str">
        <f>TFP!A19</f>
        <v>abevt</v>
      </c>
      <c r="B19" s="135" t="str">
        <f>TFP!B19</f>
        <v>nat</v>
      </c>
      <c r="C19" s="135" t="str">
        <f t="shared" si="1"/>
        <v>base</v>
      </c>
      <c r="D19" s="150">
        <f t="shared" si="1"/>
        <v>-4.5</v>
      </c>
      <c r="E19" s="150">
        <f t="shared" ref="E19:E43" si="14">E18</f>
        <v>-5</v>
      </c>
      <c r="F19" s="150">
        <f t="shared" ref="F19:F43" si="15">F18</f>
        <v>-5.5</v>
      </c>
      <c r="G19" s="150">
        <f t="shared" ref="G19:G43" si="16">G18</f>
        <v>-2.5</v>
      </c>
      <c r="H19" s="150">
        <f t="shared" ref="H19:H43" si="17">H18</f>
        <v>-4</v>
      </c>
      <c r="I19" s="150">
        <f t="shared" ref="I19:I43" si="18">I18</f>
        <v>-2</v>
      </c>
      <c r="J19" s="150">
        <f t="shared" ref="J19:K43" si="19">J18</f>
        <v>-5</v>
      </c>
      <c r="K19" s="180">
        <f>K18</f>
        <v>-1</v>
      </c>
      <c r="L19" s="188">
        <v>-0.1</v>
      </c>
      <c r="M19" s="188">
        <v>-0.05</v>
      </c>
      <c r="N19" s="188">
        <v>0.05</v>
      </c>
      <c r="O19" s="188">
        <v>0.05</v>
      </c>
      <c r="P19" s="188">
        <v>0.05</v>
      </c>
      <c r="Q19" s="188">
        <v>0.05</v>
      </c>
      <c r="R19" s="188">
        <v>0.2</v>
      </c>
      <c r="S19" s="188">
        <v>0.1</v>
      </c>
      <c r="T19" s="188">
        <v>0.15</v>
      </c>
      <c r="U19" s="188">
        <v>0.2</v>
      </c>
      <c r="AE19" s="155">
        <f t="shared" si="3"/>
        <v>-1</v>
      </c>
      <c r="AF19" s="180">
        <f>AF18</f>
        <v>-2</v>
      </c>
      <c r="AJ19" s="36">
        <v>-4.5</v>
      </c>
      <c r="AK19" s="36">
        <v>-5</v>
      </c>
      <c r="AL19" s="36">
        <v>-5.5</v>
      </c>
      <c r="AM19" s="36">
        <v>-2.5</v>
      </c>
      <c r="AN19" s="36">
        <v>-4</v>
      </c>
      <c r="AO19" s="36">
        <v>-2</v>
      </c>
      <c r="AP19" s="36">
        <v>-5</v>
      </c>
    </row>
    <row r="20" spans="1:42" x14ac:dyDescent="0.25">
      <c r="A20" s="175" t="str">
        <f>TFP!A20</f>
        <v>atext</v>
      </c>
      <c r="B20" s="175" t="str">
        <f>TFP!B20</f>
        <v>nat</v>
      </c>
      <c r="C20" s="175" t="str">
        <f t="shared" si="1"/>
        <v>base</v>
      </c>
      <c r="D20" s="150">
        <f t="shared" si="1"/>
        <v>-4.5</v>
      </c>
      <c r="E20" s="150">
        <f t="shared" si="14"/>
        <v>-5</v>
      </c>
      <c r="F20" s="150">
        <f t="shared" si="15"/>
        <v>-5.5</v>
      </c>
      <c r="G20" s="150">
        <f t="shared" si="16"/>
        <v>-2.5</v>
      </c>
      <c r="H20" s="150">
        <f t="shared" si="17"/>
        <v>-4</v>
      </c>
      <c r="I20" s="150">
        <f t="shared" si="18"/>
        <v>-2</v>
      </c>
      <c r="J20" s="150">
        <f t="shared" si="19"/>
        <v>-5</v>
      </c>
      <c r="K20" s="179">
        <f>AE20</f>
        <v>-4</v>
      </c>
      <c r="L20" s="187">
        <v>-0.1</v>
      </c>
      <c r="M20" s="187">
        <v>-0.05</v>
      </c>
      <c r="N20" s="187">
        <v>0.05</v>
      </c>
      <c r="O20" s="187">
        <v>0.05</v>
      </c>
      <c r="P20" s="187">
        <v>0.05</v>
      </c>
      <c r="Q20" s="187">
        <v>0.05</v>
      </c>
      <c r="R20" s="187">
        <v>0.2</v>
      </c>
      <c r="S20" s="187">
        <v>0.1</v>
      </c>
      <c r="T20" s="187">
        <v>0.15</v>
      </c>
      <c r="U20" s="187">
        <v>0.2</v>
      </c>
      <c r="AE20" s="155">
        <f t="shared" si="3"/>
        <v>-4</v>
      </c>
      <c r="AF20" s="179">
        <v>-8</v>
      </c>
      <c r="AJ20" s="36">
        <v>-4.5</v>
      </c>
      <c r="AK20" s="36">
        <v>-5</v>
      </c>
      <c r="AL20" s="36">
        <v>-5.5</v>
      </c>
      <c r="AM20" s="36">
        <v>-2.5</v>
      </c>
      <c r="AN20" s="36">
        <v>-4</v>
      </c>
      <c r="AO20" s="36">
        <v>-2</v>
      </c>
      <c r="AP20" s="36">
        <v>-5</v>
      </c>
    </row>
    <row r="21" spans="1:42" x14ac:dyDescent="0.25">
      <c r="A21" s="135" t="str">
        <f>TFP!A21</f>
        <v>aclth</v>
      </c>
      <c r="B21" s="135" t="str">
        <f>TFP!B21</f>
        <v>nat</v>
      </c>
      <c r="C21" s="135" t="str">
        <f t="shared" si="1"/>
        <v>base</v>
      </c>
      <c r="D21" s="150">
        <f t="shared" si="1"/>
        <v>-4.5</v>
      </c>
      <c r="E21" s="150">
        <f t="shared" si="14"/>
        <v>-5</v>
      </c>
      <c r="F21" s="150">
        <f t="shared" si="15"/>
        <v>-5.5</v>
      </c>
      <c r="G21" s="150">
        <f t="shared" si="16"/>
        <v>-2.5</v>
      </c>
      <c r="H21" s="150">
        <f t="shared" si="17"/>
        <v>-4</v>
      </c>
      <c r="I21" s="150">
        <f t="shared" si="18"/>
        <v>-2</v>
      </c>
      <c r="J21" s="150">
        <f t="shared" si="19"/>
        <v>-5</v>
      </c>
      <c r="K21" s="181">
        <f t="shared" si="19"/>
        <v>-4</v>
      </c>
      <c r="L21" s="191">
        <v>-0.1</v>
      </c>
      <c r="M21" s="191">
        <v>-0.05</v>
      </c>
      <c r="N21" s="191">
        <v>0.05</v>
      </c>
      <c r="O21" s="191">
        <v>0.05</v>
      </c>
      <c r="P21" s="191">
        <v>0.05</v>
      </c>
      <c r="Q21" s="191">
        <v>0.05</v>
      </c>
      <c r="R21" s="191">
        <v>0.2</v>
      </c>
      <c r="S21" s="191">
        <v>0.1</v>
      </c>
      <c r="T21" s="191">
        <v>0.15</v>
      </c>
      <c r="U21" s="191">
        <v>0.2</v>
      </c>
      <c r="AE21" s="155">
        <f t="shared" si="3"/>
        <v>-4</v>
      </c>
      <c r="AF21" s="181">
        <f t="shared" ref="AF21:AF31" si="20">AF20</f>
        <v>-8</v>
      </c>
      <c r="AJ21" s="36">
        <v>-4.5</v>
      </c>
      <c r="AK21" s="36">
        <v>-5</v>
      </c>
      <c r="AL21" s="36">
        <v>-5.5</v>
      </c>
      <c r="AM21" s="36">
        <v>-2.5</v>
      </c>
      <c r="AN21" s="36">
        <v>-4</v>
      </c>
      <c r="AO21" s="36">
        <v>-2</v>
      </c>
      <c r="AP21" s="36">
        <v>-5</v>
      </c>
    </row>
    <row r="22" spans="1:42" x14ac:dyDescent="0.25">
      <c r="A22" s="135" t="str">
        <f>TFP!A22</f>
        <v>aleat</v>
      </c>
      <c r="B22" s="135" t="str">
        <f>TFP!B22</f>
        <v>nat</v>
      </c>
      <c r="C22" s="135" t="str">
        <f t="shared" si="1"/>
        <v>base</v>
      </c>
      <c r="D22" s="150">
        <f t="shared" si="1"/>
        <v>-4.5</v>
      </c>
      <c r="E22" s="150">
        <f t="shared" si="14"/>
        <v>-5</v>
      </c>
      <c r="F22" s="150">
        <f t="shared" si="15"/>
        <v>-5.5</v>
      </c>
      <c r="G22" s="150">
        <f t="shared" si="16"/>
        <v>-2.5</v>
      </c>
      <c r="H22" s="150">
        <f t="shared" si="17"/>
        <v>-4</v>
      </c>
      <c r="I22" s="150">
        <f t="shared" si="18"/>
        <v>-2</v>
      </c>
      <c r="J22" s="150">
        <f t="shared" si="19"/>
        <v>-5</v>
      </c>
      <c r="K22" s="181">
        <f t="shared" si="19"/>
        <v>-4</v>
      </c>
      <c r="L22" s="191">
        <v>-0.1</v>
      </c>
      <c r="M22" s="191">
        <v>-0.05</v>
      </c>
      <c r="N22" s="191">
        <v>0.05</v>
      </c>
      <c r="O22" s="191">
        <v>0.05</v>
      </c>
      <c r="P22" s="191">
        <v>0.05</v>
      </c>
      <c r="Q22" s="191">
        <v>0.05</v>
      </c>
      <c r="R22" s="191">
        <v>0.2</v>
      </c>
      <c r="S22" s="191">
        <v>0.1</v>
      </c>
      <c r="T22" s="191">
        <v>0.15</v>
      </c>
      <c r="U22" s="191">
        <v>0.2</v>
      </c>
      <c r="AE22" s="155">
        <f t="shared" si="3"/>
        <v>-4</v>
      </c>
      <c r="AF22" s="181">
        <f t="shared" si="20"/>
        <v>-8</v>
      </c>
      <c r="AJ22" s="36">
        <v>-4.5</v>
      </c>
      <c r="AK22" s="36">
        <v>-5</v>
      </c>
      <c r="AL22" s="36">
        <v>-5.5</v>
      </c>
      <c r="AM22" s="36">
        <v>-2.5</v>
      </c>
      <c r="AN22" s="36">
        <v>-4</v>
      </c>
      <c r="AO22" s="36">
        <v>-2</v>
      </c>
      <c r="AP22" s="36">
        <v>-5</v>
      </c>
    </row>
    <row r="23" spans="1:42" x14ac:dyDescent="0.25">
      <c r="A23" s="135" t="str">
        <f>TFP!A23</f>
        <v>afoot</v>
      </c>
      <c r="B23" s="135" t="str">
        <f>TFP!B23</f>
        <v>nat</v>
      </c>
      <c r="C23" s="135" t="str">
        <f t="shared" si="1"/>
        <v>base</v>
      </c>
      <c r="D23" s="150">
        <f t="shared" si="1"/>
        <v>-4.5</v>
      </c>
      <c r="E23" s="150">
        <f t="shared" si="14"/>
        <v>-5</v>
      </c>
      <c r="F23" s="150">
        <f t="shared" si="15"/>
        <v>-5.5</v>
      </c>
      <c r="G23" s="150">
        <f t="shared" si="16"/>
        <v>-2.5</v>
      </c>
      <c r="H23" s="150">
        <f t="shared" si="17"/>
        <v>-4</v>
      </c>
      <c r="I23" s="150">
        <f t="shared" si="18"/>
        <v>-2</v>
      </c>
      <c r="J23" s="150">
        <f t="shared" si="19"/>
        <v>-5</v>
      </c>
      <c r="K23" s="181">
        <f t="shared" si="19"/>
        <v>-4</v>
      </c>
      <c r="L23" s="191">
        <v>-0.1</v>
      </c>
      <c r="M23" s="191">
        <v>-0.05</v>
      </c>
      <c r="N23" s="191">
        <v>0.05</v>
      </c>
      <c r="O23" s="191">
        <v>0.05</v>
      </c>
      <c r="P23" s="191">
        <v>0.05</v>
      </c>
      <c r="Q23" s="191">
        <v>0.05</v>
      </c>
      <c r="R23" s="191">
        <v>0.2</v>
      </c>
      <c r="S23" s="191">
        <v>0.1</v>
      </c>
      <c r="T23" s="191">
        <v>0.15</v>
      </c>
      <c r="U23" s="191">
        <v>0.2</v>
      </c>
      <c r="AE23" s="155">
        <f t="shared" si="3"/>
        <v>-4</v>
      </c>
      <c r="AF23" s="181">
        <f t="shared" si="20"/>
        <v>-8</v>
      </c>
      <c r="AJ23" s="36">
        <v>-4.5</v>
      </c>
      <c r="AK23" s="36">
        <v>-5</v>
      </c>
      <c r="AL23" s="36">
        <v>-5.5</v>
      </c>
      <c r="AM23" s="36">
        <v>-2.5</v>
      </c>
      <c r="AN23" s="36">
        <v>-4</v>
      </c>
      <c r="AO23" s="36">
        <v>-2</v>
      </c>
      <c r="AP23" s="36">
        <v>-5</v>
      </c>
    </row>
    <row r="24" spans="1:42" x14ac:dyDescent="0.25">
      <c r="A24" s="135" t="str">
        <f>TFP!A24</f>
        <v>awood</v>
      </c>
      <c r="B24" s="135" t="str">
        <f>TFP!B24</f>
        <v>nat</v>
      </c>
      <c r="C24" s="135" t="str">
        <f t="shared" si="1"/>
        <v>base</v>
      </c>
      <c r="D24" s="150">
        <f t="shared" si="1"/>
        <v>-4.5</v>
      </c>
      <c r="E24" s="150">
        <f t="shared" si="14"/>
        <v>-5</v>
      </c>
      <c r="F24" s="150">
        <f t="shared" si="15"/>
        <v>-5.5</v>
      </c>
      <c r="G24" s="150">
        <f t="shared" si="16"/>
        <v>-2.5</v>
      </c>
      <c r="H24" s="150">
        <f t="shared" si="17"/>
        <v>-4</v>
      </c>
      <c r="I24" s="150">
        <f t="shared" si="18"/>
        <v>-2</v>
      </c>
      <c r="J24" s="150">
        <f t="shared" si="19"/>
        <v>-5</v>
      </c>
      <c r="K24" s="181">
        <f>K23</f>
        <v>-4</v>
      </c>
      <c r="L24" s="191">
        <v>-0.1</v>
      </c>
      <c r="M24" s="191">
        <v>-0.05</v>
      </c>
      <c r="N24" s="191">
        <v>0.05</v>
      </c>
      <c r="O24" s="191">
        <v>0.05</v>
      </c>
      <c r="P24" s="191">
        <v>0.05</v>
      </c>
      <c r="Q24" s="191">
        <v>0.05</v>
      </c>
      <c r="R24" s="191">
        <v>0.2</v>
      </c>
      <c r="S24" s="191">
        <v>0.1</v>
      </c>
      <c r="T24" s="191">
        <v>0.15</v>
      </c>
      <c r="U24" s="191">
        <v>0.2</v>
      </c>
      <c r="AE24" s="155">
        <f t="shared" si="3"/>
        <v>-4</v>
      </c>
      <c r="AF24" s="181">
        <f>AF23</f>
        <v>-8</v>
      </c>
      <c r="AJ24" s="36">
        <v>-4.5</v>
      </c>
      <c r="AK24" s="36">
        <v>-5</v>
      </c>
      <c r="AL24" s="36">
        <v>-5.5</v>
      </c>
      <c r="AM24" s="36">
        <v>-2.5</v>
      </c>
      <c r="AN24" s="36">
        <v>-4</v>
      </c>
      <c r="AO24" s="36">
        <v>-2</v>
      </c>
      <c r="AP24" s="36">
        <v>-5</v>
      </c>
    </row>
    <row r="25" spans="1:42" x14ac:dyDescent="0.25">
      <c r="A25" s="175" t="str">
        <f>TFP!A25</f>
        <v>apapr</v>
      </c>
      <c r="B25" s="175" t="str">
        <f>TFP!B25</f>
        <v>nat</v>
      </c>
      <c r="C25" s="175" t="str">
        <f t="shared" ref="C25:D40" si="21">C24</f>
        <v>base</v>
      </c>
      <c r="D25" s="150">
        <f t="shared" si="21"/>
        <v>-4.5</v>
      </c>
      <c r="E25" s="150">
        <f t="shared" si="14"/>
        <v>-5</v>
      </c>
      <c r="F25" s="150">
        <f t="shared" si="15"/>
        <v>-5.5</v>
      </c>
      <c r="G25" s="150">
        <f t="shared" si="16"/>
        <v>-2.5</v>
      </c>
      <c r="H25" s="150">
        <f t="shared" si="17"/>
        <v>-4</v>
      </c>
      <c r="I25" s="150">
        <f t="shared" si="18"/>
        <v>-2</v>
      </c>
      <c r="J25" s="150">
        <f t="shared" si="19"/>
        <v>-5</v>
      </c>
      <c r="K25" s="179">
        <f>AE25</f>
        <v>-4</v>
      </c>
      <c r="L25" s="187">
        <v>-0.1</v>
      </c>
      <c r="M25" s="187">
        <v>-0.05</v>
      </c>
      <c r="N25" s="187">
        <v>0.05</v>
      </c>
      <c r="O25" s="187">
        <v>0.05</v>
      </c>
      <c r="P25" s="187">
        <v>0.05</v>
      </c>
      <c r="Q25" s="187">
        <v>0.05</v>
      </c>
      <c r="R25" s="187">
        <v>0.2</v>
      </c>
      <c r="S25" s="187">
        <v>0.1</v>
      </c>
      <c r="T25" s="187">
        <v>0.15</v>
      </c>
      <c r="U25" s="187">
        <v>0.2</v>
      </c>
      <c r="AE25" s="155">
        <f t="shared" si="3"/>
        <v>-4</v>
      </c>
      <c r="AF25" s="179">
        <v>-8</v>
      </c>
      <c r="AJ25" s="36">
        <v>-4.5</v>
      </c>
      <c r="AK25" s="36">
        <v>-5</v>
      </c>
      <c r="AL25" s="36">
        <v>-5.5</v>
      </c>
      <c r="AM25" s="36">
        <v>-2.5</v>
      </c>
      <c r="AN25" s="36">
        <v>-4</v>
      </c>
      <c r="AO25" s="36">
        <v>-2</v>
      </c>
      <c r="AP25" s="36">
        <v>-5</v>
      </c>
    </row>
    <row r="26" spans="1:42" x14ac:dyDescent="0.25">
      <c r="A26" s="135" t="str">
        <f>TFP!A26</f>
        <v>aprnt</v>
      </c>
      <c r="B26" s="135" t="str">
        <f>TFP!B26</f>
        <v>nat</v>
      </c>
      <c r="C26" s="135" t="str">
        <f t="shared" si="21"/>
        <v>base</v>
      </c>
      <c r="D26" s="150">
        <f t="shared" si="21"/>
        <v>-4.5</v>
      </c>
      <c r="E26" s="150">
        <f t="shared" si="14"/>
        <v>-5</v>
      </c>
      <c r="F26" s="150">
        <f t="shared" si="15"/>
        <v>-5.5</v>
      </c>
      <c r="G26" s="150">
        <f t="shared" si="16"/>
        <v>-2.5</v>
      </c>
      <c r="H26" s="150">
        <f t="shared" si="17"/>
        <v>-4</v>
      </c>
      <c r="I26" s="150">
        <f t="shared" si="18"/>
        <v>-2</v>
      </c>
      <c r="J26" s="150">
        <f t="shared" si="19"/>
        <v>-5</v>
      </c>
      <c r="K26" s="181">
        <f t="shared" si="19"/>
        <v>-4</v>
      </c>
      <c r="L26" s="191">
        <v>-0.1</v>
      </c>
      <c r="M26" s="191">
        <v>-0.05</v>
      </c>
      <c r="N26" s="191">
        <v>0.05</v>
      </c>
      <c r="O26" s="191">
        <v>0.05</v>
      </c>
      <c r="P26" s="191">
        <v>0.05</v>
      </c>
      <c r="Q26" s="191">
        <v>0.05</v>
      </c>
      <c r="R26" s="191">
        <v>0.2</v>
      </c>
      <c r="S26" s="191">
        <v>0.1</v>
      </c>
      <c r="T26" s="191">
        <v>0.15</v>
      </c>
      <c r="U26" s="191">
        <v>0.2</v>
      </c>
      <c r="AE26" s="155">
        <f t="shared" si="3"/>
        <v>-4</v>
      </c>
      <c r="AF26" s="181">
        <f t="shared" ref="AF26" si="22">AF25</f>
        <v>-8</v>
      </c>
      <c r="AJ26" s="36">
        <v>-4.5</v>
      </c>
      <c r="AK26" s="36">
        <v>-5</v>
      </c>
      <c r="AL26" s="36">
        <v>-5.5</v>
      </c>
      <c r="AM26" s="36">
        <v>-2.5</v>
      </c>
      <c r="AN26" s="36">
        <v>-4</v>
      </c>
      <c r="AO26" s="36">
        <v>-2</v>
      </c>
      <c r="AP26" s="36">
        <v>-5</v>
      </c>
    </row>
    <row r="27" spans="1:42" x14ac:dyDescent="0.25">
      <c r="A27" s="175" t="str">
        <f>TFP!A27</f>
        <v>apetr</v>
      </c>
      <c r="B27" s="175" t="str">
        <f>TFP!B27</f>
        <v>nat</v>
      </c>
      <c r="C27" s="175" t="str">
        <f t="shared" si="21"/>
        <v>base</v>
      </c>
      <c r="D27" s="150">
        <f t="shared" si="21"/>
        <v>-4.5</v>
      </c>
      <c r="E27" s="150">
        <f t="shared" si="14"/>
        <v>-5</v>
      </c>
      <c r="F27" s="150">
        <f t="shared" si="15"/>
        <v>-5.5</v>
      </c>
      <c r="G27" s="150">
        <f t="shared" si="16"/>
        <v>-2.5</v>
      </c>
      <c r="H27" s="150">
        <f t="shared" si="17"/>
        <v>-4</v>
      </c>
      <c r="I27" s="150">
        <f t="shared" si="18"/>
        <v>-2</v>
      </c>
      <c r="J27" s="150">
        <f t="shared" si="19"/>
        <v>-5</v>
      </c>
      <c r="K27" s="179" t="s">
        <v>77</v>
      </c>
      <c r="L27" s="189" t="s">
        <v>77</v>
      </c>
      <c r="M27" s="189" t="s">
        <v>77</v>
      </c>
      <c r="N27" s="189" t="s">
        <v>77</v>
      </c>
      <c r="O27" s="189" t="s">
        <v>77</v>
      </c>
      <c r="P27" s="189" t="s">
        <v>77</v>
      </c>
      <c r="Q27" s="189" t="s">
        <v>77</v>
      </c>
      <c r="R27" s="189" t="s">
        <v>77</v>
      </c>
      <c r="S27" s="189" t="s">
        <v>77</v>
      </c>
      <c r="T27" s="189" t="s">
        <v>77</v>
      </c>
      <c r="U27" s="189" t="s">
        <v>77</v>
      </c>
      <c r="AE27" s="155" t="str">
        <f t="shared" si="3"/>
        <v>eps</v>
      </c>
      <c r="AF27" s="179" t="s">
        <v>77</v>
      </c>
      <c r="AJ27" s="36">
        <v>-4.5</v>
      </c>
      <c r="AK27" s="36">
        <v>-5</v>
      </c>
      <c r="AL27" s="36">
        <v>-5.5</v>
      </c>
      <c r="AM27" s="36">
        <v>-2.5</v>
      </c>
      <c r="AN27" s="36">
        <v>-4</v>
      </c>
      <c r="AO27" s="36">
        <v>-2</v>
      </c>
      <c r="AP27" s="36">
        <v>-5</v>
      </c>
    </row>
    <row r="28" spans="1:42" x14ac:dyDescent="0.25">
      <c r="A28" s="175" t="str">
        <f>TFP!A28</f>
        <v>abchm</v>
      </c>
      <c r="B28" s="175" t="str">
        <f>TFP!B28</f>
        <v>nat</v>
      </c>
      <c r="C28" s="175" t="str">
        <f t="shared" si="21"/>
        <v>base</v>
      </c>
      <c r="D28" s="150">
        <f t="shared" si="21"/>
        <v>-4.5</v>
      </c>
      <c r="E28" s="150">
        <f t="shared" si="14"/>
        <v>-5</v>
      </c>
      <c r="F28" s="150">
        <f t="shared" si="15"/>
        <v>-5.5</v>
      </c>
      <c r="G28" s="150">
        <f t="shared" si="16"/>
        <v>-2.5</v>
      </c>
      <c r="H28" s="150">
        <f t="shared" si="17"/>
        <v>-4</v>
      </c>
      <c r="I28" s="150">
        <f t="shared" si="18"/>
        <v>-2</v>
      </c>
      <c r="J28" s="150">
        <f t="shared" si="19"/>
        <v>-5</v>
      </c>
      <c r="K28" s="179">
        <f>AE28</f>
        <v>-1.25</v>
      </c>
      <c r="L28" s="187">
        <v>-0.1</v>
      </c>
      <c r="M28" s="187">
        <v>-0.05</v>
      </c>
      <c r="N28" s="187">
        <v>0.05</v>
      </c>
      <c r="O28" s="187">
        <v>0.05</v>
      </c>
      <c r="P28" s="187">
        <v>0.05</v>
      </c>
      <c r="Q28" s="187">
        <v>0.05</v>
      </c>
      <c r="R28" s="187">
        <v>0.2</v>
      </c>
      <c r="S28" s="187">
        <v>0.1</v>
      </c>
      <c r="T28" s="187">
        <v>0.15</v>
      </c>
      <c r="U28" s="187">
        <v>0.2</v>
      </c>
      <c r="AE28" s="155">
        <f t="shared" si="3"/>
        <v>-1.25</v>
      </c>
      <c r="AF28" s="179">
        <v>-2.5</v>
      </c>
      <c r="AJ28" s="36">
        <v>-4.5</v>
      </c>
      <c r="AK28" s="36">
        <v>-5</v>
      </c>
      <c r="AL28" s="36">
        <v>-5.5</v>
      </c>
      <c r="AM28" s="36">
        <v>-2.5</v>
      </c>
      <c r="AN28" s="36">
        <v>-4</v>
      </c>
      <c r="AO28" s="36">
        <v>-2</v>
      </c>
      <c r="AP28" s="36">
        <v>-5</v>
      </c>
    </row>
    <row r="29" spans="1:42" x14ac:dyDescent="0.25">
      <c r="A29" s="135" t="str">
        <f>TFP!A29</f>
        <v>aochm</v>
      </c>
      <c r="B29" s="135" t="str">
        <f>TFP!B29</f>
        <v>nat</v>
      </c>
      <c r="C29" s="135" t="str">
        <f t="shared" si="21"/>
        <v>base</v>
      </c>
      <c r="D29" s="150">
        <f t="shared" si="21"/>
        <v>-4.5</v>
      </c>
      <c r="E29" s="150">
        <f t="shared" si="14"/>
        <v>-5</v>
      </c>
      <c r="F29" s="150">
        <f t="shared" si="15"/>
        <v>-5.5</v>
      </c>
      <c r="G29" s="150">
        <f t="shared" si="16"/>
        <v>-2.5</v>
      </c>
      <c r="H29" s="150">
        <f t="shared" si="17"/>
        <v>-4</v>
      </c>
      <c r="I29" s="150">
        <f t="shared" si="18"/>
        <v>-2</v>
      </c>
      <c r="J29" s="150">
        <f t="shared" si="19"/>
        <v>-5</v>
      </c>
      <c r="K29" s="181">
        <f t="shared" si="19"/>
        <v>-1.25</v>
      </c>
      <c r="L29" s="191">
        <v>-0.1</v>
      </c>
      <c r="M29" s="191">
        <v>-0.05</v>
      </c>
      <c r="N29" s="191">
        <v>0.05</v>
      </c>
      <c r="O29" s="191">
        <v>0.05</v>
      </c>
      <c r="P29" s="191">
        <v>0.05</v>
      </c>
      <c r="Q29" s="191">
        <v>0.05</v>
      </c>
      <c r="R29" s="191">
        <v>0.2</v>
      </c>
      <c r="S29" s="191">
        <v>0.1</v>
      </c>
      <c r="T29" s="191">
        <v>0.15</v>
      </c>
      <c r="U29" s="191">
        <v>0.2</v>
      </c>
      <c r="AE29" s="155">
        <f t="shared" si="3"/>
        <v>-1.25</v>
      </c>
      <c r="AF29" s="181">
        <f t="shared" si="20"/>
        <v>-2.5</v>
      </c>
      <c r="AJ29" s="36">
        <v>-4.5</v>
      </c>
      <c r="AK29" s="36">
        <v>-5</v>
      </c>
      <c r="AL29" s="36">
        <v>-5.5</v>
      </c>
      <c r="AM29" s="36">
        <v>-2.5</v>
      </c>
      <c r="AN29" s="36">
        <v>-4</v>
      </c>
      <c r="AO29" s="36">
        <v>-2</v>
      </c>
      <c r="AP29" s="36">
        <v>-5</v>
      </c>
    </row>
    <row r="30" spans="1:42" x14ac:dyDescent="0.25">
      <c r="A30" s="135" t="str">
        <f>TFP!A30</f>
        <v>arubb</v>
      </c>
      <c r="B30" s="135" t="str">
        <f>TFP!B30</f>
        <v>nat</v>
      </c>
      <c r="C30" s="135" t="str">
        <f t="shared" si="21"/>
        <v>base</v>
      </c>
      <c r="D30" s="150">
        <f t="shared" si="21"/>
        <v>-4.5</v>
      </c>
      <c r="E30" s="150">
        <f t="shared" si="14"/>
        <v>-5</v>
      </c>
      <c r="F30" s="150">
        <f t="shared" si="15"/>
        <v>-5.5</v>
      </c>
      <c r="G30" s="150">
        <f t="shared" si="16"/>
        <v>-2.5</v>
      </c>
      <c r="H30" s="150">
        <f t="shared" si="17"/>
        <v>-4</v>
      </c>
      <c r="I30" s="150">
        <f t="shared" si="18"/>
        <v>-2</v>
      </c>
      <c r="J30" s="150">
        <f t="shared" si="19"/>
        <v>-5</v>
      </c>
      <c r="K30" s="181">
        <f t="shared" si="19"/>
        <v>-1.25</v>
      </c>
      <c r="L30" s="191">
        <v>-0.1</v>
      </c>
      <c r="M30" s="191">
        <v>-0.05</v>
      </c>
      <c r="N30" s="191">
        <v>0.05</v>
      </c>
      <c r="O30" s="191">
        <v>0.05</v>
      </c>
      <c r="P30" s="191">
        <v>0.05</v>
      </c>
      <c r="Q30" s="191">
        <v>0.05</v>
      </c>
      <c r="R30" s="191">
        <v>0.2</v>
      </c>
      <c r="S30" s="191">
        <v>0.1</v>
      </c>
      <c r="T30" s="191">
        <v>0.15</v>
      </c>
      <c r="U30" s="191">
        <v>0.2</v>
      </c>
      <c r="AE30" s="155">
        <f t="shared" si="3"/>
        <v>-1.25</v>
      </c>
      <c r="AF30" s="181">
        <f t="shared" si="20"/>
        <v>-2.5</v>
      </c>
      <c r="AJ30" s="36">
        <v>-4.5</v>
      </c>
      <c r="AK30" s="36">
        <v>-5</v>
      </c>
      <c r="AL30" s="36">
        <v>-5.5</v>
      </c>
      <c r="AM30" s="36">
        <v>-2.5</v>
      </c>
      <c r="AN30" s="36">
        <v>-4</v>
      </c>
      <c r="AO30" s="36">
        <v>-2</v>
      </c>
      <c r="AP30" s="36">
        <v>-5</v>
      </c>
    </row>
    <row r="31" spans="1:42" x14ac:dyDescent="0.25">
      <c r="A31" s="135" t="str">
        <f>TFP!A31</f>
        <v>aplas</v>
      </c>
      <c r="B31" s="135" t="str">
        <f>TFP!B31</f>
        <v>nat</v>
      </c>
      <c r="C31" s="135" t="str">
        <f t="shared" si="21"/>
        <v>base</v>
      </c>
      <c r="D31" s="150">
        <f t="shared" si="21"/>
        <v>-4.5</v>
      </c>
      <c r="E31" s="150">
        <f t="shared" si="14"/>
        <v>-5</v>
      </c>
      <c r="F31" s="150">
        <f t="shared" si="15"/>
        <v>-5.5</v>
      </c>
      <c r="G31" s="150">
        <f t="shared" si="16"/>
        <v>-2.5</v>
      </c>
      <c r="H31" s="150">
        <f t="shared" si="17"/>
        <v>-4</v>
      </c>
      <c r="I31" s="150">
        <f t="shared" si="18"/>
        <v>-2</v>
      </c>
      <c r="J31" s="150">
        <f t="shared" si="19"/>
        <v>-5</v>
      </c>
      <c r="K31" s="181">
        <f t="shared" si="19"/>
        <v>-1.25</v>
      </c>
      <c r="L31" s="191">
        <v>-0.1</v>
      </c>
      <c r="M31" s="191">
        <v>-0.05</v>
      </c>
      <c r="N31" s="191">
        <v>0.05</v>
      </c>
      <c r="O31" s="191">
        <v>0.05</v>
      </c>
      <c r="P31" s="191">
        <v>0.05</v>
      </c>
      <c r="Q31" s="191">
        <v>0.05</v>
      </c>
      <c r="R31" s="191">
        <v>0.2</v>
      </c>
      <c r="S31" s="191">
        <v>0.1</v>
      </c>
      <c r="T31" s="191">
        <v>0.15</v>
      </c>
      <c r="U31" s="191">
        <v>0.2</v>
      </c>
      <c r="AE31" s="155">
        <f t="shared" si="3"/>
        <v>-1.25</v>
      </c>
      <c r="AF31" s="181">
        <f t="shared" si="20"/>
        <v>-2.5</v>
      </c>
      <c r="AJ31" s="36">
        <v>-4.5</v>
      </c>
      <c r="AK31" s="36">
        <v>-5</v>
      </c>
      <c r="AL31" s="36">
        <v>-5.5</v>
      </c>
      <c r="AM31" s="36">
        <v>-2.5</v>
      </c>
      <c r="AN31" s="36">
        <v>-4</v>
      </c>
      <c r="AO31" s="36">
        <v>-2</v>
      </c>
      <c r="AP31" s="36">
        <v>-5</v>
      </c>
    </row>
    <row r="32" spans="1:42" x14ac:dyDescent="0.25">
      <c r="A32" s="176" t="str">
        <f>TFP!A32</f>
        <v>aglas</v>
      </c>
      <c r="B32" s="176" t="str">
        <f>TFP!B32</f>
        <v>nat</v>
      </c>
      <c r="C32" s="176" t="str">
        <f t="shared" si="21"/>
        <v>base</v>
      </c>
      <c r="D32" s="150">
        <f t="shared" si="21"/>
        <v>-4.5</v>
      </c>
      <c r="E32" s="150">
        <f t="shared" si="14"/>
        <v>-5</v>
      </c>
      <c r="F32" s="150">
        <f t="shared" si="15"/>
        <v>-5.5</v>
      </c>
      <c r="G32" s="150">
        <f t="shared" si="16"/>
        <v>-2.5</v>
      </c>
      <c r="H32" s="150">
        <f t="shared" si="17"/>
        <v>-4</v>
      </c>
      <c r="I32" s="150">
        <f t="shared" si="18"/>
        <v>-2</v>
      </c>
      <c r="J32" s="150">
        <f t="shared" si="19"/>
        <v>-5</v>
      </c>
      <c r="K32" s="179">
        <f>AE32</f>
        <v>-5.5</v>
      </c>
      <c r="L32" s="187">
        <v>-0.1</v>
      </c>
      <c r="M32" s="187">
        <v>-0.05</v>
      </c>
      <c r="N32" s="187">
        <v>0.05</v>
      </c>
      <c r="O32" s="187">
        <v>0.05</v>
      </c>
      <c r="P32" s="187">
        <v>0.05</v>
      </c>
      <c r="Q32" s="187">
        <v>0.05</v>
      </c>
      <c r="R32" s="187">
        <v>0.2</v>
      </c>
      <c r="S32" s="187">
        <v>0.1</v>
      </c>
      <c r="T32" s="187">
        <v>0.15</v>
      </c>
      <c r="U32" s="187">
        <v>0.2</v>
      </c>
      <c r="AE32" s="155">
        <f t="shared" si="3"/>
        <v>-5.5</v>
      </c>
      <c r="AF32" s="179">
        <v>-11</v>
      </c>
      <c r="AJ32" s="36">
        <v>-4.5</v>
      </c>
      <c r="AK32" s="36">
        <v>-5</v>
      </c>
      <c r="AL32" s="36">
        <v>-5.5</v>
      </c>
      <c r="AM32" s="36">
        <v>-2.5</v>
      </c>
      <c r="AN32" s="36">
        <v>-4</v>
      </c>
      <c r="AO32" s="36">
        <v>-2</v>
      </c>
      <c r="AP32" s="36">
        <v>-5</v>
      </c>
    </row>
    <row r="33" spans="1:42" x14ac:dyDescent="0.25">
      <c r="A33" s="135" t="str">
        <f>TFP!A33</f>
        <v>anmet</v>
      </c>
      <c r="B33" s="135" t="str">
        <f>TFP!B33</f>
        <v>nat</v>
      </c>
      <c r="C33" s="135" t="str">
        <f t="shared" si="21"/>
        <v>base</v>
      </c>
      <c r="D33" s="150">
        <f t="shared" si="21"/>
        <v>-4.5</v>
      </c>
      <c r="E33" s="150">
        <f t="shared" si="14"/>
        <v>-5</v>
      </c>
      <c r="F33" s="150">
        <f t="shared" si="15"/>
        <v>-5.5</v>
      </c>
      <c r="G33" s="150">
        <f t="shared" si="16"/>
        <v>-2.5</v>
      </c>
      <c r="H33" s="150">
        <f t="shared" si="17"/>
        <v>-4</v>
      </c>
      <c r="I33" s="150">
        <f t="shared" si="18"/>
        <v>-2</v>
      </c>
      <c r="J33" s="150">
        <f t="shared" si="19"/>
        <v>-5</v>
      </c>
      <c r="K33" s="181">
        <f t="shared" si="19"/>
        <v>-5.5</v>
      </c>
      <c r="L33" s="191">
        <v>-0.1</v>
      </c>
      <c r="M33" s="191">
        <v>-0.05</v>
      </c>
      <c r="N33" s="191">
        <v>0.05</v>
      </c>
      <c r="O33" s="191">
        <v>0.05</v>
      </c>
      <c r="P33" s="191">
        <v>0.05</v>
      </c>
      <c r="Q33" s="191">
        <v>0.05</v>
      </c>
      <c r="R33" s="191">
        <v>0.2</v>
      </c>
      <c r="S33" s="191">
        <v>0.1</v>
      </c>
      <c r="T33" s="191">
        <v>0.15</v>
      </c>
      <c r="U33" s="191">
        <v>0.2</v>
      </c>
      <c r="AE33" s="155">
        <f t="shared" si="3"/>
        <v>-5.5</v>
      </c>
      <c r="AF33" s="181">
        <f t="shared" ref="AF33:AF43" si="23">AF32</f>
        <v>-11</v>
      </c>
      <c r="AJ33" s="36">
        <v>-4.5</v>
      </c>
      <c r="AK33" s="36">
        <v>-5</v>
      </c>
      <c r="AL33" s="36">
        <v>-5.5</v>
      </c>
      <c r="AM33" s="36">
        <v>-2.5</v>
      </c>
      <c r="AN33" s="36">
        <v>-4</v>
      </c>
      <c r="AO33" s="36">
        <v>-2</v>
      </c>
      <c r="AP33" s="36">
        <v>-5</v>
      </c>
    </row>
    <row r="34" spans="1:42" x14ac:dyDescent="0.25">
      <c r="A34" s="175" t="str">
        <f>TFP!A34</f>
        <v>airon</v>
      </c>
      <c r="B34" s="175" t="str">
        <f>TFP!B34</f>
        <v>nat</v>
      </c>
      <c r="C34" s="175" t="str">
        <f t="shared" si="21"/>
        <v>base</v>
      </c>
      <c r="D34" s="150">
        <f t="shared" si="21"/>
        <v>-4.5</v>
      </c>
      <c r="E34" s="150">
        <f t="shared" si="14"/>
        <v>-5</v>
      </c>
      <c r="F34" s="150">
        <f t="shared" si="15"/>
        <v>-5.5</v>
      </c>
      <c r="G34" s="150">
        <f t="shared" si="16"/>
        <v>-2.5</v>
      </c>
      <c r="H34" s="150">
        <f t="shared" si="17"/>
        <v>-4</v>
      </c>
      <c r="I34" s="150">
        <f t="shared" si="18"/>
        <v>-2</v>
      </c>
      <c r="J34" s="150">
        <f t="shared" si="19"/>
        <v>-5</v>
      </c>
      <c r="K34" s="184">
        <f>AE34</f>
        <v>-10</v>
      </c>
      <c r="L34" s="187">
        <v>-0.1</v>
      </c>
      <c r="M34" s="187">
        <v>-0.05</v>
      </c>
      <c r="N34" s="187">
        <v>0.05</v>
      </c>
      <c r="O34" s="187">
        <v>0.05</v>
      </c>
      <c r="P34" s="187">
        <v>0.05</v>
      </c>
      <c r="Q34" s="187">
        <v>0.05</v>
      </c>
      <c r="R34" s="187">
        <v>0.2</v>
      </c>
      <c r="S34" s="187">
        <v>0.1</v>
      </c>
      <c r="T34" s="187">
        <v>0.15</v>
      </c>
      <c r="U34" s="187">
        <v>0.2</v>
      </c>
      <c r="AE34" s="155">
        <f t="shared" si="3"/>
        <v>-10</v>
      </c>
      <c r="AF34" s="179">
        <v>-20</v>
      </c>
      <c r="AJ34" s="36">
        <v>-4.5</v>
      </c>
      <c r="AK34" s="36">
        <v>-5</v>
      </c>
      <c r="AL34" s="36">
        <v>-5.5</v>
      </c>
      <c r="AM34" s="36">
        <v>-2.5</v>
      </c>
      <c r="AN34" s="36">
        <v>-4</v>
      </c>
      <c r="AO34" s="36">
        <v>-2</v>
      </c>
      <c r="AP34" s="36">
        <v>-5</v>
      </c>
    </row>
    <row r="35" spans="1:42" x14ac:dyDescent="0.25">
      <c r="A35" s="175" t="str">
        <f>TFP!A35</f>
        <v>anfrm</v>
      </c>
      <c r="B35" s="175" t="str">
        <f>TFP!B35</f>
        <v>nat</v>
      </c>
      <c r="C35" s="175" t="str">
        <f t="shared" si="21"/>
        <v>base</v>
      </c>
      <c r="D35" s="150">
        <f t="shared" si="21"/>
        <v>-4.5</v>
      </c>
      <c r="E35" s="150">
        <f t="shared" si="14"/>
        <v>-5</v>
      </c>
      <c r="F35" s="150">
        <f t="shared" si="15"/>
        <v>-5.5</v>
      </c>
      <c r="G35" s="150">
        <f t="shared" si="16"/>
        <v>-2.5</v>
      </c>
      <c r="H35" s="150">
        <f t="shared" si="17"/>
        <v>-4</v>
      </c>
      <c r="I35" s="150">
        <f t="shared" si="18"/>
        <v>-2</v>
      </c>
      <c r="J35" s="150">
        <f t="shared" si="19"/>
        <v>-5</v>
      </c>
      <c r="K35" s="181">
        <f t="shared" si="19"/>
        <v>-10</v>
      </c>
      <c r="L35" s="191">
        <v>-0.1</v>
      </c>
      <c r="M35" s="191">
        <v>-0.05</v>
      </c>
      <c r="N35" s="191">
        <v>0.05</v>
      </c>
      <c r="O35" s="191">
        <v>0.05</v>
      </c>
      <c r="P35" s="191">
        <v>0.05</v>
      </c>
      <c r="Q35" s="191">
        <v>0.05</v>
      </c>
      <c r="R35" s="191">
        <v>0.2</v>
      </c>
      <c r="S35" s="191">
        <v>0.1</v>
      </c>
      <c r="T35" s="191">
        <v>0.15</v>
      </c>
      <c r="U35" s="191">
        <v>0.2</v>
      </c>
      <c r="AE35" s="155">
        <f t="shared" si="3"/>
        <v>-10</v>
      </c>
      <c r="AF35" s="181">
        <f t="shared" si="23"/>
        <v>-20</v>
      </c>
      <c r="AJ35" s="36">
        <v>-4.5</v>
      </c>
      <c r="AK35" s="36">
        <v>-5</v>
      </c>
      <c r="AL35" s="36">
        <v>-5.5</v>
      </c>
      <c r="AM35" s="36">
        <v>-2.5</v>
      </c>
      <c r="AN35" s="36">
        <v>-4</v>
      </c>
      <c r="AO35" s="36">
        <v>-2</v>
      </c>
      <c r="AP35" s="36">
        <v>-5</v>
      </c>
    </row>
    <row r="36" spans="1:42" x14ac:dyDescent="0.25">
      <c r="A36" s="135" t="str">
        <f>TFP!A36</f>
        <v>ametp</v>
      </c>
      <c r="B36" s="135" t="str">
        <f>TFP!B36</f>
        <v>nat</v>
      </c>
      <c r="C36" s="135" t="str">
        <f t="shared" si="21"/>
        <v>base</v>
      </c>
      <c r="D36" s="150">
        <f t="shared" si="21"/>
        <v>-4.5</v>
      </c>
      <c r="E36" s="150">
        <f t="shared" si="14"/>
        <v>-5</v>
      </c>
      <c r="F36" s="150">
        <f t="shared" si="15"/>
        <v>-5.5</v>
      </c>
      <c r="G36" s="150">
        <f t="shared" si="16"/>
        <v>-2.5</v>
      </c>
      <c r="H36" s="150">
        <f t="shared" si="17"/>
        <v>-4</v>
      </c>
      <c r="I36" s="150">
        <f t="shared" si="18"/>
        <v>-2</v>
      </c>
      <c r="J36" s="150">
        <f t="shared" si="19"/>
        <v>-5</v>
      </c>
      <c r="K36" s="181">
        <f t="shared" si="19"/>
        <v>-10</v>
      </c>
      <c r="L36" s="191">
        <v>-0.1</v>
      </c>
      <c r="M36" s="191">
        <v>-0.05</v>
      </c>
      <c r="N36" s="191">
        <v>0.05</v>
      </c>
      <c r="O36" s="191">
        <v>0.05</v>
      </c>
      <c r="P36" s="191">
        <v>0.05</v>
      </c>
      <c r="Q36" s="191">
        <v>0.05</v>
      </c>
      <c r="R36" s="191">
        <v>0.2</v>
      </c>
      <c r="S36" s="191">
        <v>0.1</v>
      </c>
      <c r="T36" s="191">
        <v>0.15</v>
      </c>
      <c r="U36" s="191">
        <v>0.2</v>
      </c>
      <c r="AE36" s="155">
        <f t="shared" si="3"/>
        <v>-10</v>
      </c>
      <c r="AF36" s="181">
        <f t="shared" si="23"/>
        <v>-20</v>
      </c>
      <c r="AJ36" s="36">
        <v>-4.5</v>
      </c>
      <c r="AK36" s="36">
        <v>-5</v>
      </c>
      <c r="AL36" s="36">
        <v>-5.5</v>
      </c>
      <c r="AM36" s="36">
        <v>-2.5</v>
      </c>
      <c r="AN36" s="36">
        <v>-4</v>
      </c>
      <c r="AO36" s="36">
        <v>-2</v>
      </c>
      <c r="AP36" s="36">
        <v>-5</v>
      </c>
    </row>
    <row r="37" spans="1:42" x14ac:dyDescent="0.25">
      <c r="A37" s="135" t="str">
        <f>TFP!A37</f>
        <v>amach</v>
      </c>
      <c r="B37" s="135" t="str">
        <f>TFP!B37</f>
        <v>nat</v>
      </c>
      <c r="C37" s="135" t="str">
        <f t="shared" si="21"/>
        <v>base</v>
      </c>
      <c r="D37" s="150">
        <f t="shared" si="21"/>
        <v>-4.5</v>
      </c>
      <c r="E37" s="150">
        <f t="shared" si="14"/>
        <v>-5</v>
      </c>
      <c r="F37" s="150">
        <f t="shared" si="15"/>
        <v>-5.5</v>
      </c>
      <c r="G37" s="150">
        <f t="shared" si="16"/>
        <v>-2.5</v>
      </c>
      <c r="H37" s="150">
        <f t="shared" si="17"/>
        <v>-4</v>
      </c>
      <c r="I37" s="150">
        <f t="shared" si="18"/>
        <v>-2</v>
      </c>
      <c r="J37" s="150">
        <f t="shared" si="19"/>
        <v>-5</v>
      </c>
      <c r="K37" s="181">
        <f t="shared" si="19"/>
        <v>-10</v>
      </c>
      <c r="L37" s="191">
        <v>-0.1</v>
      </c>
      <c r="M37" s="191">
        <v>-0.05</v>
      </c>
      <c r="N37" s="191">
        <v>0.05</v>
      </c>
      <c r="O37" s="191">
        <v>0.05</v>
      </c>
      <c r="P37" s="191">
        <v>0.05</v>
      </c>
      <c r="Q37" s="191">
        <v>0.05</v>
      </c>
      <c r="R37" s="191">
        <v>0.2</v>
      </c>
      <c r="S37" s="191">
        <v>0.1</v>
      </c>
      <c r="T37" s="191">
        <v>0.15</v>
      </c>
      <c r="U37" s="191">
        <v>0.2</v>
      </c>
      <c r="AE37" s="155">
        <f t="shared" si="3"/>
        <v>-10</v>
      </c>
      <c r="AF37" s="181">
        <f t="shared" si="23"/>
        <v>-20</v>
      </c>
      <c r="AJ37" s="36">
        <v>-4.5</v>
      </c>
      <c r="AK37" s="36">
        <v>-5</v>
      </c>
      <c r="AL37" s="36">
        <v>-5.5</v>
      </c>
      <c r="AM37" s="36">
        <v>-2.5</v>
      </c>
      <c r="AN37" s="36">
        <v>-4</v>
      </c>
      <c r="AO37" s="36">
        <v>-2</v>
      </c>
      <c r="AP37" s="36">
        <v>-5</v>
      </c>
    </row>
    <row r="38" spans="1:42" x14ac:dyDescent="0.25">
      <c r="A38" s="135" t="str">
        <f>TFP!A38</f>
        <v>aemch</v>
      </c>
      <c r="B38" s="135" t="str">
        <f>TFP!B38</f>
        <v>nat</v>
      </c>
      <c r="C38" s="135" t="str">
        <f t="shared" si="21"/>
        <v>base</v>
      </c>
      <c r="D38" s="150">
        <f t="shared" si="21"/>
        <v>-4.5</v>
      </c>
      <c r="E38" s="150">
        <f t="shared" si="14"/>
        <v>-5</v>
      </c>
      <c r="F38" s="150">
        <f t="shared" si="15"/>
        <v>-5.5</v>
      </c>
      <c r="G38" s="150">
        <f t="shared" si="16"/>
        <v>-2.5</v>
      </c>
      <c r="H38" s="150">
        <f t="shared" si="17"/>
        <v>-4</v>
      </c>
      <c r="I38" s="150">
        <f t="shared" si="18"/>
        <v>-2</v>
      </c>
      <c r="J38" s="150">
        <f t="shared" si="19"/>
        <v>-5</v>
      </c>
      <c r="K38" s="181">
        <f t="shared" si="19"/>
        <v>-10</v>
      </c>
      <c r="L38" s="191">
        <v>-0.1</v>
      </c>
      <c r="M38" s="191">
        <v>-0.05</v>
      </c>
      <c r="N38" s="191">
        <v>0.05</v>
      </c>
      <c r="O38" s="191">
        <v>0.05</v>
      </c>
      <c r="P38" s="191">
        <v>0.05</v>
      </c>
      <c r="Q38" s="191">
        <v>0.05</v>
      </c>
      <c r="R38" s="191">
        <v>0.2</v>
      </c>
      <c r="S38" s="191">
        <v>0.1</v>
      </c>
      <c r="T38" s="191">
        <v>0.15</v>
      </c>
      <c r="U38" s="191">
        <v>0.2</v>
      </c>
      <c r="AE38" s="155">
        <f t="shared" si="3"/>
        <v>-10</v>
      </c>
      <c r="AF38" s="181">
        <f t="shared" si="23"/>
        <v>-20</v>
      </c>
      <c r="AJ38" s="36">
        <v>-4.5</v>
      </c>
      <c r="AK38" s="36">
        <v>-5</v>
      </c>
      <c r="AL38" s="36">
        <v>-5.5</v>
      </c>
      <c r="AM38" s="36">
        <v>-2.5</v>
      </c>
      <c r="AN38" s="36">
        <v>-4</v>
      </c>
      <c r="AO38" s="36">
        <v>-2</v>
      </c>
      <c r="AP38" s="36">
        <v>-5</v>
      </c>
    </row>
    <row r="39" spans="1:42" x14ac:dyDescent="0.25">
      <c r="A39" s="135" t="str">
        <f>TFP!A39</f>
        <v>asequ</v>
      </c>
      <c r="B39" s="135" t="str">
        <f>TFP!B39</f>
        <v>nat</v>
      </c>
      <c r="C39" s="135" t="str">
        <f t="shared" si="21"/>
        <v>base</v>
      </c>
      <c r="D39" s="150">
        <f t="shared" si="21"/>
        <v>-4.5</v>
      </c>
      <c r="E39" s="150">
        <f t="shared" si="14"/>
        <v>-5</v>
      </c>
      <c r="F39" s="150">
        <f t="shared" si="15"/>
        <v>-5.5</v>
      </c>
      <c r="G39" s="150">
        <f t="shared" si="16"/>
        <v>-2.5</v>
      </c>
      <c r="H39" s="150">
        <f t="shared" si="17"/>
        <v>-4</v>
      </c>
      <c r="I39" s="150">
        <f t="shared" si="18"/>
        <v>-2</v>
      </c>
      <c r="J39" s="150">
        <f t="shared" si="19"/>
        <v>-5</v>
      </c>
      <c r="K39" s="181">
        <f t="shared" si="19"/>
        <v>-10</v>
      </c>
      <c r="L39" s="191">
        <v>-0.1</v>
      </c>
      <c r="M39" s="191">
        <v>-0.05</v>
      </c>
      <c r="N39" s="191">
        <v>0.05</v>
      </c>
      <c r="O39" s="191">
        <v>0.05</v>
      </c>
      <c r="P39" s="191">
        <v>0.05</v>
      </c>
      <c r="Q39" s="191">
        <v>0.05</v>
      </c>
      <c r="R39" s="191">
        <v>0.2</v>
      </c>
      <c r="S39" s="191">
        <v>0.1</v>
      </c>
      <c r="T39" s="191">
        <v>0.15</v>
      </c>
      <c r="U39" s="191">
        <v>0.2</v>
      </c>
      <c r="AE39" s="155">
        <f t="shared" si="3"/>
        <v>-10</v>
      </c>
      <c r="AF39" s="181">
        <f t="shared" si="23"/>
        <v>-20</v>
      </c>
      <c r="AJ39" s="36">
        <v>-4.5</v>
      </c>
      <c r="AK39" s="36">
        <v>-5</v>
      </c>
      <c r="AL39" s="36">
        <v>-5.5</v>
      </c>
      <c r="AM39" s="36">
        <v>-2.5</v>
      </c>
      <c r="AN39" s="36">
        <v>-4</v>
      </c>
      <c r="AO39" s="36">
        <v>-2</v>
      </c>
      <c r="AP39" s="36">
        <v>-5</v>
      </c>
    </row>
    <row r="40" spans="1:42" x14ac:dyDescent="0.25">
      <c r="A40" s="135" t="str">
        <f>TFP!A40</f>
        <v>avehi</v>
      </c>
      <c r="B40" s="135" t="str">
        <f>TFP!B40</f>
        <v>nat</v>
      </c>
      <c r="C40" s="135" t="str">
        <f t="shared" si="21"/>
        <v>base</v>
      </c>
      <c r="D40" s="150">
        <f t="shared" si="21"/>
        <v>-4.5</v>
      </c>
      <c r="E40" s="150">
        <f t="shared" si="14"/>
        <v>-5</v>
      </c>
      <c r="F40" s="150">
        <f t="shared" si="15"/>
        <v>-5.5</v>
      </c>
      <c r="G40" s="150">
        <f t="shared" si="16"/>
        <v>-2.5</v>
      </c>
      <c r="H40" s="150">
        <f t="shared" si="17"/>
        <v>-4</v>
      </c>
      <c r="I40" s="150">
        <f t="shared" si="18"/>
        <v>-2</v>
      </c>
      <c r="J40" s="150">
        <f t="shared" si="19"/>
        <v>-5</v>
      </c>
      <c r="K40" s="181">
        <f t="shared" si="19"/>
        <v>-10</v>
      </c>
      <c r="L40" s="191">
        <v>-0.1</v>
      </c>
      <c r="M40" s="191">
        <v>-0.05</v>
      </c>
      <c r="N40" s="191">
        <v>0.05</v>
      </c>
      <c r="O40" s="191">
        <v>0.05</v>
      </c>
      <c r="P40" s="191">
        <v>0.05</v>
      </c>
      <c r="Q40" s="191">
        <v>0.05</v>
      </c>
      <c r="R40" s="191">
        <v>0.2</v>
      </c>
      <c r="S40" s="191">
        <v>0.1</v>
      </c>
      <c r="T40" s="191">
        <v>0.15</v>
      </c>
      <c r="U40" s="191">
        <v>0.2</v>
      </c>
      <c r="AE40" s="155">
        <f t="shared" si="3"/>
        <v>-10</v>
      </c>
      <c r="AF40" s="181">
        <f t="shared" si="23"/>
        <v>-20</v>
      </c>
      <c r="AJ40" s="36">
        <v>-4.5</v>
      </c>
      <c r="AK40" s="36">
        <v>-5</v>
      </c>
      <c r="AL40" s="36">
        <v>-5.5</v>
      </c>
      <c r="AM40" s="36">
        <v>-2.5</v>
      </c>
      <c r="AN40" s="36">
        <v>-4</v>
      </c>
      <c r="AO40" s="36">
        <v>-2</v>
      </c>
      <c r="AP40" s="36">
        <v>-5</v>
      </c>
    </row>
    <row r="41" spans="1:42" x14ac:dyDescent="0.25">
      <c r="A41" s="135" t="str">
        <f>TFP!A41</f>
        <v>atequ</v>
      </c>
      <c r="B41" s="135" t="str">
        <f>TFP!B41</f>
        <v>nat</v>
      </c>
      <c r="C41" s="135" t="str">
        <f t="shared" ref="C41:D56" si="24">C40</f>
        <v>base</v>
      </c>
      <c r="D41" s="150">
        <f t="shared" si="24"/>
        <v>-4.5</v>
      </c>
      <c r="E41" s="150">
        <f t="shared" si="14"/>
        <v>-5</v>
      </c>
      <c r="F41" s="150">
        <f t="shared" si="15"/>
        <v>-5.5</v>
      </c>
      <c r="G41" s="150">
        <f t="shared" si="16"/>
        <v>-2.5</v>
      </c>
      <c r="H41" s="150">
        <f t="shared" si="17"/>
        <v>-4</v>
      </c>
      <c r="I41" s="150">
        <f t="shared" si="18"/>
        <v>-2</v>
      </c>
      <c r="J41" s="150">
        <f t="shared" si="19"/>
        <v>-5</v>
      </c>
      <c r="K41" s="181">
        <f t="shared" si="19"/>
        <v>-10</v>
      </c>
      <c r="L41" s="191">
        <v>-0.1</v>
      </c>
      <c r="M41" s="191">
        <v>-0.05</v>
      </c>
      <c r="N41" s="191">
        <v>0.05</v>
      </c>
      <c r="O41" s="191">
        <v>0.05</v>
      </c>
      <c r="P41" s="191">
        <v>0.05</v>
      </c>
      <c r="Q41" s="191">
        <v>0.05</v>
      </c>
      <c r="R41" s="191">
        <v>0.2</v>
      </c>
      <c r="S41" s="191">
        <v>0.1</v>
      </c>
      <c r="T41" s="191">
        <v>0.15</v>
      </c>
      <c r="U41" s="191">
        <v>0.2</v>
      </c>
      <c r="AE41" s="155">
        <f t="shared" si="3"/>
        <v>-10</v>
      </c>
      <c r="AF41" s="181">
        <f t="shared" si="23"/>
        <v>-20</v>
      </c>
      <c r="AJ41" s="36">
        <v>-4.5</v>
      </c>
      <c r="AK41" s="36">
        <v>-5</v>
      </c>
      <c r="AL41" s="36">
        <v>-5.5</v>
      </c>
      <c r="AM41" s="36">
        <v>-2.5</v>
      </c>
      <c r="AN41" s="36">
        <v>-4</v>
      </c>
      <c r="AO41" s="36">
        <v>-2</v>
      </c>
      <c r="AP41" s="36">
        <v>-5</v>
      </c>
    </row>
    <row r="42" spans="1:42" x14ac:dyDescent="0.25">
      <c r="A42" s="135" t="str">
        <f>TFP!A42</f>
        <v>afurn</v>
      </c>
      <c r="B42" s="135" t="str">
        <f>TFP!B42</f>
        <v>nat</v>
      </c>
      <c r="C42" s="135" t="str">
        <f t="shared" si="24"/>
        <v>base</v>
      </c>
      <c r="D42" s="150">
        <f t="shared" si="24"/>
        <v>-4.5</v>
      </c>
      <c r="E42" s="150">
        <f t="shared" si="14"/>
        <v>-5</v>
      </c>
      <c r="F42" s="150">
        <f t="shared" si="15"/>
        <v>-5.5</v>
      </c>
      <c r="G42" s="150">
        <f t="shared" si="16"/>
        <v>-2.5</v>
      </c>
      <c r="H42" s="150">
        <f>H41</f>
        <v>-4</v>
      </c>
      <c r="I42" s="150">
        <f t="shared" si="18"/>
        <v>-2</v>
      </c>
      <c r="J42" s="150">
        <f t="shared" si="19"/>
        <v>-5</v>
      </c>
      <c r="K42" s="181">
        <f t="shared" si="19"/>
        <v>-10</v>
      </c>
      <c r="L42" s="191">
        <v>-0.1</v>
      </c>
      <c r="M42" s="191">
        <v>-0.05</v>
      </c>
      <c r="N42" s="191">
        <v>0.05</v>
      </c>
      <c r="O42" s="191">
        <v>0.05</v>
      </c>
      <c r="P42" s="191">
        <v>0.05</v>
      </c>
      <c r="Q42" s="191">
        <v>0.05</v>
      </c>
      <c r="R42" s="191">
        <v>0.2</v>
      </c>
      <c r="S42" s="191">
        <v>0.1</v>
      </c>
      <c r="T42" s="191">
        <v>0.15</v>
      </c>
      <c r="U42" s="191">
        <v>0.2</v>
      </c>
      <c r="AE42" s="155">
        <f t="shared" si="3"/>
        <v>-10</v>
      </c>
      <c r="AF42" s="181">
        <f t="shared" si="23"/>
        <v>-20</v>
      </c>
      <c r="AJ42" s="36">
        <v>-4.5</v>
      </c>
      <c r="AK42" s="36">
        <v>-5</v>
      </c>
      <c r="AL42" s="36">
        <v>-5.5</v>
      </c>
      <c r="AM42" s="36">
        <v>-2.5</v>
      </c>
      <c r="AN42" s="36">
        <v>-4</v>
      </c>
      <c r="AO42" s="36">
        <v>-2</v>
      </c>
      <c r="AP42" s="36">
        <v>-5</v>
      </c>
    </row>
    <row r="43" spans="1:42" x14ac:dyDescent="0.25">
      <c r="A43" s="135" t="str">
        <f>TFP!A43</f>
        <v>aoman</v>
      </c>
      <c r="B43" s="135" t="str">
        <f>TFP!B43</f>
        <v>nat</v>
      </c>
      <c r="C43" s="135" t="str">
        <f t="shared" si="24"/>
        <v>base</v>
      </c>
      <c r="D43" s="150">
        <f t="shared" si="24"/>
        <v>-4.5</v>
      </c>
      <c r="E43" s="150">
        <f t="shared" si="14"/>
        <v>-5</v>
      </c>
      <c r="F43" s="150">
        <f t="shared" si="15"/>
        <v>-5.5</v>
      </c>
      <c r="G43" s="150">
        <f t="shared" si="16"/>
        <v>-2.5</v>
      </c>
      <c r="H43" s="150">
        <f t="shared" si="17"/>
        <v>-4</v>
      </c>
      <c r="I43" s="150">
        <f t="shared" si="18"/>
        <v>-2</v>
      </c>
      <c r="J43" s="150">
        <f t="shared" si="19"/>
        <v>-5</v>
      </c>
      <c r="K43" s="181">
        <f t="shared" si="19"/>
        <v>-10</v>
      </c>
      <c r="L43" s="191">
        <v>-0.1</v>
      </c>
      <c r="M43" s="191">
        <v>-0.05</v>
      </c>
      <c r="N43" s="191">
        <v>0.05</v>
      </c>
      <c r="O43" s="191">
        <v>0.05</v>
      </c>
      <c r="P43" s="191">
        <v>0.05</v>
      </c>
      <c r="Q43" s="191">
        <v>0.05</v>
      </c>
      <c r="R43" s="191">
        <v>0.2</v>
      </c>
      <c r="S43" s="191">
        <v>0.1</v>
      </c>
      <c r="T43" s="191">
        <v>0.15</v>
      </c>
      <c r="U43" s="191">
        <v>0.2</v>
      </c>
      <c r="AE43" s="155">
        <f t="shared" si="3"/>
        <v>-10</v>
      </c>
      <c r="AF43" s="181">
        <f t="shared" si="23"/>
        <v>-20</v>
      </c>
      <c r="AJ43" s="36">
        <v>-4.5</v>
      </c>
      <c r="AK43" s="36">
        <v>-5</v>
      </c>
      <c r="AL43" s="36">
        <v>-5.5</v>
      </c>
      <c r="AM43" s="36">
        <v>-2.5</v>
      </c>
      <c r="AN43" s="36">
        <v>-4</v>
      </c>
      <c r="AO43" s="36">
        <v>-2</v>
      </c>
      <c r="AP43" s="36">
        <v>-5</v>
      </c>
    </row>
    <row r="44" spans="1:42" x14ac:dyDescent="0.25">
      <c r="A44" s="175" t="str">
        <f>TFP!A44</f>
        <v>aelec</v>
      </c>
      <c r="B44" s="175" t="str">
        <f>TFP!B44</f>
        <v>nat</v>
      </c>
      <c r="C44" s="175" t="str">
        <f t="shared" si="24"/>
        <v>base</v>
      </c>
      <c r="D44" s="154" t="s">
        <v>77</v>
      </c>
      <c r="E44" s="154" t="s">
        <v>77</v>
      </c>
      <c r="F44" s="154" t="s">
        <v>77</v>
      </c>
      <c r="G44" s="154" t="s">
        <v>77</v>
      </c>
      <c r="H44" s="154" t="s">
        <v>77</v>
      </c>
      <c r="I44" s="154" t="s">
        <v>77</v>
      </c>
      <c r="J44" s="154" t="s">
        <v>77</v>
      </c>
      <c r="K44" s="179" t="s">
        <v>77</v>
      </c>
      <c r="L44" s="187" t="s">
        <v>77</v>
      </c>
      <c r="M44" s="187" t="s">
        <v>77</v>
      </c>
      <c r="N44" s="187" t="s">
        <v>77</v>
      </c>
      <c r="O44" s="187" t="s">
        <v>77</v>
      </c>
      <c r="P44" s="187" t="s">
        <v>77</v>
      </c>
      <c r="Q44" s="187" t="s">
        <v>77</v>
      </c>
      <c r="R44" s="187" t="s">
        <v>77</v>
      </c>
      <c r="S44" s="187" t="s">
        <v>77</v>
      </c>
      <c r="T44" s="187" t="s">
        <v>77</v>
      </c>
      <c r="U44" s="187" t="s">
        <v>77</v>
      </c>
      <c r="AE44" s="155" t="str">
        <f t="shared" si="3"/>
        <v>eps</v>
      </c>
      <c r="AF44" s="179" t="s">
        <v>77</v>
      </c>
      <c r="AJ44" s="36" t="s">
        <v>77</v>
      </c>
      <c r="AK44" s="36" t="s">
        <v>77</v>
      </c>
      <c r="AL44" s="36" t="s">
        <v>77</v>
      </c>
      <c r="AM44" s="36" t="s">
        <v>77</v>
      </c>
      <c r="AN44" s="36" t="s">
        <v>77</v>
      </c>
      <c r="AO44" s="36" t="s">
        <v>77</v>
      </c>
      <c r="AP44" s="36" t="s">
        <v>77</v>
      </c>
    </row>
    <row r="45" spans="1:42" x14ac:dyDescent="0.25">
      <c r="A45" s="175" t="str">
        <f>TFP!A45</f>
        <v>awatr</v>
      </c>
      <c r="B45" s="175" t="str">
        <f>TFP!B45</f>
        <v>nat</v>
      </c>
      <c r="C45" s="175" t="str">
        <f t="shared" si="24"/>
        <v>base</v>
      </c>
      <c r="D45" s="154">
        <v>-1.5</v>
      </c>
      <c r="E45" s="154">
        <v>-2</v>
      </c>
      <c r="F45" s="154">
        <f t="shared" ref="F45:J45" si="25">E45</f>
        <v>-2</v>
      </c>
      <c r="G45" s="154">
        <v>-2.5</v>
      </c>
      <c r="H45" s="154">
        <f t="shared" si="25"/>
        <v>-2.5</v>
      </c>
      <c r="I45" s="154">
        <f t="shared" si="25"/>
        <v>-2.5</v>
      </c>
      <c r="J45" s="154">
        <f t="shared" si="25"/>
        <v>-2.5</v>
      </c>
      <c r="K45" s="179">
        <v>0.1</v>
      </c>
      <c r="L45" s="187">
        <v>-0.1</v>
      </c>
      <c r="M45" s="187">
        <v>-0.05</v>
      </c>
      <c r="N45" s="187">
        <v>0.05</v>
      </c>
      <c r="O45" s="187">
        <v>0.05</v>
      </c>
      <c r="P45" s="187">
        <v>0.05</v>
      </c>
      <c r="Q45" s="187">
        <v>0.05</v>
      </c>
      <c r="R45" s="187">
        <v>0.2</v>
      </c>
      <c r="S45" s="187">
        <v>0.1</v>
      </c>
      <c r="T45" s="187">
        <v>0.15</v>
      </c>
      <c r="U45" s="187">
        <v>0.2</v>
      </c>
      <c r="AE45" s="155" t="str">
        <f t="shared" si="3"/>
        <v>eps</v>
      </c>
      <c r="AF45" s="179" t="s">
        <v>77</v>
      </c>
      <c r="AJ45" s="36">
        <v>-1.5</v>
      </c>
      <c r="AK45" s="36">
        <v>-2</v>
      </c>
      <c r="AL45" s="36">
        <v>-2</v>
      </c>
      <c r="AM45" s="36">
        <v>-2.5</v>
      </c>
      <c r="AN45" s="36">
        <v>-2.5</v>
      </c>
      <c r="AO45" s="36">
        <v>-2.5</v>
      </c>
      <c r="AP45" s="36">
        <v>-2.5</v>
      </c>
    </row>
    <row r="46" spans="1:42" x14ac:dyDescent="0.25">
      <c r="A46" s="135" t="str">
        <f>TFP!A46</f>
        <v>acons</v>
      </c>
      <c r="B46" s="135" t="str">
        <f>TFP!B46</f>
        <v>nat</v>
      </c>
      <c r="C46" s="135" t="str">
        <f t="shared" si="24"/>
        <v>base</v>
      </c>
      <c r="D46" s="154">
        <v>4</v>
      </c>
      <c r="E46" s="154">
        <v>2.5</v>
      </c>
      <c r="F46" s="154">
        <v>-1.5</v>
      </c>
      <c r="G46" s="154">
        <v>-3</v>
      </c>
      <c r="H46" s="154">
        <v>-5.5</v>
      </c>
      <c r="I46" s="154">
        <v>-5.5</v>
      </c>
      <c r="J46" s="154">
        <v>-5.5</v>
      </c>
      <c r="K46" s="179">
        <f>AE46</f>
        <v>-9.5</v>
      </c>
      <c r="L46" s="187">
        <v>-0.1</v>
      </c>
      <c r="M46" s="187">
        <v>-0.05</v>
      </c>
      <c r="N46" s="187">
        <v>0.05</v>
      </c>
      <c r="O46" s="187">
        <v>0.05</v>
      </c>
      <c r="P46" s="187">
        <v>0.05</v>
      </c>
      <c r="Q46" s="187">
        <v>0.05</v>
      </c>
      <c r="R46" s="187">
        <v>0.2</v>
      </c>
      <c r="S46" s="187">
        <v>0.1</v>
      </c>
      <c r="T46" s="187">
        <v>0.15</v>
      </c>
      <c r="U46" s="187">
        <v>0.2</v>
      </c>
      <c r="AE46" s="155">
        <f t="shared" si="3"/>
        <v>-9.5</v>
      </c>
      <c r="AF46" s="179">
        <v>-19</v>
      </c>
      <c r="AJ46" s="36">
        <v>4</v>
      </c>
      <c r="AK46" s="36">
        <v>2.5</v>
      </c>
      <c r="AL46" s="36">
        <v>-1.5</v>
      </c>
      <c r="AM46" s="36">
        <v>-3</v>
      </c>
      <c r="AN46" s="36">
        <v>-5.5</v>
      </c>
      <c r="AO46" s="36">
        <v>-5.5</v>
      </c>
      <c r="AP46" s="36">
        <v>-5.5</v>
      </c>
    </row>
    <row r="47" spans="1:42" x14ac:dyDescent="0.25">
      <c r="A47" s="135" t="str">
        <f>TFP!A47</f>
        <v>atrad</v>
      </c>
      <c r="B47" s="135" t="str">
        <f>TFP!B47</f>
        <v>nat</v>
      </c>
      <c r="C47" s="135" t="str">
        <f t="shared" si="24"/>
        <v>base</v>
      </c>
      <c r="D47" s="154">
        <v>-0.9</v>
      </c>
      <c r="E47" s="154">
        <v>-1.3</v>
      </c>
      <c r="F47" s="154">
        <v>0.5</v>
      </c>
      <c r="G47" s="154">
        <v>0.5</v>
      </c>
      <c r="H47" s="154">
        <v>-2.2999999999999998</v>
      </c>
      <c r="I47" s="154">
        <v>-1.3</v>
      </c>
      <c r="J47" s="154">
        <v>-1</v>
      </c>
      <c r="K47" s="179">
        <f>AE47</f>
        <v>-5.5</v>
      </c>
      <c r="L47" s="187">
        <v>-0.1</v>
      </c>
      <c r="M47" s="187">
        <v>-0.05</v>
      </c>
      <c r="N47" s="187">
        <v>0.05</v>
      </c>
      <c r="O47" s="187">
        <v>0.05</v>
      </c>
      <c r="P47" s="187">
        <v>0.05</v>
      </c>
      <c r="Q47" s="187">
        <v>0.05</v>
      </c>
      <c r="R47" s="187">
        <v>0.2</v>
      </c>
      <c r="S47" s="187">
        <v>0.1</v>
      </c>
      <c r="T47" s="187">
        <v>0.15</v>
      </c>
      <c r="U47" s="187">
        <v>0.2</v>
      </c>
      <c r="AE47" s="155">
        <f t="shared" si="3"/>
        <v>-5.5</v>
      </c>
      <c r="AF47" s="179">
        <v>-11</v>
      </c>
      <c r="AJ47" s="36">
        <v>-0.9</v>
      </c>
      <c r="AK47" s="36">
        <v>-1.3</v>
      </c>
      <c r="AL47" s="36">
        <v>0.5</v>
      </c>
      <c r="AM47" s="36">
        <v>0.5</v>
      </c>
      <c r="AN47" s="36">
        <v>-2.2999999999999998</v>
      </c>
      <c r="AO47" s="36">
        <v>-1.3</v>
      </c>
      <c r="AP47" s="36">
        <v>-1</v>
      </c>
    </row>
    <row r="48" spans="1:42" x14ac:dyDescent="0.25">
      <c r="A48" s="135" t="str">
        <f>TFP!A48</f>
        <v>ahotl</v>
      </c>
      <c r="B48" s="135" t="str">
        <f>TFP!B48</f>
        <v>nat</v>
      </c>
      <c r="C48" s="135" t="str">
        <f t="shared" si="24"/>
        <v>base</v>
      </c>
      <c r="D48" s="150">
        <f>D47</f>
        <v>-0.9</v>
      </c>
      <c r="E48" s="150">
        <f t="shared" ref="E48:J48" si="26">E47</f>
        <v>-1.3</v>
      </c>
      <c r="F48" s="150">
        <f t="shared" si="26"/>
        <v>0.5</v>
      </c>
      <c r="G48" s="150">
        <f t="shared" si="26"/>
        <v>0.5</v>
      </c>
      <c r="H48" s="150">
        <f t="shared" si="26"/>
        <v>-2.2999999999999998</v>
      </c>
      <c r="I48" s="150">
        <f t="shared" si="26"/>
        <v>-1.3</v>
      </c>
      <c r="J48" s="150">
        <f t="shared" si="26"/>
        <v>-1</v>
      </c>
      <c r="K48" s="182">
        <f>K47</f>
        <v>-5.5</v>
      </c>
      <c r="L48" s="188">
        <v>-0.1</v>
      </c>
      <c r="M48" s="188">
        <v>-0.05</v>
      </c>
      <c r="N48" s="188">
        <v>0.05</v>
      </c>
      <c r="O48" s="188">
        <v>0.05</v>
      </c>
      <c r="P48" s="188">
        <v>0.05</v>
      </c>
      <c r="Q48" s="188">
        <v>0.05</v>
      </c>
      <c r="R48" s="188">
        <v>0.2</v>
      </c>
      <c r="S48" s="188">
        <v>0.1</v>
      </c>
      <c r="T48" s="188">
        <v>0.15</v>
      </c>
      <c r="U48" s="188">
        <v>0.2</v>
      </c>
      <c r="AE48" s="155">
        <f t="shared" si="3"/>
        <v>-5.5</v>
      </c>
      <c r="AF48" s="182">
        <f>AF47</f>
        <v>-11</v>
      </c>
      <c r="AJ48" s="36">
        <v>-0.9</v>
      </c>
      <c r="AK48" s="36">
        <v>-1.3</v>
      </c>
      <c r="AL48" s="36">
        <v>0.5</v>
      </c>
      <c r="AM48" s="36">
        <v>0.5</v>
      </c>
      <c r="AN48" s="36">
        <v>-2.2999999999999998</v>
      </c>
      <c r="AO48" s="36">
        <v>-1.3</v>
      </c>
      <c r="AP48" s="36">
        <v>-1</v>
      </c>
    </row>
    <row r="49" spans="1:42" x14ac:dyDescent="0.25">
      <c r="A49" s="135" t="str">
        <f>TFP!A49</f>
        <v>atrps</v>
      </c>
      <c r="B49" s="135" t="str">
        <f>TFP!B49</f>
        <v>nat</v>
      </c>
      <c r="C49" s="135" t="str">
        <f t="shared" si="24"/>
        <v>base</v>
      </c>
      <c r="D49" s="150">
        <f>D48</f>
        <v>-0.9</v>
      </c>
      <c r="E49" s="150">
        <f t="shared" ref="E49" si="27">E48</f>
        <v>-1.3</v>
      </c>
      <c r="F49" s="150">
        <f t="shared" ref="F49" si="28">F48</f>
        <v>0.5</v>
      </c>
      <c r="G49" s="150">
        <f t="shared" ref="G49" si="29">G48</f>
        <v>0.5</v>
      </c>
      <c r="H49" s="150">
        <f t="shared" ref="H49" si="30">H48</f>
        <v>-2.2999999999999998</v>
      </c>
      <c r="I49" s="150">
        <f t="shared" ref="I49" si="31">I48</f>
        <v>-1.3</v>
      </c>
      <c r="J49" s="150">
        <f t="shared" ref="J49" si="32">J48</f>
        <v>-1</v>
      </c>
      <c r="K49" s="182">
        <f>K50</f>
        <v>-4.5</v>
      </c>
      <c r="L49" s="188">
        <v>-0.1</v>
      </c>
      <c r="M49" s="188">
        <v>-0.05</v>
      </c>
      <c r="N49" s="188">
        <v>0.05</v>
      </c>
      <c r="O49" s="188">
        <v>0.05</v>
      </c>
      <c r="P49" s="188">
        <v>0.05</v>
      </c>
      <c r="Q49" s="188">
        <v>0.05</v>
      </c>
      <c r="R49" s="188">
        <v>0.2</v>
      </c>
      <c r="S49" s="188">
        <v>0.1</v>
      </c>
      <c r="T49" s="188">
        <v>0.15</v>
      </c>
      <c r="U49" s="188">
        <v>0.2</v>
      </c>
      <c r="AE49" s="155">
        <f t="shared" si="3"/>
        <v>-4.5</v>
      </c>
      <c r="AF49" s="182">
        <f>AF50</f>
        <v>-9</v>
      </c>
      <c r="AJ49" s="36">
        <v>-0.9</v>
      </c>
      <c r="AK49" s="36">
        <v>-1.3</v>
      </c>
      <c r="AL49" s="36">
        <v>0.5</v>
      </c>
      <c r="AM49" s="36">
        <v>0.5</v>
      </c>
      <c r="AN49" s="36">
        <v>-2.2999999999999998</v>
      </c>
      <c r="AO49" s="36">
        <v>-1.3</v>
      </c>
      <c r="AP49" s="36">
        <v>-1</v>
      </c>
    </row>
    <row r="50" spans="1:42" x14ac:dyDescent="0.25">
      <c r="A50" s="175" t="str">
        <f>TFP!A50</f>
        <v>altrp-p</v>
      </c>
      <c r="B50" s="175" t="str">
        <f>TFP!B50</f>
        <v>nat</v>
      </c>
      <c r="C50" s="175" t="str">
        <f t="shared" si="24"/>
        <v>base</v>
      </c>
      <c r="D50" s="154">
        <v>0.8</v>
      </c>
      <c r="E50" s="154">
        <v>1</v>
      </c>
      <c r="F50" s="154">
        <v>-1.8</v>
      </c>
      <c r="G50" s="154">
        <v>-3</v>
      </c>
      <c r="H50" s="154">
        <v>0.5</v>
      </c>
      <c r="I50" s="154">
        <v>0.8</v>
      </c>
      <c r="J50" s="154">
        <v>-1.8</v>
      </c>
      <c r="K50" s="179">
        <f>AE50</f>
        <v>-4.5</v>
      </c>
      <c r="L50" s="187">
        <v>-0.1</v>
      </c>
      <c r="M50" s="187">
        <v>-0.05</v>
      </c>
      <c r="N50" s="187">
        <v>0.05</v>
      </c>
      <c r="O50" s="187">
        <v>0.05</v>
      </c>
      <c r="P50" s="187">
        <v>0.05</v>
      </c>
      <c r="Q50" s="187">
        <v>0.05</v>
      </c>
      <c r="R50" s="187">
        <v>0.2</v>
      </c>
      <c r="S50" s="187">
        <v>0.1</v>
      </c>
      <c r="T50" s="187">
        <v>0.15</v>
      </c>
      <c r="U50" s="187">
        <v>0.2</v>
      </c>
      <c r="AE50" s="155">
        <f t="shared" si="3"/>
        <v>-4.5</v>
      </c>
      <c r="AF50" s="179">
        <v>-9</v>
      </c>
      <c r="AJ50" s="36">
        <v>0.8</v>
      </c>
      <c r="AK50" s="36">
        <v>1</v>
      </c>
      <c r="AL50" s="36">
        <v>-1.8</v>
      </c>
      <c r="AM50" s="36">
        <v>-3</v>
      </c>
      <c r="AN50" s="36">
        <v>0.5</v>
      </c>
      <c r="AO50" s="36">
        <v>0.8</v>
      </c>
      <c r="AP50" s="36">
        <v>-1.8</v>
      </c>
    </row>
    <row r="51" spans="1:42" x14ac:dyDescent="0.25">
      <c r="A51" s="135" t="str">
        <f>TFP!A51</f>
        <v>altrp-f</v>
      </c>
      <c r="B51" s="135" t="str">
        <f>TFP!B51</f>
        <v>nat</v>
      </c>
      <c r="C51" s="135" t="str">
        <f t="shared" si="24"/>
        <v>base</v>
      </c>
      <c r="D51" s="150">
        <f>D50</f>
        <v>0.8</v>
      </c>
      <c r="E51" s="150">
        <f t="shared" ref="E51:E53" si="33">E50</f>
        <v>1</v>
      </c>
      <c r="F51" s="150">
        <f t="shared" ref="F51:F53" si="34">F50</f>
        <v>-1.8</v>
      </c>
      <c r="G51" s="150">
        <f t="shared" ref="G51:G53" si="35">G50</f>
        <v>-3</v>
      </c>
      <c r="H51" s="150">
        <f t="shared" ref="H51:H53" si="36">H50</f>
        <v>0.5</v>
      </c>
      <c r="I51" s="150">
        <f t="shared" ref="I51:I53" si="37">I50</f>
        <v>0.8</v>
      </c>
      <c r="J51" s="150">
        <f t="shared" ref="J51:J53" si="38">J50</f>
        <v>-1.8</v>
      </c>
      <c r="K51" s="181">
        <f>K50</f>
        <v>-4.5</v>
      </c>
      <c r="L51" s="188">
        <v>-0.1</v>
      </c>
      <c r="M51" s="188">
        <v>-0.05</v>
      </c>
      <c r="N51" s="188">
        <v>0.05</v>
      </c>
      <c r="O51" s="188">
        <v>0.05</v>
      </c>
      <c r="P51" s="188">
        <v>0.05</v>
      </c>
      <c r="Q51" s="188">
        <v>0.05</v>
      </c>
      <c r="R51" s="188">
        <v>0.2</v>
      </c>
      <c r="S51" s="188">
        <v>0.1</v>
      </c>
      <c r="T51" s="188">
        <v>0.15</v>
      </c>
      <c r="U51" s="188">
        <v>0.2</v>
      </c>
      <c r="AE51" s="155">
        <f t="shared" si="3"/>
        <v>-4.5</v>
      </c>
      <c r="AF51" s="179">
        <f>AF50</f>
        <v>-9</v>
      </c>
      <c r="AJ51" s="36">
        <v>0.8</v>
      </c>
      <c r="AK51" s="36">
        <v>1</v>
      </c>
      <c r="AL51" s="36">
        <v>-1.8</v>
      </c>
      <c r="AM51" s="36">
        <v>-3</v>
      </c>
      <c r="AN51" s="36">
        <v>0.5</v>
      </c>
      <c r="AO51" s="36">
        <v>0.8</v>
      </c>
      <c r="AP51" s="36">
        <v>-1.8</v>
      </c>
    </row>
    <row r="52" spans="1:42" x14ac:dyDescent="0.25">
      <c r="A52" s="175" t="str">
        <f>TFP!A52</f>
        <v>awtrp</v>
      </c>
      <c r="B52" s="175" t="str">
        <f>TFP!B52</f>
        <v>nat</v>
      </c>
      <c r="C52" s="175" t="str">
        <f t="shared" si="24"/>
        <v>base</v>
      </c>
      <c r="D52" s="150">
        <f t="shared" si="24"/>
        <v>0.8</v>
      </c>
      <c r="E52" s="150">
        <f t="shared" si="33"/>
        <v>1</v>
      </c>
      <c r="F52" s="150">
        <f t="shared" si="34"/>
        <v>-1.8</v>
      </c>
      <c r="G52" s="150">
        <f t="shared" si="35"/>
        <v>-3</v>
      </c>
      <c r="H52" s="150">
        <f t="shared" si="36"/>
        <v>0.5</v>
      </c>
      <c r="I52" s="150">
        <f t="shared" si="37"/>
        <v>0.8</v>
      </c>
      <c r="J52" s="150">
        <f t="shared" si="38"/>
        <v>-1.8</v>
      </c>
      <c r="K52" s="181">
        <f>K51</f>
        <v>-4.5</v>
      </c>
      <c r="L52" s="188">
        <v>-0.1</v>
      </c>
      <c r="M52" s="188">
        <v>-0.05</v>
      </c>
      <c r="N52" s="188">
        <v>0.05</v>
      </c>
      <c r="O52" s="188">
        <v>0.05</v>
      </c>
      <c r="P52" s="188">
        <v>0.05</v>
      </c>
      <c r="Q52" s="188">
        <v>0.05</v>
      </c>
      <c r="R52" s="188">
        <v>0.2</v>
      </c>
      <c r="S52" s="188">
        <v>0.1</v>
      </c>
      <c r="T52" s="188">
        <v>0.15</v>
      </c>
      <c r="U52" s="188">
        <v>0.2</v>
      </c>
      <c r="AE52" s="155">
        <f t="shared" si="3"/>
        <v>-4.5</v>
      </c>
      <c r="AF52" s="179">
        <f>AF51</f>
        <v>-9</v>
      </c>
      <c r="AJ52" s="36">
        <v>0.8</v>
      </c>
      <c r="AK52" s="36">
        <v>1</v>
      </c>
      <c r="AL52" s="36">
        <v>-1.8</v>
      </c>
      <c r="AM52" s="36">
        <v>-3</v>
      </c>
      <c r="AN52" s="36">
        <v>0.5</v>
      </c>
      <c r="AO52" s="36">
        <v>0.8</v>
      </c>
      <c r="AP52" s="36">
        <v>-1.8</v>
      </c>
    </row>
    <row r="53" spans="1:42" x14ac:dyDescent="0.25">
      <c r="A53" s="175" t="str">
        <f>TFP!A53</f>
        <v>aatrp</v>
      </c>
      <c r="B53" s="175" t="str">
        <f>TFP!B53</f>
        <v>nat</v>
      </c>
      <c r="C53" s="175" t="str">
        <f>C52</f>
        <v>base</v>
      </c>
      <c r="D53" s="150">
        <f t="shared" ref="D53" si="39">D52</f>
        <v>0.8</v>
      </c>
      <c r="E53" s="150">
        <f t="shared" si="33"/>
        <v>1</v>
      </c>
      <c r="F53" s="150">
        <f t="shared" si="34"/>
        <v>-1.8</v>
      </c>
      <c r="G53" s="150">
        <f t="shared" si="35"/>
        <v>-3</v>
      </c>
      <c r="H53" s="150">
        <f t="shared" si="36"/>
        <v>0.5</v>
      </c>
      <c r="I53" s="150">
        <f t="shared" si="37"/>
        <v>0.8</v>
      </c>
      <c r="J53" s="150">
        <f t="shared" si="38"/>
        <v>-1.8</v>
      </c>
      <c r="K53" s="181">
        <f>K52</f>
        <v>-4.5</v>
      </c>
      <c r="L53" s="188">
        <v>-0.1</v>
      </c>
      <c r="M53" s="188">
        <v>-0.05</v>
      </c>
      <c r="N53" s="188">
        <v>0.05</v>
      </c>
      <c r="O53" s="188">
        <v>0.05</v>
      </c>
      <c r="P53" s="188">
        <v>0.05</v>
      </c>
      <c r="Q53" s="188">
        <v>0.05</v>
      </c>
      <c r="R53" s="188">
        <v>0.2</v>
      </c>
      <c r="S53" s="188">
        <v>0.1</v>
      </c>
      <c r="T53" s="188">
        <v>0.15</v>
      </c>
      <c r="U53" s="188">
        <v>0.2</v>
      </c>
      <c r="AE53" s="155">
        <f t="shared" si="3"/>
        <v>-4.5</v>
      </c>
      <c r="AF53" s="179">
        <f>AF52</f>
        <v>-9</v>
      </c>
      <c r="AJ53" s="36">
        <v>0.8</v>
      </c>
      <c r="AK53" s="36">
        <v>1</v>
      </c>
      <c r="AL53" s="36">
        <v>-1.8</v>
      </c>
      <c r="AM53" s="36">
        <v>-3</v>
      </c>
      <c r="AN53" s="36">
        <v>0.5</v>
      </c>
      <c r="AO53" s="36">
        <v>0.8</v>
      </c>
      <c r="AP53" s="36">
        <v>-1.8</v>
      </c>
    </row>
    <row r="54" spans="1:42" x14ac:dyDescent="0.25">
      <c r="A54" s="135" t="str">
        <f>TFP!A54</f>
        <v>acomm</v>
      </c>
      <c r="B54" s="135" t="str">
        <f>TFP!B54</f>
        <v>nat</v>
      </c>
      <c r="C54" s="135" t="str">
        <f t="shared" si="24"/>
        <v>base</v>
      </c>
      <c r="D54" s="150">
        <f t="shared" ref="D54" si="40">D53</f>
        <v>0.8</v>
      </c>
      <c r="E54" s="150">
        <f t="shared" ref="E54" si="41">E53</f>
        <v>1</v>
      </c>
      <c r="F54" s="150">
        <f t="shared" ref="F54" si="42">F53</f>
        <v>-1.8</v>
      </c>
      <c r="G54" s="150">
        <f t="shared" ref="G54" si="43">G53</f>
        <v>-3</v>
      </c>
      <c r="H54" s="150">
        <f t="shared" ref="H54" si="44">H53</f>
        <v>0.5</v>
      </c>
      <c r="I54" s="150">
        <f t="shared" ref="I54" si="45">I53</f>
        <v>0.8</v>
      </c>
      <c r="J54" s="150">
        <f t="shared" ref="J54" si="46">J53</f>
        <v>-1.8</v>
      </c>
      <c r="K54" s="179">
        <f>AE54</f>
        <v>-0.75</v>
      </c>
      <c r="L54" s="187">
        <v>-0.1</v>
      </c>
      <c r="M54" s="187">
        <v>-0.05</v>
      </c>
      <c r="N54" s="187">
        <v>0.05</v>
      </c>
      <c r="O54" s="187">
        <v>0.05</v>
      </c>
      <c r="P54" s="187">
        <v>0.05</v>
      </c>
      <c r="Q54" s="187">
        <v>0.05</v>
      </c>
      <c r="R54" s="187">
        <v>0.2</v>
      </c>
      <c r="S54" s="187">
        <v>0.1</v>
      </c>
      <c r="T54" s="187">
        <v>0.15</v>
      </c>
      <c r="U54" s="187">
        <v>0.2</v>
      </c>
      <c r="AE54" s="155">
        <f t="shared" si="3"/>
        <v>-0.75</v>
      </c>
      <c r="AF54" s="179">
        <v>-1.5</v>
      </c>
      <c r="AJ54" s="36">
        <v>0.8</v>
      </c>
      <c r="AK54" s="36">
        <v>1</v>
      </c>
      <c r="AL54" s="36">
        <v>-1.8</v>
      </c>
      <c r="AM54" s="36">
        <v>-3</v>
      </c>
      <c r="AN54" s="36">
        <v>0.5</v>
      </c>
      <c r="AO54" s="36">
        <v>0.8</v>
      </c>
      <c r="AP54" s="36">
        <v>-1.8</v>
      </c>
    </row>
    <row r="55" spans="1:42" x14ac:dyDescent="0.25">
      <c r="A55" s="135" t="str">
        <f>TFP!A55</f>
        <v>afsrv</v>
      </c>
      <c r="B55" s="135" t="str">
        <f>TFP!B55</f>
        <v>nat</v>
      </c>
      <c r="C55" s="135" t="str">
        <f t="shared" si="24"/>
        <v>base</v>
      </c>
      <c r="D55" s="154">
        <v>-0.8</v>
      </c>
      <c r="E55" s="154">
        <v>-0.3</v>
      </c>
      <c r="F55" s="154">
        <v>0.2</v>
      </c>
      <c r="G55" s="154">
        <v>-0.5</v>
      </c>
      <c r="H55" s="154">
        <v>0.9</v>
      </c>
      <c r="I55" s="154">
        <v>1</v>
      </c>
      <c r="J55" s="154">
        <v>2</v>
      </c>
      <c r="K55" s="179">
        <v>0.1</v>
      </c>
      <c r="L55" s="187">
        <v>-0.1</v>
      </c>
      <c r="M55" s="187">
        <v>-0.05</v>
      </c>
      <c r="N55" s="187">
        <v>0.05</v>
      </c>
      <c r="O55" s="187">
        <v>0.05</v>
      </c>
      <c r="P55" s="187">
        <v>0.05</v>
      </c>
      <c r="Q55" s="187">
        <v>0.05</v>
      </c>
      <c r="R55" s="187">
        <v>0.2</v>
      </c>
      <c r="S55" s="187">
        <v>0.1</v>
      </c>
      <c r="T55" s="187">
        <v>0.15</v>
      </c>
      <c r="U55" s="187">
        <v>0.2</v>
      </c>
      <c r="AE55" s="155">
        <f t="shared" si="3"/>
        <v>-0.125</v>
      </c>
      <c r="AF55" s="179">
        <v>-0.25</v>
      </c>
      <c r="AJ55" s="36">
        <v>-0.8</v>
      </c>
      <c r="AK55" s="36">
        <v>-0.3</v>
      </c>
      <c r="AL55" s="36">
        <v>0.2</v>
      </c>
      <c r="AM55" s="36">
        <v>-0.5</v>
      </c>
      <c r="AN55" s="36">
        <v>0.9</v>
      </c>
      <c r="AO55" s="36">
        <v>1</v>
      </c>
      <c r="AP55" s="36">
        <v>2</v>
      </c>
    </row>
    <row r="56" spans="1:42" x14ac:dyDescent="0.25">
      <c r="A56" s="135" t="str">
        <f>TFP!A56</f>
        <v>absrv</v>
      </c>
      <c r="B56" s="135" t="str">
        <f>TFP!B56</f>
        <v>nat</v>
      </c>
      <c r="C56" s="135" t="str">
        <f t="shared" si="24"/>
        <v>base</v>
      </c>
      <c r="D56" s="150">
        <f>D55</f>
        <v>-0.8</v>
      </c>
      <c r="E56" s="150">
        <f t="shared" ref="E56:K56" si="47">E55</f>
        <v>-0.3</v>
      </c>
      <c r="F56" s="150">
        <f t="shared" si="47"/>
        <v>0.2</v>
      </c>
      <c r="G56" s="150">
        <f t="shared" si="47"/>
        <v>-0.5</v>
      </c>
      <c r="H56" s="150">
        <f t="shared" si="47"/>
        <v>0.9</v>
      </c>
      <c r="I56" s="150">
        <f t="shared" si="47"/>
        <v>1</v>
      </c>
      <c r="J56" s="150">
        <f t="shared" si="47"/>
        <v>2</v>
      </c>
      <c r="K56" s="181">
        <f t="shared" si="47"/>
        <v>0.1</v>
      </c>
      <c r="L56" s="188">
        <v>-0.1</v>
      </c>
      <c r="M56" s="188">
        <v>-0.05</v>
      </c>
      <c r="N56" s="188">
        <v>0.05</v>
      </c>
      <c r="O56" s="188">
        <v>0.05</v>
      </c>
      <c r="P56" s="188">
        <v>0.05</v>
      </c>
      <c r="Q56" s="188">
        <v>0.05</v>
      </c>
      <c r="R56" s="188">
        <v>0.2</v>
      </c>
      <c r="S56" s="188">
        <v>0.1</v>
      </c>
      <c r="T56" s="188">
        <v>0.15</v>
      </c>
      <c r="U56" s="188">
        <v>0.2</v>
      </c>
      <c r="AE56" s="155">
        <f t="shared" si="3"/>
        <v>-0.125</v>
      </c>
      <c r="AF56" s="179">
        <f t="shared" ref="AF56" si="48">AF55</f>
        <v>-0.25</v>
      </c>
      <c r="AJ56" s="36">
        <v>-0.8</v>
      </c>
      <c r="AK56" s="36">
        <v>-0.3</v>
      </c>
      <c r="AL56" s="36">
        <v>0.2</v>
      </c>
      <c r="AM56" s="36">
        <v>-0.5</v>
      </c>
      <c r="AN56" s="36">
        <v>0.9</v>
      </c>
      <c r="AO56" s="36">
        <v>1</v>
      </c>
      <c r="AP56" s="36">
        <v>2</v>
      </c>
    </row>
    <row r="57" spans="1:42" x14ac:dyDescent="0.25">
      <c r="A57" s="135" t="str">
        <f>TFP!A57</f>
        <v>agsrv</v>
      </c>
      <c r="B57" s="135" t="str">
        <f>TFP!B57</f>
        <v>nat</v>
      </c>
      <c r="C57" s="135" t="str">
        <f t="shared" ref="C57" si="49">C56</f>
        <v>base</v>
      </c>
      <c r="D57" s="154">
        <v>1.7</v>
      </c>
      <c r="E57" s="154">
        <v>1</v>
      </c>
      <c r="F57" s="154">
        <v>-2</v>
      </c>
      <c r="G57" s="154">
        <v>-2</v>
      </c>
      <c r="H57" s="154">
        <v>-1.4</v>
      </c>
      <c r="I57" s="154">
        <v>-0.6</v>
      </c>
      <c r="J57" s="154">
        <v>0.5</v>
      </c>
      <c r="K57" s="179">
        <v>1</v>
      </c>
      <c r="L57" s="187">
        <v>-0.1</v>
      </c>
      <c r="M57" s="187">
        <v>-0.05</v>
      </c>
      <c r="N57" s="187">
        <v>0.05</v>
      </c>
      <c r="O57" s="187">
        <v>0.05</v>
      </c>
      <c r="P57" s="187">
        <v>0.05</v>
      </c>
      <c r="Q57" s="187">
        <v>0.05</v>
      </c>
      <c r="R57" s="187">
        <v>0.2</v>
      </c>
      <c r="S57" s="187">
        <v>0.1</v>
      </c>
      <c r="T57" s="187">
        <v>0.15</v>
      </c>
      <c r="U57" s="187">
        <v>0.2</v>
      </c>
      <c r="AE57" s="155">
        <f t="shared" si="3"/>
        <v>0.25</v>
      </c>
      <c r="AF57" s="179">
        <v>0.5</v>
      </c>
      <c r="AJ57" s="36">
        <v>1.7</v>
      </c>
      <c r="AK57" s="36">
        <v>1</v>
      </c>
      <c r="AL57" s="36">
        <v>-2</v>
      </c>
      <c r="AM57" s="36">
        <v>-2</v>
      </c>
      <c r="AN57" s="36">
        <v>-1.4</v>
      </c>
      <c r="AO57" s="36">
        <v>-0.6</v>
      </c>
      <c r="AP57" s="36">
        <v>0.5</v>
      </c>
    </row>
    <row r="58" spans="1:42" x14ac:dyDescent="0.25">
      <c r="A58" s="135" t="str">
        <f>TFP!A58</f>
        <v>aosrv</v>
      </c>
      <c r="B58" s="135" t="str">
        <f>TFP!B58</f>
        <v>nat</v>
      </c>
      <c r="C58" s="135" t="str">
        <f>C57</f>
        <v>base</v>
      </c>
      <c r="D58" s="154">
        <v>-1</v>
      </c>
      <c r="E58" s="154">
        <v>-2.4</v>
      </c>
      <c r="F58" s="154">
        <v>-3</v>
      </c>
      <c r="G58" s="154">
        <v>-1.6</v>
      </c>
      <c r="H58" s="154">
        <v>-1.4</v>
      </c>
      <c r="I58" s="154">
        <v>-2</v>
      </c>
      <c r="J58" s="154">
        <v>-1.5</v>
      </c>
      <c r="K58" s="179">
        <v>-10</v>
      </c>
      <c r="L58" s="187">
        <v>-0.1</v>
      </c>
      <c r="M58" s="187">
        <v>-0.05</v>
      </c>
      <c r="N58" s="187">
        <v>0.05</v>
      </c>
      <c r="O58" s="187">
        <v>0.05</v>
      </c>
      <c r="P58" s="187">
        <v>0.05</v>
      </c>
      <c r="Q58" s="187">
        <v>0.05</v>
      </c>
      <c r="R58" s="187">
        <v>0.2</v>
      </c>
      <c r="S58" s="187">
        <v>0.1</v>
      </c>
      <c r="T58" s="187">
        <v>0.15</v>
      </c>
      <c r="U58" s="187">
        <v>0.2</v>
      </c>
      <c r="AE58" s="155">
        <f t="shared" si="3"/>
        <v>-9.5</v>
      </c>
      <c r="AF58" s="179">
        <v>-19</v>
      </c>
      <c r="AJ58" s="36">
        <v>-1</v>
      </c>
      <c r="AK58" s="36">
        <v>-2.4</v>
      </c>
      <c r="AL58" s="36">
        <v>-3</v>
      </c>
      <c r="AM58" s="36">
        <v>-1.6</v>
      </c>
      <c r="AN58" s="36">
        <v>-1.4</v>
      </c>
      <c r="AO58" s="36">
        <v>-2</v>
      </c>
      <c r="AP58" s="36">
        <v>-1.5</v>
      </c>
    </row>
    <row r="59" spans="1:42" x14ac:dyDescent="0.25">
      <c r="A59" s="144" t="s">
        <v>387</v>
      </c>
      <c r="B59" s="144" t="s">
        <v>74</v>
      </c>
      <c r="C59" s="144" t="str">
        <f>C58</f>
        <v>base</v>
      </c>
      <c r="D59" s="85" t="s">
        <v>77</v>
      </c>
      <c r="E59" s="85" t="s">
        <v>77</v>
      </c>
      <c r="F59" s="85" t="s">
        <v>77</v>
      </c>
      <c r="G59" s="85" t="s">
        <v>77</v>
      </c>
      <c r="H59" s="85" t="s">
        <v>77</v>
      </c>
      <c r="I59" s="85" t="s">
        <v>77</v>
      </c>
      <c r="J59" s="85" t="s">
        <v>77</v>
      </c>
      <c r="K59" s="183" t="s">
        <v>77</v>
      </c>
      <c r="L59" s="190" t="s">
        <v>77</v>
      </c>
      <c r="M59" s="190" t="s">
        <v>77</v>
      </c>
      <c r="N59" s="190" t="s">
        <v>77</v>
      </c>
      <c r="O59" s="190" t="s">
        <v>77</v>
      </c>
      <c r="P59" s="190" t="s">
        <v>77</v>
      </c>
      <c r="Q59" s="190" t="s">
        <v>77</v>
      </c>
      <c r="R59" s="190" t="s">
        <v>77</v>
      </c>
      <c r="S59" s="190" t="s">
        <v>77</v>
      </c>
      <c r="T59" s="190" t="s">
        <v>77</v>
      </c>
      <c r="U59" s="190" t="s">
        <v>77</v>
      </c>
      <c r="AE59" s="155" t="str">
        <f t="shared" si="3"/>
        <v>eps</v>
      </c>
      <c r="AF59" s="183" t="s">
        <v>77</v>
      </c>
      <c r="AJ59" s="36" t="s">
        <v>77</v>
      </c>
      <c r="AK59" s="36" t="s">
        <v>77</v>
      </c>
      <c r="AL59" s="36" t="s">
        <v>77</v>
      </c>
      <c r="AM59" s="36" t="s">
        <v>77</v>
      </c>
      <c r="AN59" s="36" t="s">
        <v>77</v>
      </c>
      <c r="AO59" s="36" t="s">
        <v>77</v>
      </c>
      <c r="AP59" s="36" t="s">
        <v>77</v>
      </c>
    </row>
  </sheetData>
  <mergeCells count="4">
    <mergeCell ref="D5:H5"/>
    <mergeCell ref="D6:J6"/>
    <mergeCell ref="K6:N6"/>
    <mergeCell ref="O6:T6"/>
  </mergeCells>
  <conditionalFormatting sqref="E7:H7 K7:M7 L33 L36:L43 L51 L12 L48:L49 D9 D14:D16 D48:J48 D51:J53 D56 L14:L17 L19 L29:L31 L56 AE8:AE59 L21:L24 L26 L8:L10 N26 N21:N24 N9:N10 N56 N29:N31 N19 N14:N17 N48:N49 N12 N51 N36:N43 N33">
    <cfRule type="cellIs" dxfId="496" priority="504" operator="equal">
      <formula>"eps"</formula>
    </cfRule>
  </conditionalFormatting>
  <conditionalFormatting sqref="D7">
    <cfRule type="cellIs" dxfId="495" priority="503" operator="equal">
      <formula>"eps"</formula>
    </cfRule>
  </conditionalFormatting>
  <conditionalFormatting sqref="AE8:AE59">
    <cfRule type="cellIs" dxfId="494" priority="499" operator="equal">
      <formula>"eps"</formula>
    </cfRule>
  </conditionalFormatting>
  <conditionalFormatting sqref="L59 N59">
    <cfRule type="cellIs" dxfId="493" priority="497" operator="equal">
      <formula>"eps"</formula>
    </cfRule>
  </conditionalFormatting>
  <conditionalFormatting sqref="D59">
    <cfRule type="cellIs" dxfId="492" priority="493" operator="equal">
      <formula>"eps"</formula>
    </cfRule>
  </conditionalFormatting>
  <conditionalFormatting sqref="L12 N12">
    <cfRule type="cellIs" dxfId="491" priority="492" operator="equal">
      <formula>"eps"</formula>
    </cfRule>
  </conditionalFormatting>
  <conditionalFormatting sqref="L35 N35">
    <cfRule type="cellIs" dxfId="490" priority="478" operator="equal">
      <formula>"eps"</formula>
    </cfRule>
  </conditionalFormatting>
  <conditionalFormatting sqref="L44 N44">
    <cfRule type="cellIs" dxfId="489" priority="474" operator="equal">
      <formula>"eps"</formula>
    </cfRule>
  </conditionalFormatting>
  <conditionalFormatting sqref="AE50">
    <cfRule type="cellIs" dxfId="488" priority="466" operator="equal">
      <formula>"eps"</formula>
    </cfRule>
  </conditionalFormatting>
  <conditionalFormatting sqref="AE50">
    <cfRule type="cellIs" dxfId="487" priority="464" operator="equal">
      <formula>"eps"</formula>
    </cfRule>
  </conditionalFormatting>
  <conditionalFormatting sqref="E52:H52">
    <cfRule type="cellIs" dxfId="486" priority="462" operator="equal">
      <formula>"eps"</formula>
    </cfRule>
  </conditionalFormatting>
  <conditionalFormatting sqref="D44">
    <cfRule type="cellIs" dxfId="485" priority="461" operator="equal">
      <formula>"eps"</formula>
    </cfRule>
  </conditionalFormatting>
  <conditionalFormatting sqref="D52">
    <cfRule type="cellIs" dxfId="484" priority="458" operator="equal">
      <formula>"eps"</formula>
    </cfRule>
  </conditionalFormatting>
  <conditionalFormatting sqref="L11 N11">
    <cfRule type="cellIs" dxfId="483" priority="457" operator="equal">
      <formula>"eps"</formula>
    </cfRule>
  </conditionalFormatting>
  <conditionalFormatting sqref="D11">
    <cfRule type="cellIs" dxfId="482" priority="453" operator="equal">
      <formula>"eps"</formula>
    </cfRule>
  </conditionalFormatting>
  <conditionalFormatting sqref="L27 N27">
    <cfRule type="cellIs" dxfId="481" priority="452" operator="equal">
      <formula>"eps"</formula>
    </cfRule>
  </conditionalFormatting>
  <conditionalFormatting sqref="L52 N52">
    <cfRule type="cellIs" dxfId="480" priority="440" operator="equal">
      <formula>"eps"</formula>
    </cfRule>
  </conditionalFormatting>
  <conditionalFormatting sqref="L53 N53">
    <cfRule type="cellIs" dxfId="479" priority="436" operator="equal">
      <formula>"eps"</formula>
    </cfRule>
  </conditionalFormatting>
  <conditionalFormatting sqref="I7 I48 I51 I53">
    <cfRule type="cellIs" dxfId="478" priority="424" operator="equal">
      <formula>"eps"</formula>
    </cfRule>
  </conditionalFormatting>
  <conditionalFormatting sqref="I52">
    <cfRule type="cellIs" dxfId="477" priority="414" operator="equal">
      <formula>"eps"</formula>
    </cfRule>
  </conditionalFormatting>
  <conditionalFormatting sqref="J7 J48">
    <cfRule type="cellIs" dxfId="476" priority="409" operator="equal">
      <formula>"eps"</formula>
    </cfRule>
  </conditionalFormatting>
  <conditionalFormatting sqref="J51 J53">
    <cfRule type="cellIs" dxfId="475" priority="396" operator="equal">
      <formula>"eps"</formula>
    </cfRule>
  </conditionalFormatting>
  <conditionalFormatting sqref="J52">
    <cfRule type="cellIs" dxfId="474" priority="394" operator="equal">
      <formula>"eps"</formula>
    </cfRule>
  </conditionalFormatting>
  <conditionalFormatting sqref="E9:J9">
    <cfRule type="cellIs" dxfId="473" priority="393" operator="equal">
      <formula>"eps"</formula>
    </cfRule>
  </conditionalFormatting>
  <conditionalFormatting sqref="D10">
    <cfRule type="cellIs" dxfId="472" priority="392" operator="equal">
      <formula>"eps"</formula>
    </cfRule>
  </conditionalFormatting>
  <conditionalFormatting sqref="E10:J10">
    <cfRule type="cellIs" dxfId="471" priority="391" operator="equal">
      <formula>"eps"</formula>
    </cfRule>
  </conditionalFormatting>
  <conditionalFormatting sqref="E11:J11">
    <cfRule type="cellIs" dxfId="470" priority="390" operator="equal">
      <formula>"eps"</formula>
    </cfRule>
  </conditionalFormatting>
  <conditionalFormatting sqref="D12">
    <cfRule type="cellIs" dxfId="469" priority="389" operator="equal">
      <formula>"eps"</formula>
    </cfRule>
  </conditionalFormatting>
  <conditionalFormatting sqref="E12:J12">
    <cfRule type="cellIs" dxfId="468" priority="388" operator="equal">
      <formula>"eps"</formula>
    </cfRule>
  </conditionalFormatting>
  <conditionalFormatting sqref="E14:J16">
    <cfRule type="cellIs" dxfId="467" priority="387" operator="equal">
      <formula>"eps"</formula>
    </cfRule>
  </conditionalFormatting>
  <conditionalFormatting sqref="D19:D43">
    <cfRule type="cellIs" dxfId="466" priority="385" operator="equal">
      <formula>"eps"</formula>
    </cfRule>
  </conditionalFormatting>
  <conditionalFormatting sqref="E19:J43">
    <cfRule type="cellIs" dxfId="465" priority="384" operator="equal">
      <formula>"eps"</formula>
    </cfRule>
  </conditionalFormatting>
  <conditionalFormatting sqref="E44:J44">
    <cfRule type="cellIs" dxfId="464" priority="383" operator="equal">
      <formula>"eps"</formula>
    </cfRule>
  </conditionalFormatting>
  <conditionalFormatting sqref="D49:J49">
    <cfRule type="cellIs" dxfId="463" priority="382" operator="equal">
      <formula>"eps"</formula>
    </cfRule>
  </conditionalFormatting>
  <conditionalFormatting sqref="I49">
    <cfRule type="cellIs" dxfId="462" priority="381" operator="equal">
      <formula>"eps"</formula>
    </cfRule>
  </conditionalFormatting>
  <conditionalFormatting sqref="J49">
    <cfRule type="cellIs" dxfId="461" priority="380" operator="equal">
      <formula>"eps"</formula>
    </cfRule>
  </conditionalFormatting>
  <conditionalFormatting sqref="D54:J54">
    <cfRule type="cellIs" dxfId="460" priority="379" operator="equal">
      <formula>"eps"</formula>
    </cfRule>
  </conditionalFormatting>
  <conditionalFormatting sqref="I54">
    <cfRule type="cellIs" dxfId="459" priority="378" operator="equal">
      <formula>"eps"</formula>
    </cfRule>
  </conditionalFormatting>
  <conditionalFormatting sqref="J54">
    <cfRule type="cellIs" dxfId="458" priority="377" operator="equal">
      <formula>"eps"</formula>
    </cfRule>
  </conditionalFormatting>
  <conditionalFormatting sqref="E56:J56">
    <cfRule type="cellIs" dxfId="457" priority="375" operator="equal">
      <formula>"eps"</formula>
    </cfRule>
  </conditionalFormatting>
  <conditionalFormatting sqref="E59:J59">
    <cfRule type="cellIs" dxfId="456" priority="374" operator="equal">
      <formula>"eps"</formula>
    </cfRule>
  </conditionalFormatting>
  <conditionalFormatting sqref="D13:E13">
    <cfRule type="cellIs" dxfId="455" priority="372" operator="equal">
      <formula>"eps"</formula>
    </cfRule>
  </conditionalFormatting>
  <conditionalFormatting sqref="F13:J13">
    <cfRule type="cellIs" dxfId="454" priority="371" operator="equal">
      <formula>"eps"</formula>
    </cfRule>
  </conditionalFormatting>
  <conditionalFormatting sqref="D17:E17">
    <cfRule type="cellIs" dxfId="453" priority="370" operator="equal">
      <formula>"eps"</formula>
    </cfRule>
  </conditionalFormatting>
  <conditionalFormatting sqref="D45:E45">
    <cfRule type="cellIs" dxfId="452" priority="368" operator="equal">
      <formula>"eps"</formula>
    </cfRule>
  </conditionalFormatting>
  <conditionalFormatting sqref="F45:J45">
    <cfRule type="cellIs" dxfId="451" priority="367" operator="equal">
      <formula>"eps"</formula>
    </cfRule>
  </conditionalFormatting>
  <conditionalFormatting sqref="D46:E46">
    <cfRule type="cellIs" dxfId="450" priority="366" operator="equal">
      <formula>"eps"</formula>
    </cfRule>
  </conditionalFormatting>
  <conditionalFormatting sqref="F46:J46">
    <cfRule type="cellIs" dxfId="449" priority="365" operator="equal">
      <formula>"eps"</formula>
    </cfRule>
  </conditionalFormatting>
  <conditionalFormatting sqref="D47:E47">
    <cfRule type="cellIs" dxfId="448" priority="364" operator="equal">
      <formula>"eps"</formula>
    </cfRule>
  </conditionalFormatting>
  <conditionalFormatting sqref="F47:J47">
    <cfRule type="cellIs" dxfId="447" priority="363" operator="equal">
      <formula>"eps"</formula>
    </cfRule>
  </conditionalFormatting>
  <conditionalFormatting sqref="D50:E50">
    <cfRule type="cellIs" dxfId="446" priority="362" operator="equal">
      <formula>"eps"</formula>
    </cfRule>
  </conditionalFormatting>
  <conditionalFormatting sqref="F50:J50">
    <cfRule type="cellIs" dxfId="445" priority="361" operator="equal">
      <formula>"eps"</formula>
    </cfRule>
  </conditionalFormatting>
  <conditionalFormatting sqref="D55:E55">
    <cfRule type="cellIs" dxfId="444" priority="360" operator="equal">
      <formula>"eps"</formula>
    </cfRule>
  </conditionalFormatting>
  <conditionalFormatting sqref="F55:J55">
    <cfRule type="cellIs" dxfId="443" priority="359" operator="equal">
      <formula>"eps"</formula>
    </cfRule>
  </conditionalFormatting>
  <conditionalFormatting sqref="D57:E57">
    <cfRule type="cellIs" dxfId="442" priority="358" operator="equal">
      <formula>"eps"</formula>
    </cfRule>
  </conditionalFormatting>
  <conditionalFormatting sqref="F57:J57">
    <cfRule type="cellIs" dxfId="441" priority="357" operator="equal">
      <formula>"eps"</formula>
    </cfRule>
  </conditionalFormatting>
  <conditionalFormatting sqref="D58:E58">
    <cfRule type="cellIs" dxfId="440" priority="356" operator="equal">
      <formula>"eps"</formula>
    </cfRule>
  </conditionalFormatting>
  <conditionalFormatting sqref="F58:J58">
    <cfRule type="cellIs" dxfId="439" priority="355" operator="equal">
      <formula>"eps"</formula>
    </cfRule>
  </conditionalFormatting>
  <conditionalFormatting sqref="D8:H8">
    <cfRule type="cellIs" dxfId="438" priority="354" operator="equal">
      <formula>"eps"</formula>
    </cfRule>
  </conditionalFormatting>
  <conditionalFormatting sqref="I8">
    <cfRule type="cellIs" dxfId="437" priority="353" operator="equal">
      <formula>"eps"</formula>
    </cfRule>
  </conditionalFormatting>
  <conditionalFormatting sqref="J8">
    <cfRule type="cellIs" dxfId="436" priority="352" operator="equal">
      <formula>"eps"</formula>
    </cfRule>
  </conditionalFormatting>
  <conditionalFormatting sqref="F17:J17">
    <cfRule type="cellIs" dxfId="435" priority="351" operator="equal">
      <formula>"eps"</formula>
    </cfRule>
  </conditionalFormatting>
  <conditionalFormatting sqref="AF46 AF51 AF55 AF48:AF49 AF8:AF10 AF14:AF17 AF19:AF24">
    <cfRule type="cellIs" dxfId="434" priority="339" operator="equal">
      <formula>"eps"</formula>
    </cfRule>
  </conditionalFormatting>
  <conditionalFormatting sqref="AF59">
    <cfRule type="cellIs" dxfId="433" priority="338" operator="equal">
      <formula>"eps"</formula>
    </cfRule>
  </conditionalFormatting>
  <conditionalFormatting sqref="AF18">
    <cfRule type="cellIs" dxfId="432" priority="337" operator="equal">
      <formula>"eps"</formula>
    </cfRule>
  </conditionalFormatting>
  <conditionalFormatting sqref="AF44">
    <cfRule type="cellIs" dxfId="431" priority="336" operator="equal">
      <formula>"eps"</formula>
    </cfRule>
  </conditionalFormatting>
  <conditionalFormatting sqref="AF45">
    <cfRule type="cellIs" dxfId="430" priority="335" operator="equal">
      <formula>"eps"</formula>
    </cfRule>
  </conditionalFormatting>
  <conditionalFormatting sqref="AF50">
    <cfRule type="cellIs" dxfId="429" priority="334" operator="equal">
      <formula>"eps"</formula>
    </cfRule>
  </conditionalFormatting>
  <conditionalFormatting sqref="AF11">
    <cfRule type="cellIs" dxfId="428" priority="333" operator="equal">
      <formula>"eps"</formula>
    </cfRule>
  </conditionalFormatting>
  <conditionalFormatting sqref="AF27">
    <cfRule type="cellIs" dxfId="427" priority="332" operator="equal">
      <formula>"eps"</formula>
    </cfRule>
  </conditionalFormatting>
  <conditionalFormatting sqref="AF13">
    <cfRule type="cellIs" dxfId="426" priority="331" operator="equal">
      <formula>"eps"</formula>
    </cfRule>
  </conditionalFormatting>
  <conditionalFormatting sqref="AF13">
    <cfRule type="cellIs" dxfId="425" priority="330" operator="equal">
      <formula>"eps"</formula>
    </cfRule>
  </conditionalFormatting>
  <conditionalFormatting sqref="AF47:AF53">
    <cfRule type="cellIs" dxfId="424" priority="329" operator="equal">
      <formula>"eps"</formula>
    </cfRule>
  </conditionalFormatting>
  <conditionalFormatting sqref="AF52">
    <cfRule type="cellIs" dxfId="423" priority="328" operator="equal">
      <formula>"eps"</formula>
    </cfRule>
  </conditionalFormatting>
  <conditionalFormatting sqref="AF53">
    <cfRule type="cellIs" dxfId="422" priority="327" operator="equal">
      <formula>"eps"</formula>
    </cfRule>
  </conditionalFormatting>
  <conditionalFormatting sqref="AF25:AF26">
    <cfRule type="cellIs" dxfId="421" priority="326" operator="equal">
      <formula>"eps"</formula>
    </cfRule>
  </conditionalFormatting>
  <conditionalFormatting sqref="AF28:AF29">
    <cfRule type="cellIs" dxfId="420" priority="325" operator="equal">
      <formula>"eps"</formula>
    </cfRule>
  </conditionalFormatting>
  <conditionalFormatting sqref="AF30:AF31">
    <cfRule type="cellIs" dxfId="419" priority="324" operator="equal">
      <formula>"eps"</formula>
    </cfRule>
  </conditionalFormatting>
  <conditionalFormatting sqref="AF32:AF33">
    <cfRule type="cellIs" dxfId="418" priority="323" operator="equal">
      <formula>"eps"</formula>
    </cfRule>
  </conditionalFormatting>
  <conditionalFormatting sqref="AF34:AF35">
    <cfRule type="cellIs" dxfId="417" priority="322" operator="equal">
      <formula>"eps"</formula>
    </cfRule>
  </conditionalFormatting>
  <conditionalFormatting sqref="AF36:AF43">
    <cfRule type="cellIs" dxfId="416" priority="321" operator="equal">
      <formula>"eps"</formula>
    </cfRule>
  </conditionalFormatting>
  <conditionalFormatting sqref="AF54">
    <cfRule type="cellIs" dxfId="415" priority="320" operator="equal">
      <formula>"eps"</formula>
    </cfRule>
  </conditionalFormatting>
  <conditionalFormatting sqref="AF54">
    <cfRule type="cellIs" dxfId="414" priority="319" operator="equal">
      <formula>"eps"</formula>
    </cfRule>
  </conditionalFormatting>
  <conditionalFormatting sqref="AF53">
    <cfRule type="cellIs" dxfId="413" priority="318" operator="equal">
      <formula>"eps"</formula>
    </cfRule>
  </conditionalFormatting>
  <conditionalFormatting sqref="AF56:AF58">
    <cfRule type="cellIs" dxfId="412" priority="317" operator="equal">
      <formula>"eps"</formula>
    </cfRule>
  </conditionalFormatting>
  <conditionalFormatting sqref="AF12">
    <cfRule type="cellIs" dxfId="411" priority="316" operator="equal">
      <formula>"eps"</formula>
    </cfRule>
  </conditionalFormatting>
  <conditionalFormatting sqref="K46 K51 K55 K48:K49 K8:K10 K14:K17 K19:K24">
    <cfRule type="cellIs" dxfId="410" priority="315" operator="equal">
      <formula>"eps"</formula>
    </cfRule>
  </conditionalFormatting>
  <conditionalFormatting sqref="K59">
    <cfRule type="cellIs" dxfId="409" priority="314" operator="equal">
      <formula>"eps"</formula>
    </cfRule>
  </conditionalFormatting>
  <conditionalFormatting sqref="K18">
    <cfRule type="cellIs" dxfId="408" priority="313" operator="equal">
      <formula>"eps"</formula>
    </cfRule>
  </conditionalFormatting>
  <conditionalFormatting sqref="K44">
    <cfRule type="cellIs" dxfId="407" priority="312" operator="equal">
      <formula>"eps"</formula>
    </cfRule>
  </conditionalFormatting>
  <conditionalFormatting sqref="K45">
    <cfRule type="cellIs" dxfId="406" priority="311" operator="equal">
      <formula>"eps"</formula>
    </cfRule>
  </conditionalFormatting>
  <conditionalFormatting sqref="K50">
    <cfRule type="cellIs" dxfId="405" priority="310" operator="equal">
      <formula>"eps"</formula>
    </cfRule>
  </conditionalFormatting>
  <conditionalFormatting sqref="K11">
    <cfRule type="cellIs" dxfId="404" priority="309" operator="equal">
      <formula>"eps"</formula>
    </cfRule>
  </conditionalFormatting>
  <conditionalFormatting sqref="K27">
    <cfRule type="cellIs" dxfId="403" priority="308" operator="equal">
      <formula>"eps"</formula>
    </cfRule>
  </conditionalFormatting>
  <conditionalFormatting sqref="K13">
    <cfRule type="cellIs" dxfId="402" priority="307" operator="equal">
      <formula>"eps"</formula>
    </cfRule>
  </conditionalFormatting>
  <conditionalFormatting sqref="K13">
    <cfRule type="cellIs" dxfId="401" priority="306" operator="equal">
      <formula>"eps"</formula>
    </cfRule>
  </conditionalFormatting>
  <conditionalFormatting sqref="K47:K53">
    <cfRule type="cellIs" dxfId="400" priority="305" operator="equal">
      <formula>"eps"</formula>
    </cfRule>
  </conditionalFormatting>
  <conditionalFormatting sqref="K52">
    <cfRule type="cellIs" dxfId="399" priority="304" operator="equal">
      <formula>"eps"</formula>
    </cfRule>
  </conditionalFormatting>
  <conditionalFormatting sqref="K53">
    <cfRule type="cellIs" dxfId="398" priority="303" operator="equal">
      <formula>"eps"</formula>
    </cfRule>
  </conditionalFormatting>
  <conditionalFormatting sqref="K25:K26">
    <cfRule type="cellIs" dxfId="397" priority="302" operator="equal">
      <formula>"eps"</formula>
    </cfRule>
  </conditionalFormatting>
  <conditionalFormatting sqref="K28:K29">
    <cfRule type="cellIs" dxfId="396" priority="301" operator="equal">
      <formula>"eps"</formula>
    </cfRule>
  </conditionalFormatting>
  <conditionalFormatting sqref="K30:K31">
    <cfRule type="cellIs" dxfId="395" priority="300" operator="equal">
      <formula>"eps"</formula>
    </cfRule>
  </conditionalFormatting>
  <conditionalFormatting sqref="K32:K33">
    <cfRule type="cellIs" dxfId="394" priority="299" operator="equal">
      <formula>"eps"</formula>
    </cfRule>
  </conditionalFormatting>
  <conditionalFormatting sqref="K34:K35">
    <cfRule type="cellIs" dxfId="393" priority="298" operator="equal">
      <formula>"eps"</formula>
    </cfRule>
  </conditionalFormatting>
  <conditionalFormatting sqref="K36:K43">
    <cfRule type="cellIs" dxfId="392" priority="297" operator="equal">
      <formula>"eps"</formula>
    </cfRule>
  </conditionalFormatting>
  <conditionalFormatting sqref="K54">
    <cfRule type="cellIs" dxfId="391" priority="296" operator="equal">
      <formula>"eps"</formula>
    </cfRule>
  </conditionalFormatting>
  <conditionalFormatting sqref="K54">
    <cfRule type="cellIs" dxfId="390" priority="295" operator="equal">
      <formula>"eps"</formula>
    </cfRule>
  </conditionalFormatting>
  <conditionalFormatting sqref="K53">
    <cfRule type="cellIs" dxfId="389" priority="294" operator="equal">
      <formula>"eps"</formula>
    </cfRule>
  </conditionalFormatting>
  <conditionalFormatting sqref="K56:K58">
    <cfRule type="cellIs" dxfId="388" priority="293" operator="equal">
      <formula>"eps"</formula>
    </cfRule>
  </conditionalFormatting>
  <conditionalFormatting sqref="K12">
    <cfRule type="cellIs" dxfId="387" priority="292" operator="equal">
      <formula>"eps"</formula>
    </cfRule>
  </conditionalFormatting>
  <conditionalFormatting sqref="D18:E18">
    <cfRule type="cellIs" dxfId="386" priority="288" operator="equal">
      <formula>"eps"</formula>
    </cfRule>
  </conditionalFormatting>
  <conditionalFormatting sqref="F18:J18">
    <cfRule type="cellIs" dxfId="385" priority="287" operator="equal">
      <formula>"eps"</formula>
    </cfRule>
  </conditionalFormatting>
  <conditionalFormatting sqref="O33:S33 O36:S43 O51:S51 O12:S12 O48:S49 O14:S17 O19:S19 O29:S31 O56:S56 O9:S10 O21:S24 O26:S26">
    <cfRule type="cellIs" dxfId="384" priority="256" operator="equal">
      <formula>"eps"</formula>
    </cfRule>
  </conditionalFormatting>
  <conditionalFormatting sqref="O59:S59">
    <cfRule type="cellIs" dxfId="383" priority="255" operator="equal">
      <formula>"eps"</formula>
    </cfRule>
  </conditionalFormatting>
  <conditionalFormatting sqref="O12:S12">
    <cfRule type="cellIs" dxfId="382" priority="254" operator="equal">
      <formula>"eps"</formula>
    </cfRule>
  </conditionalFormatting>
  <conditionalFormatting sqref="O35:S35">
    <cfRule type="cellIs" dxfId="381" priority="249" operator="equal">
      <formula>"eps"</formula>
    </cfRule>
  </conditionalFormatting>
  <conditionalFormatting sqref="O44:S44">
    <cfRule type="cellIs" dxfId="380" priority="248" operator="equal">
      <formula>"eps"</formula>
    </cfRule>
  </conditionalFormatting>
  <conditionalFormatting sqref="O11:S11">
    <cfRule type="cellIs" dxfId="379" priority="245" operator="equal">
      <formula>"eps"</formula>
    </cfRule>
  </conditionalFormatting>
  <conditionalFormatting sqref="O27:S27">
    <cfRule type="cellIs" dxfId="378" priority="244" operator="equal">
      <formula>"eps"</formula>
    </cfRule>
  </conditionalFormatting>
  <conditionalFormatting sqref="O52:S52">
    <cfRule type="cellIs" dxfId="377" priority="240" operator="equal">
      <formula>"eps"</formula>
    </cfRule>
  </conditionalFormatting>
  <conditionalFormatting sqref="O53:S53">
    <cfRule type="cellIs" dxfId="376" priority="239" operator="equal">
      <formula>"eps"</formula>
    </cfRule>
  </conditionalFormatting>
  <conditionalFormatting sqref="N13">
    <cfRule type="cellIs" dxfId="375" priority="197" operator="equal">
      <formula>"eps"</formula>
    </cfRule>
  </conditionalFormatting>
  <conditionalFormatting sqref="O13:S13">
    <cfRule type="cellIs" dxfId="374" priority="196" operator="equal">
      <formula>"eps"</formula>
    </cfRule>
  </conditionalFormatting>
  <conditionalFormatting sqref="N8:S8">
    <cfRule type="cellIs" dxfId="373" priority="165" operator="equal">
      <formula>"eps"</formula>
    </cfRule>
  </conditionalFormatting>
  <conditionalFormatting sqref="N18">
    <cfRule type="cellIs" dxfId="372" priority="164" operator="equal">
      <formula>"eps"</formula>
    </cfRule>
  </conditionalFormatting>
  <conditionalFormatting sqref="O18:S18">
    <cfRule type="cellIs" dxfId="371" priority="163" operator="equal">
      <formula>"eps"</formula>
    </cfRule>
  </conditionalFormatting>
  <conditionalFormatting sqref="N20">
    <cfRule type="cellIs" dxfId="370" priority="162" operator="equal">
      <formula>"eps"</formula>
    </cfRule>
  </conditionalFormatting>
  <conditionalFormatting sqref="O20:S20">
    <cfRule type="cellIs" dxfId="369" priority="161" operator="equal">
      <formula>"eps"</formula>
    </cfRule>
  </conditionalFormatting>
  <conditionalFormatting sqref="N25">
    <cfRule type="cellIs" dxfId="368" priority="160" operator="equal">
      <formula>"eps"</formula>
    </cfRule>
  </conditionalFormatting>
  <conditionalFormatting sqref="O25:S25">
    <cfRule type="cellIs" dxfId="367" priority="159" operator="equal">
      <formula>"eps"</formula>
    </cfRule>
  </conditionalFormatting>
  <conditionalFormatting sqref="N28">
    <cfRule type="cellIs" dxfId="366" priority="158" operator="equal">
      <formula>"eps"</formula>
    </cfRule>
  </conditionalFormatting>
  <conditionalFormatting sqref="O28:S28">
    <cfRule type="cellIs" dxfId="365" priority="157" operator="equal">
      <formula>"eps"</formula>
    </cfRule>
  </conditionalFormatting>
  <conditionalFormatting sqref="N32">
    <cfRule type="cellIs" dxfId="364" priority="156" operator="equal">
      <formula>"eps"</formula>
    </cfRule>
  </conditionalFormatting>
  <conditionalFormatting sqref="O32:S32">
    <cfRule type="cellIs" dxfId="363" priority="155" operator="equal">
      <formula>"eps"</formula>
    </cfRule>
  </conditionalFormatting>
  <conditionalFormatting sqref="N34">
    <cfRule type="cellIs" dxfId="362" priority="154" operator="equal">
      <formula>"eps"</formula>
    </cfRule>
  </conditionalFormatting>
  <conditionalFormatting sqref="O34:S34">
    <cfRule type="cellIs" dxfId="361" priority="153" operator="equal">
      <formula>"eps"</formula>
    </cfRule>
  </conditionalFormatting>
  <conditionalFormatting sqref="N45">
    <cfRule type="cellIs" dxfId="360" priority="152" operator="equal">
      <formula>"eps"</formula>
    </cfRule>
  </conditionalFormatting>
  <conditionalFormatting sqref="O45:S45">
    <cfRule type="cellIs" dxfId="359" priority="151" operator="equal">
      <formula>"eps"</formula>
    </cfRule>
  </conditionalFormatting>
  <conditionalFormatting sqref="N46">
    <cfRule type="cellIs" dxfId="358" priority="150" operator="equal">
      <formula>"eps"</formula>
    </cfRule>
  </conditionalFormatting>
  <conditionalFormatting sqref="O46:S46">
    <cfRule type="cellIs" dxfId="357" priority="149" operator="equal">
      <formula>"eps"</formula>
    </cfRule>
  </conditionalFormatting>
  <conditionalFormatting sqref="N47">
    <cfRule type="cellIs" dxfId="356" priority="148" operator="equal">
      <formula>"eps"</formula>
    </cfRule>
  </conditionalFormatting>
  <conditionalFormatting sqref="O47:S47">
    <cfRule type="cellIs" dxfId="355" priority="147" operator="equal">
      <formula>"eps"</formula>
    </cfRule>
  </conditionalFormatting>
  <conditionalFormatting sqref="N50">
    <cfRule type="cellIs" dxfId="354" priority="146" operator="equal">
      <formula>"eps"</formula>
    </cfRule>
  </conditionalFormatting>
  <conditionalFormatting sqref="O50:S50">
    <cfRule type="cellIs" dxfId="353" priority="145" operator="equal">
      <formula>"eps"</formula>
    </cfRule>
  </conditionalFormatting>
  <conditionalFormatting sqref="N54">
    <cfRule type="cellIs" dxfId="352" priority="144" operator="equal">
      <formula>"eps"</formula>
    </cfRule>
  </conditionalFormatting>
  <conditionalFormatting sqref="O54:S54">
    <cfRule type="cellIs" dxfId="351" priority="143" operator="equal">
      <formula>"eps"</formula>
    </cfRule>
  </conditionalFormatting>
  <conditionalFormatting sqref="N55">
    <cfRule type="cellIs" dxfId="350" priority="142" operator="equal">
      <formula>"eps"</formula>
    </cfRule>
  </conditionalFormatting>
  <conditionalFormatting sqref="O55:S55">
    <cfRule type="cellIs" dxfId="349" priority="141" operator="equal">
      <formula>"eps"</formula>
    </cfRule>
  </conditionalFormatting>
  <conditionalFormatting sqref="N57">
    <cfRule type="cellIs" dxfId="348" priority="140" operator="equal">
      <formula>"eps"</formula>
    </cfRule>
  </conditionalFormatting>
  <conditionalFormatting sqref="O57:S57">
    <cfRule type="cellIs" dxfId="347" priority="139" operator="equal">
      <formula>"eps"</formula>
    </cfRule>
  </conditionalFormatting>
  <conditionalFormatting sqref="N58">
    <cfRule type="cellIs" dxfId="346" priority="138" operator="equal">
      <formula>"eps"</formula>
    </cfRule>
  </conditionalFormatting>
  <conditionalFormatting sqref="O58:S58">
    <cfRule type="cellIs" dxfId="345" priority="137" operator="equal">
      <formula>"eps"</formula>
    </cfRule>
  </conditionalFormatting>
  <conditionalFormatting sqref="L45">
    <cfRule type="cellIs" dxfId="344" priority="129" operator="equal">
      <formula>"eps"</formula>
    </cfRule>
  </conditionalFormatting>
  <conditionalFormatting sqref="L55">
    <cfRule type="cellIs" dxfId="343" priority="123" operator="equal">
      <formula>"eps"</formula>
    </cfRule>
  </conditionalFormatting>
  <conditionalFormatting sqref="M33 M36:M43 M51 M12 M48:M49 M14:M17 M19 M29:M31 M56 M21:M24 M26 M8:M10">
    <cfRule type="cellIs" dxfId="342" priority="121" operator="equal">
      <formula>"eps"</formula>
    </cfRule>
  </conditionalFormatting>
  <conditionalFormatting sqref="M59">
    <cfRule type="cellIs" dxfId="341" priority="120" operator="equal">
      <formula>"eps"</formula>
    </cfRule>
  </conditionalFormatting>
  <conditionalFormatting sqref="M12">
    <cfRule type="cellIs" dxfId="340" priority="119" operator="equal">
      <formula>"eps"</formula>
    </cfRule>
  </conditionalFormatting>
  <conditionalFormatting sqref="M35">
    <cfRule type="cellIs" dxfId="339" priority="118" operator="equal">
      <formula>"eps"</formula>
    </cfRule>
  </conditionalFormatting>
  <conditionalFormatting sqref="M44">
    <cfRule type="cellIs" dxfId="338" priority="117" operator="equal">
      <formula>"eps"</formula>
    </cfRule>
  </conditionalFormatting>
  <conditionalFormatting sqref="M11">
    <cfRule type="cellIs" dxfId="337" priority="116" operator="equal">
      <formula>"eps"</formula>
    </cfRule>
  </conditionalFormatting>
  <conditionalFormatting sqref="M27">
    <cfRule type="cellIs" dxfId="336" priority="115" operator="equal">
      <formula>"eps"</formula>
    </cfRule>
  </conditionalFormatting>
  <conditionalFormatting sqref="M52">
    <cfRule type="cellIs" dxfId="335" priority="114" operator="equal">
      <formula>"eps"</formula>
    </cfRule>
  </conditionalFormatting>
  <conditionalFormatting sqref="M53">
    <cfRule type="cellIs" dxfId="334" priority="113" operator="equal">
      <formula>"eps"</formula>
    </cfRule>
  </conditionalFormatting>
  <conditionalFormatting sqref="M13">
    <cfRule type="cellIs" dxfId="333" priority="94" operator="equal">
      <formula>"eps"</formula>
    </cfRule>
  </conditionalFormatting>
  <conditionalFormatting sqref="M45">
    <cfRule type="cellIs" dxfId="332" priority="87" operator="equal">
      <formula>"eps"</formula>
    </cfRule>
  </conditionalFormatting>
  <conditionalFormatting sqref="M55">
    <cfRule type="cellIs" dxfId="331" priority="82" operator="equal">
      <formula>"eps"</formula>
    </cfRule>
  </conditionalFormatting>
  <conditionalFormatting sqref="N57:S57">
    <cfRule type="cellIs" dxfId="330" priority="81" operator="equal">
      <formula>"eps"</formula>
    </cfRule>
  </conditionalFormatting>
  <conditionalFormatting sqref="L13">
    <cfRule type="cellIs" dxfId="329" priority="79" operator="equal">
      <formula>"eps"</formula>
    </cfRule>
  </conditionalFormatting>
  <conditionalFormatting sqref="M18">
    <cfRule type="cellIs" dxfId="328" priority="78" operator="equal">
      <formula>"eps"</formula>
    </cfRule>
  </conditionalFormatting>
  <conditionalFormatting sqref="L18">
    <cfRule type="cellIs" dxfId="327" priority="77" operator="equal">
      <formula>"eps"</formula>
    </cfRule>
  </conditionalFormatting>
  <conditionalFormatting sqref="M20">
    <cfRule type="cellIs" dxfId="326" priority="76" operator="equal">
      <formula>"eps"</formula>
    </cfRule>
  </conditionalFormatting>
  <conditionalFormatting sqref="L20">
    <cfRule type="cellIs" dxfId="325" priority="75" operator="equal">
      <formula>"eps"</formula>
    </cfRule>
  </conditionalFormatting>
  <conditionalFormatting sqref="M25">
    <cfRule type="cellIs" dxfId="324" priority="74" operator="equal">
      <formula>"eps"</formula>
    </cfRule>
  </conditionalFormatting>
  <conditionalFormatting sqref="L25">
    <cfRule type="cellIs" dxfId="323" priority="73" operator="equal">
      <formula>"eps"</formula>
    </cfRule>
  </conditionalFormatting>
  <conditionalFormatting sqref="M28">
    <cfRule type="cellIs" dxfId="322" priority="72" operator="equal">
      <formula>"eps"</formula>
    </cfRule>
  </conditionalFormatting>
  <conditionalFormatting sqref="L28">
    <cfRule type="cellIs" dxfId="321" priority="71" operator="equal">
      <formula>"eps"</formula>
    </cfRule>
  </conditionalFormatting>
  <conditionalFormatting sqref="M32">
    <cfRule type="cellIs" dxfId="320" priority="70" operator="equal">
      <formula>"eps"</formula>
    </cfRule>
  </conditionalFormatting>
  <conditionalFormatting sqref="L32">
    <cfRule type="cellIs" dxfId="319" priority="69" operator="equal">
      <formula>"eps"</formula>
    </cfRule>
  </conditionalFormatting>
  <conditionalFormatting sqref="M34">
    <cfRule type="cellIs" dxfId="318" priority="68" operator="equal">
      <formula>"eps"</formula>
    </cfRule>
  </conditionalFormatting>
  <conditionalFormatting sqref="L34">
    <cfRule type="cellIs" dxfId="317" priority="67" operator="equal">
      <formula>"eps"</formula>
    </cfRule>
  </conditionalFormatting>
  <conditionalFormatting sqref="M46">
    <cfRule type="cellIs" dxfId="316" priority="66" operator="equal">
      <formula>"eps"</formula>
    </cfRule>
  </conditionalFormatting>
  <conditionalFormatting sqref="L46">
    <cfRule type="cellIs" dxfId="315" priority="65" operator="equal">
      <formula>"eps"</formula>
    </cfRule>
  </conditionalFormatting>
  <conditionalFormatting sqref="M47">
    <cfRule type="cellIs" dxfId="314" priority="64" operator="equal">
      <formula>"eps"</formula>
    </cfRule>
  </conditionalFormatting>
  <conditionalFormatting sqref="L47">
    <cfRule type="cellIs" dxfId="313" priority="63" operator="equal">
      <formula>"eps"</formula>
    </cfRule>
  </conditionalFormatting>
  <conditionalFormatting sqref="M50">
    <cfRule type="cellIs" dxfId="312" priority="62" operator="equal">
      <formula>"eps"</formula>
    </cfRule>
  </conditionalFormatting>
  <conditionalFormatting sqref="L50">
    <cfRule type="cellIs" dxfId="311" priority="61" operator="equal">
      <formula>"eps"</formula>
    </cfRule>
  </conditionalFormatting>
  <conditionalFormatting sqref="M54">
    <cfRule type="cellIs" dxfId="310" priority="60" operator="equal">
      <formula>"eps"</formula>
    </cfRule>
  </conditionalFormatting>
  <conditionalFormatting sqref="L54">
    <cfRule type="cellIs" dxfId="309" priority="59" operator="equal">
      <formula>"eps"</formula>
    </cfRule>
  </conditionalFormatting>
  <conditionalFormatting sqref="M57">
    <cfRule type="cellIs" dxfId="308" priority="58" operator="equal">
      <formula>"eps"</formula>
    </cfRule>
  </conditionalFormatting>
  <conditionalFormatting sqref="L57">
    <cfRule type="cellIs" dxfId="307" priority="57" operator="equal">
      <formula>"eps"</formula>
    </cfRule>
  </conditionalFormatting>
  <conditionalFormatting sqref="M58">
    <cfRule type="cellIs" dxfId="306" priority="56" operator="equal">
      <formula>"eps"</formula>
    </cfRule>
  </conditionalFormatting>
  <conditionalFormatting sqref="L58">
    <cfRule type="cellIs" dxfId="305" priority="55" operator="equal">
      <formula>"eps"</formula>
    </cfRule>
  </conditionalFormatting>
  <conditionalFormatting sqref="T33 T36:T43 T51 T48:T49 T14:T17 T19 T29:T31 T56 T9:T10 T21:T24 T26">
    <cfRule type="cellIs" dxfId="304" priority="54" operator="equal">
      <formula>"eps"</formula>
    </cfRule>
  </conditionalFormatting>
  <conditionalFormatting sqref="T35">
    <cfRule type="cellIs" dxfId="303" priority="51" operator="equal">
      <formula>"eps"</formula>
    </cfRule>
  </conditionalFormatting>
  <conditionalFormatting sqref="T44">
    <cfRule type="cellIs" dxfId="302" priority="50" operator="equal">
      <formula>"eps"</formula>
    </cfRule>
  </conditionalFormatting>
  <conditionalFormatting sqref="T11">
    <cfRule type="cellIs" dxfId="301" priority="49" operator="equal">
      <formula>"eps"</formula>
    </cfRule>
  </conditionalFormatting>
  <conditionalFormatting sqref="T27">
    <cfRule type="cellIs" dxfId="300" priority="48" operator="equal">
      <formula>"eps"</formula>
    </cfRule>
  </conditionalFormatting>
  <conditionalFormatting sqref="T52">
    <cfRule type="cellIs" dxfId="299" priority="47" operator="equal">
      <formula>"eps"</formula>
    </cfRule>
  </conditionalFormatting>
  <conditionalFormatting sqref="T53">
    <cfRule type="cellIs" dxfId="298" priority="46" operator="equal">
      <formula>"eps"</formula>
    </cfRule>
  </conditionalFormatting>
  <conditionalFormatting sqref="T13">
    <cfRule type="cellIs" dxfId="297" priority="45" operator="equal">
      <formula>"eps"</formula>
    </cfRule>
  </conditionalFormatting>
  <conditionalFormatting sqref="T8">
    <cfRule type="cellIs" dxfId="296" priority="44" operator="equal">
      <formula>"eps"</formula>
    </cfRule>
  </conditionalFormatting>
  <conditionalFormatting sqref="T18">
    <cfRule type="cellIs" dxfId="295" priority="43" operator="equal">
      <formula>"eps"</formula>
    </cfRule>
  </conditionalFormatting>
  <conditionalFormatting sqref="T20">
    <cfRule type="cellIs" dxfId="294" priority="42" operator="equal">
      <formula>"eps"</formula>
    </cfRule>
  </conditionalFormatting>
  <conditionalFormatting sqref="T25">
    <cfRule type="cellIs" dxfId="293" priority="41" operator="equal">
      <formula>"eps"</formula>
    </cfRule>
  </conditionalFormatting>
  <conditionalFormatting sqref="T28">
    <cfRule type="cellIs" dxfId="292" priority="40" operator="equal">
      <formula>"eps"</formula>
    </cfRule>
  </conditionalFormatting>
  <conditionalFormatting sqref="T32">
    <cfRule type="cellIs" dxfId="291" priority="39" operator="equal">
      <formula>"eps"</formula>
    </cfRule>
  </conditionalFormatting>
  <conditionalFormatting sqref="T34">
    <cfRule type="cellIs" dxfId="290" priority="38" operator="equal">
      <formula>"eps"</formula>
    </cfRule>
  </conditionalFormatting>
  <conditionalFormatting sqref="T45">
    <cfRule type="cellIs" dxfId="289" priority="37" operator="equal">
      <formula>"eps"</formula>
    </cfRule>
  </conditionalFormatting>
  <conditionalFormatting sqref="T46">
    <cfRule type="cellIs" dxfId="288" priority="36" operator="equal">
      <formula>"eps"</formula>
    </cfRule>
  </conditionalFormatting>
  <conditionalFormatting sqref="T47">
    <cfRule type="cellIs" dxfId="287" priority="35" operator="equal">
      <formula>"eps"</formula>
    </cfRule>
  </conditionalFormatting>
  <conditionalFormatting sqref="T50">
    <cfRule type="cellIs" dxfId="286" priority="34" operator="equal">
      <formula>"eps"</formula>
    </cfRule>
  </conditionalFormatting>
  <conditionalFormatting sqref="T54">
    <cfRule type="cellIs" dxfId="285" priority="33" operator="equal">
      <formula>"eps"</formula>
    </cfRule>
  </conditionalFormatting>
  <conditionalFormatting sqref="T55">
    <cfRule type="cellIs" dxfId="284" priority="32" operator="equal">
      <formula>"eps"</formula>
    </cfRule>
  </conditionalFormatting>
  <conditionalFormatting sqref="T57">
    <cfRule type="cellIs" dxfId="283" priority="31" operator="equal">
      <formula>"eps"</formula>
    </cfRule>
  </conditionalFormatting>
  <conditionalFormatting sqref="T58">
    <cfRule type="cellIs" dxfId="282" priority="30" operator="equal">
      <formula>"eps"</formula>
    </cfRule>
  </conditionalFormatting>
  <conditionalFormatting sqref="T57">
    <cfRule type="cellIs" dxfId="281" priority="29" operator="equal">
      <formula>"eps"</formula>
    </cfRule>
  </conditionalFormatting>
  <conditionalFormatting sqref="T12">
    <cfRule type="cellIs" dxfId="280" priority="28" operator="equal">
      <formula>"eps"</formula>
    </cfRule>
  </conditionalFormatting>
  <conditionalFormatting sqref="U33 U36:U43 U51 U48:U49 U14:U17 U19 U29:U31 U56 U9:U10 U21:U24 U26">
    <cfRule type="cellIs" dxfId="279" priority="27" operator="equal">
      <formula>"eps"</formula>
    </cfRule>
  </conditionalFormatting>
  <conditionalFormatting sqref="U35">
    <cfRule type="cellIs" dxfId="278" priority="25" operator="equal">
      <formula>"eps"</formula>
    </cfRule>
  </conditionalFormatting>
  <conditionalFormatting sqref="U44">
    <cfRule type="cellIs" dxfId="277" priority="24" operator="equal">
      <formula>"eps"</formula>
    </cfRule>
  </conditionalFormatting>
  <conditionalFormatting sqref="U11">
    <cfRule type="cellIs" dxfId="276" priority="23" operator="equal">
      <formula>"eps"</formula>
    </cfRule>
  </conditionalFormatting>
  <conditionalFormatting sqref="U27">
    <cfRule type="cellIs" dxfId="275" priority="22" operator="equal">
      <formula>"eps"</formula>
    </cfRule>
  </conditionalFormatting>
  <conditionalFormatting sqref="U52">
    <cfRule type="cellIs" dxfId="274" priority="21" operator="equal">
      <formula>"eps"</formula>
    </cfRule>
  </conditionalFormatting>
  <conditionalFormatting sqref="U53">
    <cfRule type="cellIs" dxfId="273" priority="20" operator="equal">
      <formula>"eps"</formula>
    </cfRule>
  </conditionalFormatting>
  <conditionalFormatting sqref="U13">
    <cfRule type="cellIs" dxfId="272" priority="19" operator="equal">
      <formula>"eps"</formula>
    </cfRule>
  </conditionalFormatting>
  <conditionalFormatting sqref="U8">
    <cfRule type="cellIs" dxfId="271" priority="18" operator="equal">
      <formula>"eps"</formula>
    </cfRule>
  </conditionalFormatting>
  <conditionalFormatting sqref="U18">
    <cfRule type="cellIs" dxfId="270" priority="17" operator="equal">
      <formula>"eps"</formula>
    </cfRule>
  </conditionalFormatting>
  <conditionalFormatting sqref="U20">
    <cfRule type="cellIs" dxfId="269" priority="16" operator="equal">
      <formula>"eps"</formula>
    </cfRule>
  </conditionalFormatting>
  <conditionalFormatting sqref="U25">
    <cfRule type="cellIs" dxfId="268" priority="15" operator="equal">
      <formula>"eps"</formula>
    </cfRule>
  </conditionalFormatting>
  <conditionalFormatting sqref="U28">
    <cfRule type="cellIs" dxfId="267" priority="14" operator="equal">
      <formula>"eps"</formula>
    </cfRule>
  </conditionalFormatting>
  <conditionalFormatting sqref="U32">
    <cfRule type="cellIs" dxfId="266" priority="13" operator="equal">
      <formula>"eps"</formula>
    </cfRule>
  </conditionalFormatting>
  <conditionalFormatting sqref="U34">
    <cfRule type="cellIs" dxfId="265" priority="12" operator="equal">
      <formula>"eps"</formula>
    </cfRule>
  </conditionalFormatting>
  <conditionalFormatting sqref="U45">
    <cfRule type="cellIs" dxfId="264" priority="11" operator="equal">
      <formula>"eps"</formula>
    </cfRule>
  </conditionalFormatting>
  <conditionalFormatting sqref="U46">
    <cfRule type="cellIs" dxfId="263" priority="10" operator="equal">
      <formula>"eps"</formula>
    </cfRule>
  </conditionalFormatting>
  <conditionalFormatting sqref="U47">
    <cfRule type="cellIs" dxfId="262" priority="9" operator="equal">
      <formula>"eps"</formula>
    </cfRule>
  </conditionalFormatting>
  <conditionalFormatting sqref="U50">
    <cfRule type="cellIs" dxfId="261" priority="8" operator="equal">
      <formula>"eps"</formula>
    </cfRule>
  </conditionalFormatting>
  <conditionalFormatting sqref="U54">
    <cfRule type="cellIs" dxfId="260" priority="7" operator="equal">
      <formula>"eps"</formula>
    </cfRule>
  </conditionalFormatting>
  <conditionalFormatting sqref="U55">
    <cfRule type="cellIs" dxfId="259" priority="6" operator="equal">
      <formula>"eps"</formula>
    </cfRule>
  </conditionalFormatting>
  <conditionalFormatting sqref="U57">
    <cfRule type="cellIs" dxfId="258" priority="5" operator="equal">
      <formula>"eps"</formula>
    </cfRule>
  </conditionalFormatting>
  <conditionalFormatting sqref="U58">
    <cfRule type="cellIs" dxfId="257" priority="4" operator="equal">
      <formula>"eps"</formula>
    </cfRule>
  </conditionalFormatting>
  <conditionalFormatting sqref="U57">
    <cfRule type="cellIs" dxfId="256" priority="3" operator="equal">
      <formula>"eps"</formula>
    </cfRule>
  </conditionalFormatting>
  <conditionalFormatting sqref="U12">
    <cfRule type="cellIs" dxfId="255" priority="2" operator="equal">
      <formula>"eps"</formula>
    </cfRule>
  </conditionalFormatting>
  <conditionalFormatting sqref="T59:U59">
    <cfRule type="cellIs" dxfId="254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59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44" sqref="E44"/>
    </sheetView>
  </sheetViews>
  <sheetFormatPr defaultColWidth="8.85546875" defaultRowHeight="15" x14ac:dyDescent="0.25"/>
  <cols>
    <col min="1" max="3" width="8.85546875" style="36"/>
    <col min="4" max="13" width="9.28515625" style="36" customWidth="1"/>
    <col min="14" max="16384" width="8.85546875" style="36"/>
  </cols>
  <sheetData>
    <row r="1" spans="1:20" ht="18.75" x14ac:dyDescent="0.3">
      <c r="A1" s="145" t="s">
        <v>75</v>
      </c>
      <c r="H1" s="135"/>
    </row>
    <row r="3" spans="1:20" x14ac:dyDescent="0.25">
      <c r="D3" s="146"/>
      <c r="F3" s="135"/>
      <c r="G3" s="135"/>
    </row>
    <row r="5" spans="1:20" x14ac:dyDescent="0.25">
      <c r="A5" s="147" t="s">
        <v>162</v>
      </c>
      <c r="D5" s="192" t="s">
        <v>364</v>
      </c>
      <c r="E5" s="192"/>
      <c r="F5" s="192"/>
      <c r="G5" s="192"/>
      <c r="H5" s="192"/>
    </row>
    <row r="6" spans="1:20" x14ac:dyDescent="0.25">
      <c r="D6" s="193" t="s">
        <v>360</v>
      </c>
      <c r="E6" s="193"/>
      <c r="F6" s="193"/>
      <c r="G6" s="193"/>
      <c r="H6" s="193"/>
      <c r="I6" s="193"/>
      <c r="J6" s="193"/>
      <c r="K6" s="194" t="s">
        <v>362</v>
      </c>
      <c r="L6" s="194"/>
      <c r="M6" s="194"/>
      <c r="N6" s="194"/>
      <c r="O6" s="194" t="s">
        <v>363</v>
      </c>
      <c r="P6" s="194"/>
      <c r="Q6" s="194"/>
      <c r="R6" s="194"/>
      <c r="S6" s="194"/>
      <c r="T6" s="194"/>
    </row>
    <row r="7" spans="1:20" x14ac:dyDescent="0.25">
      <c r="D7" s="148">
        <v>2013</v>
      </c>
      <c r="E7" s="148">
        <v>2014</v>
      </c>
      <c r="F7" s="148">
        <v>2015</v>
      </c>
      <c r="G7" s="148">
        <v>2016</v>
      </c>
      <c r="H7" s="148">
        <v>2017</v>
      </c>
      <c r="I7" s="148">
        <v>2018</v>
      </c>
      <c r="J7" s="148">
        <v>2019</v>
      </c>
      <c r="K7" s="152">
        <v>2020</v>
      </c>
      <c r="L7" s="152">
        <v>2021</v>
      </c>
      <c r="M7" s="152">
        <v>2022</v>
      </c>
      <c r="N7" s="149">
        <v>2023</v>
      </c>
      <c r="O7" s="149">
        <v>2024</v>
      </c>
      <c r="P7" s="149">
        <v>2025</v>
      </c>
      <c r="Q7" s="149">
        <v>2029</v>
      </c>
      <c r="R7" s="149">
        <v>2031</v>
      </c>
      <c r="S7" s="149">
        <v>2035</v>
      </c>
      <c r="T7" s="149">
        <v>2040</v>
      </c>
    </row>
    <row r="8" spans="1:20" x14ac:dyDescent="0.25">
      <c r="A8" s="153" t="str">
        <f>TFP!A8</f>
        <v>aagri</v>
      </c>
      <c r="B8" s="153" t="str">
        <f>TFP!B8</f>
        <v>nat</v>
      </c>
      <c r="C8" s="153" t="str">
        <f>Closures!H6</f>
        <v>base</v>
      </c>
      <c r="D8" s="154">
        <v>1.7</v>
      </c>
      <c r="E8" s="154">
        <v>3.5</v>
      </c>
      <c r="F8" s="154">
        <v>-5</v>
      </c>
      <c r="G8" s="154">
        <v>-4.5</v>
      </c>
      <c r="H8" s="154">
        <v>4.5</v>
      </c>
      <c r="I8" s="154">
        <v>-5</v>
      </c>
      <c r="J8" s="154">
        <v>-5.5</v>
      </c>
      <c r="K8" s="155">
        <v>0.1</v>
      </c>
      <c r="L8" s="155">
        <f t="shared" ref="L8:T8" si="0">K8</f>
        <v>0.1</v>
      </c>
      <c r="M8" s="155">
        <f t="shared" si="0"/>
        <v>0.1</v>
      </c>
      <c r="N8" s="155">
        <f t="shared" si="0"/>
        <v>0.1</v>
      </c>
      <c r="O8" s="155">
        <f t="shared" si="0"/>
        <v>0.1</v>
      </c>
      <c r="P8" s="155">
        <f t="shared" si="0"/>
        <v>0.1</v>
      </c>
      <c r="Q8" s="155">
        <f t="shared" si="0"/>
        <v>0.1</v>
      </c>
      <c r="R8" s="155">
        <f t="shared" si="0"/>
        <v>0.1</v>
      </c>
      <c r="S8" s="155">
        <f t="shared" si="0"/>
        <v>0.1</v>
      </c>
      <c r="T8" s="155">
        <f t="shared" si="0"/>
        <v>0.1</v>
      </c>
    </row>
    <row r="9" spans="1:20" x14ac:dyDescent="0.25">
      <c r="A9" s="136" t="str">
        <f>TFP!A9</f>
        <v>afore</v>
      </c>
      <c r="B9" s="136" t="str">
        <f>TFP!B9</f>
        <v>nat</v>
      </c>
      <c r="C9" s="136" t="str">
        <f t="shared" ref="C9:T9" si="1">C8</f>
        <v>base</v>
      </c>
      <c r="D9" s="150">
        <f t="shared" si="1"/>
        <v>1.7</v>
      </c>
      <c r="E9" s="150">
        <f t="shared" si="1"/>
        <v>3.5</v>
      </c>
      <c r="F9" s="150">
        <f t="shared" si="1"/>
        <v>-5</v>
      </c>
      <c r="G9" s="150">
        <f t="shared" si="1"/>
        <v>-4.5</v>
      </c>
      <c r="H9" s="150">
        <f t="shared" si="1"/>
        <v>4.5</v>
      </c>
      <c r="I9" s="150">
        <f t="shared" ref="I9:J9" si="2">I8</f>
        <v>-5</v>
      </c>
      <c r="J9" s="150">
        <f t="shared" si="2"/>
        <v>-5.5</v>
      </c>
      <c r="K9" s="151">
        <f t="shared" si="1"/>
        <v>0.1</v>
      </c>
      <c r="L9" s="151">
        <f t="shared" si="1"/>
        <v>0.1</v>
      </c>
      <c r="M9" s="151">
        <f t="shared" si="1"/>
        <v>0.1</v>
      </c>
      <c r="N9" s="151">
        <f t="shared" si="1"/>
        <v>0.1</v>
      </c>
      <c r="O9" s="151">
        <f t="shared" si="1"/>
        <v>0.1</v>
      </c>
      <c r="P9" s="151">
        <f t="shared" si="1"/>
        <v>0.1</v>
      </c>
      <c r="Q9" s="151">
        <f t="shared" si="1"/>
        <v>0.1</v>
      </c>
      <c r="R9" s="151">
        <f t="shared" si="1"/>
        <v>0.1</v>
      </c>
      <c r="S9" s="151">
        <f t="shared" si="1"/>
        <v>0.1</v>
      </c>
      <c r="T9" s="151">
        <f t="shared" si="1"/>
        <v>0.1</v>
      </c>
    </row>
    <row r="10" spans="1:20" x14ac:dyDescent="0.25">
      <c r="A10" s="136" t="str">
        <f>TFP!A10</f>
        <v>afish</v>
      </c>
      <c r="B10" s="136" t="str">
        <f>TFP!B10</f>
        <v>nat</v>
      </c>
      <c r="C10" s="136" t="str">
        <f t="shared" ref="C10:D25" si="3">C9</f>
        <v>base</v>
      </c>
      <c r="D10" s="150">
        <f t="shared" si="3"/>
        <v>1.7</v>
      </c>
      <c r="E10" s="150">
        <f t="shared" ref="E10:T10" si="4">E9</f>
        <v>3.5</v>
      </c>
      <c r="F10" s="150">
        <f t="shared" si="4"/>
        <v>-5</v>
      </c>
      <c r="G10" s="150">
        <f t="shared" si="4"/>
        <v>-4.5</v>
      </c>
      <c r="H10" s="150">
        <f t="shared" si="4"/>
        <v>4.5</v>
      </c>
      <c r="I10" s="150">
        <f t="shared" ref="I10:J10" si="5">I9</f>
        <v>-5</v>
      </c>
      <c r="J10" s="150">
        <f t="shared" si="5"/>
        <v>-5.5</v>
      </c>
      <c r="K10" s="151">
        <f t="shared" si="4"/>
        <v>0.1</v>
      </c>
      <c r="L10" s="151">
        <f t="shared" si="4"/>
        <v>0.1</v>
      </c>
      <c r="M10" s="151">
        <f t="shared" si="4"/>
        <v>0.1</v>
      </c>
      <c r="N10" s="151">
        <f t="shared" si="4"/>
        <v>0.1</v>
      </c>
      <c r="O10" s="151">
        <f t="shared" si="4"/>
        <v>0.1</v>
      </c>
      <c r="P10" s="151">
        <f t="shared" si="4"/>
        <v>0.1</v>
      </c>
      <c r="Q10" s="151">
        <f t="shared" si="4"/>
        <v>0.1</v>
      </c>
      <c r="R10" s="151">
        <f t="shared" si="4"/>
        <v>0.1</v>
      </c>
      <c r="S10" s="151">
        <f t="shared" si="4"/>
        <v>0.1</v>
      </c>
      <c r="T10" s="151">
        <f t="shared" si="4"/>
        <v>0.1</v>
      </c>
    </row>
    <row r="11" spans="1:20" x14ac:dyDescent="0.25">
      <c r="A11" s="156" t="str">
        <f>TFP!A11</f>
        <v>acoal</v>
      </c>
      <c r="B11" s="156" t="str">
        <f>TFP!B11</f>
        <v>nat</v>
      </c>
      <c r="C11" s="156" t="str">
        <f t="shared" si="3"/>
        <v>base</v>
      </c>
      <c r="D11" s="154" t="s">
        <v>77</v>
      </c>
      <c r="E11" s="154" t="str">
        <f>D11</f>
        <v>eps</v>
      </c>
      <c r="F11" s="154" t="str">
        <f t="shared" ref="F11:F12" si="6">E11</f>
        <v>eps</v>
      </c>
      <c r="G11" s="154" t="str">
        <f t="shared" ref="G11:G12" si="7">F11</f>
        <v>eps</v>
      </c>
      <c r="H11" s="154" t="str">
        <f t="shared" ref="H11:H12" si="8">G11</f>
        <v>eps</v>
      </c>
      <c r="I11" s="154" t="str">
        <f t="shared" ref="I11:I12" si="9">H11</f>
        <v>eps</v>
      </c>
      <c r="J11" s="154" t="str">
        <f t="shared" ref="J11:J12" si="10">I11</f>
        <v>eps</v>
      </c>
      <c r="K11" s="154" t="str">
        <f t="shared" ref="K11:K12" si="11">J11</f>
        <v>eps</v>
      </c>
      <c r="L11" s="154" t="str">
        <f t="shared" ref="L11:L12" si="12">K11</f>
        <v>eps</v>
      </c>
      <c r="M11" s="154" t="str">
        <f t="shared" ref="M11:M12" si="13">L11</f>
        <v>eps</v>
      </c>
      <c r="N11" s="154" t="str">
        <f t="shared" ref="N11:N12" si="14">M11</f>
        <v>eps</v>
      </c>
      <c r="O11" s="154" t="str">
        <f t="shared" ref="O11:O12" si="15">N11</f>
        <v>eps</v>
      </c>
      <c r="P11" s="154" t="str">
        <f t="shared" ref="P11:P12" si="16">O11</f>
        <v>eps</v>
      </c>
      <c r="Q11" s="154" t="str">
        <f t="shared" ref="Q11:Q12" si="17">P11</f>
        <v>eps</v>
      </c>
      <c r="R11" s="154" t="str">
        <f t="shared" ref="R11:R12" si="18">Q11</f>
        <v>eps</v>
      </c>
      <c r="S11" s="154" t="str">
        <f t="shared" ref="S11:S12" si="19">R11</f>
        <v>eps</v>
      </c>
      <c r="T11" s="154" t="str">
        <f t="shared" ref="T11:T12" si="20">S11</f>
        <v>eps</v>
      </c>
    </row>
    <row r="12" spans="1:20" x14ac:dyDescent="0.25">
      <c r="A12" s="157" t="str">
        <f>TFP!A12</f>
        <v>agold</v>
      </c>
      <c r="B12" s="157" t="str">
        <f>TFP!B12</f>
        <v>nat</v>
      </c>
      <c r="C12" s="157" t="str">
        <f t="shared" si="3"/>
        <v>base</v>
      </c>
      <c r="D12" s="154" t="s">
        <v>77</v>
      </c>
      <c r="E12" s="154" t="str">
        <f>D12</f>
        <v>eps</v>
      </c>
      <c r="F12" s="154" t="str">
        <f t="shared" si="6"/>
        <v>eps</v>
      </c>
      <c r="G12" s="154" t="str">
        <f t="shared" si="7"/>
        <v>eps</v>
      </c>
      <c r="H12" s="154" t="str">
        <f t="shared" si="8"/>
        <v>eps</v>
      </c>
      <c r="I12" s="154" t="str">
        <f t="shared" si="9"/>
        <v>eps</v>
      </c>
      <c r="J12" s="154" t="str">
        <f t="shared" si="10"/>
        <v>eps</v>
      </c>
      <c r="K12" s="154" t="str">
        <f t="shared" si="11"/>
        <v>eps</v>
      </c>
      <c r="L12" s="154" t="str">
        <f t="shared" si="12"/>
        <v>eps</v>
      </c>
      <c r="M12" s="154" t="str">
        <f t="shared" si="13"/>
        <v>eps</v>
      </c>
      <c r="N12" s="154" t="str">
        <f t="shared" si="14"/>
        <v>eps</v>
      </c>
      <c r="O12" s="154" t="str">
        <f t="shared" si="15"/>
        <v>eps</v>
      </c>
      <c r="P12" s="154" t="str">
        <f t="shared" si="16"/>
        <v>eps</v>
      </c>
      <c r="Q12" s="154" t="str">
        <f t="shared" si="17"/>
        <v>eps</v>
      </c>
      <c r="R12" s="154" t="str">
        <f t="shared" si="18"/>
        <v>eps</v>
      </c>
      <c r="S12" s="154" t="str">
        <f t="shared" si="19"/>
        <v>eps</v>
      </c>
      <c r="T12" s="154" t="str">
        <f t="shared" si="20"/>
        <v>eps</v>
      </c>
    </row>
    <row r="13" spans="1:20" x14ac:dyDescent="0.25">
      <c r="A13" s="137" t="str">
        <f>TFP!A13</f>
        <v>amore</v>
      </c>
      <c r="B13" s="137" t="str">
        <f>TFP!B13</f>
        <v>nat</v>
      </c>
      <c r="C13" s="137" t="str">
        <f t="shared" si="3"/>
        <v>base</v>
      </c>
      <c r="D13" s="154">
        <v>-0.4</v>
      </c>
      <c r="E13" s="154">
        <v>-0.4</v>
      </c>
      <c r="F13" s="154">
        <v>-0.4</v>
      </c>
      <c r="G13" s="154">
        <v>-0.4</v>
      </c>
      <c r="H13" s="154">
        <v>-0.4</v>
      </c>
      <c r="I13" s="154">
        <v>-3.2</v>
      </c>
      <c r="J13" s="154">
        <f>I13</f>
        <v>-3.2</v>
      </c>
      <c r="K13" s="154">
        <v>0.1</v>
      </c>
      <c r="L13" s="154">
        <f t="shared" ref="L13" si="21">K13</f>
        <v>0.1</v>
      </c>
      <c r="M13" s="154">
        <f t="shared" ref="M13" si="22">L13</f>
        <v>0.1</v>
      </c>
      <c r="N13" s="154">
        <f t="shared" ref="N13" si="23">M13</f>
        <v>0.1</v>
      </c>
      <c r="O13" s="154">
        <f t="shared" ref="O13" si="24">N13</f>
        <v>0.1</v>
      </c>
      <c r="P13" s="154">
        <f t="shared" ref="P13" si="25">O13</f>
        <v>0.1</v>
      </c>
      <c r="Q13" s="154">
        <f t="shared" ref="Q13" si="26">P13</f>
        <v>0.1</v>
      </c>
      <c r="R13" s="154">
        <f t="shared" ref="R13" si="27">Q13</f>
        <v>0.1</v>
      </c>
      <c r="S13" s="154">
        <f t="shared" ref="S13" si="28">R13</f>
        <v>0.1</v>
      </c>
      <c r="T13" s="154">
        <f t="shared" ref="T13" si="29">S13</f>
        <v>0.1</v>
      </c>
    </row>
    <row r="14" spans="1:20" x14ac:dyDescent="0.25">
      <c r="A14" s="137" t="str">
        <f>TFP!A14</f>
        <v>amine</v>
      </c>
      <c r="B14" s="137" t="str">
        <f>TFP!B14</f>
        <v>nat</v>
      </c>
      <c r="C14" s="137" t="str">
        <f t="shared" si="3"/>
        <v>base</v>
      </c>
      <c r="D14" s="150">
        <f t="shared" si="3"/>
        <v>-0.4</v>
      </c>
      <c r="E14" s="150">
        <f t="shared" ref="E14:T16" si="30">E13</f>
        <v>-0.4</v>
      </c>
      <c r="F14" s="150">
        <f t="shared" si="30"/>
        <v>-0.4</v>
      </c>
      <c r="G14" s="150">
        <f t="shared" si="30"/>
        <v>-0.4</v>
      </c>
      <c r="H14" s="150">
        <f t="shared" si="30"/>
        <v>-0.4</v>
      </c>
      <c r="I14" s="150">
        <f t="shared" ref="I14:J14" si="31">I13</f>
        <v>-3.2</v>
      </c>
      <c r="J14" s="150">
        <f t="shared" si="31"/>
        <v>-3.2</v>
      </c>
      <c r="K14" s="151">
        <f t="shared" si="30"/>
        <v>0.1</v>
      </c>
      <c r="L14" s="151">
        <f t="shared" si="30"/>
        <v>0.1</v>
      </c>
      <c r="M14" s="151">
        <f t="shared" si="30"/>
        <v>0.1</v>
      </c>
      <c r="N14" s="151">
        <f t="shared" si="30"/>
        <v>0.1</v>
      </c>
      <c r="O14" s="151">
        <f t="shared" si="30"/>
        <v>0.1</v>
      </c>
      <c r="P14" s="151">
        <f t="shared" si="30"/>
        <v>0.1</v>
      </c>
      <c r="Q14" s="151">
        <f t="shared" si="30"/>
        <v>0.1</v>
      </c>
      <c r="R14" s="151">
        <f t="shared" si="30"/>
        <v>0.1</v>
      </c>
      <c r="S14" s="151">
        <f t="shared" si="30"/>
        <v>0.1</v>
      </c>
      <c r="T14" s="151">
        <f t="shared" si="30"/>
        <v>0.1</v>
      </c>
    </row>
    <row r="15" spans="1:20" x14ac:dyDescent="0.25">
      <c r="A15" s="137" t="str">
        <f>TFP!A15</f>
        <v>acoil</v>
      </c>
      <c r="B15" s="137" t="str">
        <f>TFP!B15</f>
        <v>nat</v>
      </c>
      <c r="C15" s="137" t="str">
        <f t="shared" si="3"/>
        <v>base</v>
      </c>
      <c r="D15" s="150">
        <f t="shared" si="3"/>
        <v>-0.4</v>
      </c>
      <c r="E15" s="150">
        <f t="shared" si="30"/>
        <v>-0.4</v>
      </c>
      <c r="F15" s="150">
        <f t="shared" si="30"/>
        <v>-0.4</v>
      </c>
      <c r="G15" s="150">
        <f t="shared" si="30"/>
        <v>-0.4</v>
      </c>
      <c r="H15" s="150">
        <f t="shared" si="30"/>
        <v>-0.4</v>
      </c>
      <c r="I15" s="150">
        <f t="shared" ref="I15:J15" si="32">I14</f>
        <v>-3.2</v>
      </c>
      <c r="J15" s="150">
        <f t="shared" si="32"/>
        <v>-3.2</v>
      </c>
      <c r="K15" s="151">
        <f t="shared" si="30"/>
        <v>0.1</v>
      </c>
      <c r="L15" s="151">
        <f t="shared" si="30"/>
        <v>0.1</v>
      </c>
      <c r="M15" s="151">
        <f t="shared" si="30"/>
        <v>0.1</v>
      </c>
      <c r="N15" s="151">
        <f t="shared" si="30"/>
        <v>0.1</v>
      </c>
      <c r="O15" s="151">
        <f t="shared" si="30"/>
        <v>0.1</v>
      </c>
      <c r="P15" s="151">
        <f t="shared" si="30"/>
        <v>0.1</v>
      </c>
      <c r="Q15" s="151">
        <f t="shared" si="30"/>
        <v>0.1</v>
      </c>
      <c r="R15" s="151">
        <f t="shared" si="30"/>
        <v>0.1</v>
      </c>
      <c r="S15" s="151">
        <f t="shared" si="30"/>
        <v>0.1</v>
      </c>
      <c r="T15" s="151">
        <f t="shared" si="30"/>
        <v>0.1</v>
      </c>
    </row>
    <row r="16" spans="1:20" x14ac:dyDescent="0.25">
      <c r="A16" s="137" t="str">
        <f>TFP!A16</f>
        <v>angas</v>
      </c>
      <c r="B16" s="137" t="str">
        <f>TFP!B16</f>
        <v>nat</v>
      </c>
      <c r="C16" s="137" t="str">
        <f t="shared" si="3"/>
        <v>base</v>
      </c>
      <c r="D16" s="150">
        <f t="shared" si="3"/>
        <v>-0.4</v>
      </c>
      <c r="E16" s="150">
        <f t="shared" si="30"/>
        <v>-0.4</v>
      </c>
      <c r="F16" s="150">
        <f t="shared" si="30"/>
        <v>-0.4</v>
      </c>
      <c r="G16" s="150">
        <f t="shared" si="30"/>
        <v>-0.4</v>
      </c>
      <c r="H16" s="150">
        <f t="shared" si="30"/>
        <v>-0.4</v>
      </c>
      <c r="I16" s="150">
        <f t="shared" ref="I16:J16" si="33">I15</f>
        <v>-3.2</v>
      </c>
      <c r="J16" s="150">
        <f t="shared" si="33"/>
        <v>-3.2</v>
      </c>
      <c r="K16" s="151">
        <f t="shared" si="30"/>
        <v>0.1</v>
      </c>
      <c r="L16" s="151">
        <f t="shared" si="30"/>
        <v>0.1</v>
      </c>
      <c r="M16" s="151">
        <f t="shared" si="30"/>
        <v>0.1</v>
      </c>
      <c r="N16" s="151">
        <f t="shared" si="30"/>
        <v>0.1</v>
      </c>
      <c r="O16" s="151">
        <f t="shared" si="30"/>
        <v>0.1</v>
      </c>
      <c r="P16" s="151">
        <f t="shared" si="30"/>
        <v>0.1</v>
      </c>
      <c r="Q16" s="151">
        <f t="shared" si="30"/>
        <v>0.1</v>
      </c>
      <c r="R16" s="151">
        <f t="shared" si="30"/>
        <v>0.1</v>
      </c>
      <c r="S16" s="151">
        <f t="shared" si="30"/>
        <v>0.1</v>
      </c>
      <c r="T16" s="151">
        <f t="shared" si="30"/>
        <v>0.1</v>
      </c>
    </row>
    <row r="17" spans="1:20" x14ac:dyDescent="0.25">
      <c r="A17" s="138" t="str">
        <f>TFP!A17</f>
        <v>ahydr</v>
      </c>
      <c r="B17" s="138" t="str">
        <f>TFP!B17</f>
        <v>nat</v>
      </c>
      <c r="C17" s="138" t="str">
        <f t="shared" si="3"/>
        <v>base</v>
      </c>
      <c r="D17" s="150">
        <f t="shared" ref="D17:H17" si="34">D28</f>
        <v>-5.5</v>
      </c>
      <c r="E17" s="150">
        <f t="shared" si="34"/>
        <v>-5.5</v>
      </c>
      <c r="F17" s="150">
        <f t="shared" si="34"/>
        <v>-5.5</v>
      </c>
      <c r="G17" s="150">
        <f t="shared" si="34"/>
        <v>-5.5</v>
      </c>
      <c r="H17" s="150">
        <f t="shared" si="34"/>
        <v>-5.5</v>
      </c>
      <c r="I17" s="150">
        <f t="shared" ref="I17:J17" si="35">I28</f>
        <v>-5.5</v>
      </c>
      <c r="J17" s="150">
        <f t="shared" si="35"/>
        <v>-5.5</v>
      </c>
      <c r="K17" s="151">
        <f t="shared" ref="K17:T17" si="36">K18</f>
        <v>0.1</v>
      </c>
      <c r="L17" s="151">
        <f t="shared" si="36"/>
        <v>0.1</v>
      </c>
      <c r="M17" s="151">
        <f t="shared" si="36"/>
        <v>0.1</v>
      </c>
      <c r="N17" s="151">
        <f t="shared" si="36"/>
        <v>0.1</v>
      </c>
      <c r="O17" s="151">
        <f t="shared" si="36"/>
        <v>0.1</v>
      </c>
      <c r="P17" s="151">
        <f t="shared" si="36"/>
        <v>0.1</v>
      </c>
      <c r="Q17" s="151">
        <f t="shared" si="36"/>
        <v>0.1</v>
      </c>
      <c r="R17" s="151">
        <f t="shared" si="36"/>
        <v>0.1</v>
      </c>
      <c r="S17" s="151">
        <f t="shared" si="36"/>
        <v>0.1</v>
      </c>
      <c r="T17" s="151">
        <f t="shared" si="36"/>
        <v>0.1</v>
      </c>
    </row>
    <row r="18" spans="1:20" x14ac:dyDescent="0.25">
      <c r="A18" s="158" t="str">
        <f>TFP!A18</f>
        <v>afood</v>
      </c>
      <c r="B18" s="158" t="str">
        <f>TFP!B18</f>
        <v>nat</v>
      </c>
      <c r="C18" s="158" t="str">
        <f t="shared" si="3"/>
        <v>base</v>
      </c>
      <c r="D18" s="154">
        <v>-1.2</v>
      </c>
      <c r="E18" s="154">
        <f>D18</f>
        <v>-1.2</v>
      </c>
      <c r="F18" s="154">
        <v>-1</v>
      </c>
      <c r="G18" s="154">
        <v>-0.5</v>
      </c>
      <c r="H18" s="154">
        <f t="shared" ref="H18" si="37">G18</f>
        <v>-0.5</v>
      </c>
      <c r="I18" s="154">
        <v>-1</v>
      </c>
      <c r="J18" s="154">
        <v>-2.5</v>
      </c>
      <c r="K18" s="154">
        <v>0.1</v>
      </c>
      <c r="L18" s="154">
        <f t="shared" ref="L18" si="38">K18</f>
        <v>0.1</v>
      </c>
      <c r="M18" s="154">
        <f t="shared" ref="M18" si="39">L18</f>
        <v>0.1</v>
      </c>
      <c r="N18" s="154">
        <f t="shared" ref="N18" si="40">M18</f>
        <v>0.1</v>
      </c>
      <c r="O18" s="154">
        <f t="shared" ref="O18" si="41">N18</f>
        <v>0.1</v>
      </c>
      <c r="P18" s="154">
        <f t="shared" ref="P18" si="42">O18</f>
        <v>0.1</v>
      </c>
      <c r="Q18" s="154">
        <f t="shared" ref="Q18" si="43">P18</f>
        <v>0.1</v>
      </c>
      <c r="R18" s="154">
        <f t="shared" ref="R18" si="44">Q18</f>
        <v>0.1</v>
      </c>
      <c r="S18" s="154">
        <f t="shared" ref="S18" si="45">R18</f>
        <v>0.1</v>
      </c>
      <c r="T18" s="154">
        <f t="shared" ref="T18" si="46">S18</f>
        <v>0.1</v>
      </c>
    </row>
    <row r="19" spans="1:20" x14ac:dyDescent="0.25">
      <c r="A19" s="141" t="str">
        <f>TFP!A19</f>
        <v>abevt</v>
      </c>
      <c r="B19" s="141" t="str">
        <f>TFP!B19</f>
        <v>nat</v>
      </c>
      <c r="C19" s="141" t="str">
        <f t="shared" si="3"/>
        <v>base</v>
      </c>
      <c r="D19" s="150">
        <f t="shared" ref="D19:H19" si="47">D18</f>
        <v>-1.2</v>
      </c>
      <c r="E19" s="150">
        <f t="shared" si="47"/>
        <v>-1.2</v>
      </c>
      <c r="F19" s="150">
        <f t="shared" si="47"/>
        <v>-1</v>
      </c>
      <c r="G19" s="150">
        <f t="shared" si="47"/>
        <v>-0.5</v>
      </c>
      <c r="H19" s="150">
        <f t="shared" si="47"/>
        <v>-0.5</v>
      </c>
      <c r="I19" s="150">
        <f t="shared" ref="I19:J19" si="48">I18</f>
        <v>-1</v>
      </c>
      <c r="J19" s="150">
        <f t="shared" si="48"/>
        <v>-2.5</v>
      </c>
      <c r="K19" s="151">
        <f t="shared" ref="K19:T26" si="49">K18</f>
        <v>0.1</v>
      </c>
      <c r="L19" s="151">
        <f t="shared" si="49"/>
        <v>0.1</v>
      </c>
      <c r="M19" s="151">
        <f t="shared" si="49"/>
        <v>0.1</v>
      </c>
      <c r="N19" s="151">
        <f t="shared" si="49"/>
        <v>0.1</v>
      </c>
      <c r="O19" s="151">
        <f t="shared" si="49"/>
        <v>0.1</v>
      </c>
      <c r="P19" s="151">
        <f t="shared" si="49"/>
        <v>0.1</v>
      </c>
      <c r="Q19" s="151">
        <f t="shared" si="49"/>
        <v>0.1</v>
      </c>
      <c r="R19" s="151">
        <f t="shared" si="49"/>
        <v>0.1</v>
      </c>
      <c r="S19" s="151">
        <f t="shared" si="49"/>
        <v>0.1</v>
      </c>
      <c r="T19" s="151">
        <f t="shared" si="49"/>
        <v>0.1</v>
      </c>
    </row>
    <row r="20" spans="1:20" x14ac:dyDescent="0.25">
      <c r="A20" s="159" t="str">
        <f>TFP!A20</f>
        <v>atext</v>
      </c>
      <c r="B20" s="159" t="str">
        <f>TFP!B20</f>
        <v>nat</v>
      </c>
      <c r="C20" s="159" t="str">
        <f t="shared" si="3"/>
        <v>base</v>
      </c>
      <c r="D20" s="154">
        <v>-5</v>
      </c>
      <c r="E20" s="154">
        <f>D20</f>
        <v>-5</v>
      </c>
      <c r="F20" s="154">
        <f t="shared" ref="F20:H20" si="50">E20</f>
        <v>-5</v>
      </c>
      <c r="G20" s="154">
        <f t="shared" si="50"/>
        <v>-5</v>
      </c>
      <c r="H20" s="154">
        <f t="shared" si="50"/>
        <v>-5</v>
      </c>
      <c r="I20" s="154">
        <f t="shared" ref="I20" si="51">H20</f>
        <v>-5</v>
      </c>
      <c r="J20" s="154">
        <f t="shared" ref="J20" si="52">I20</f>
        <v>-5</v>
      </c>
      <c r="K20" s="172">
        <f t="shared" si="49"/>
        <v>0.1</v>
      </c>
      <c r="L20" s="172">
        <f t="shared" si="49"/>
        <v>0.1</v>
      </c>
      <c r="M20" s="172">
        <f t="shared" si="49"/>
        <v>0.1</v>
      </c>
      <c r="N20" s="172">
        <f t="shared" si="49"/>
        <v>0.1</v>
      </c>
      <c r="O20" s="172">
        <f t="shared" si="49"/>
        <v>0.1</v>
      </c>
      <c r="P20" s="172">
        <f t="shared" si="49"/>
        <v>0.1</v>
      </c>
      <c r="Q20" s="172">
        <f t="shared" si="49"/>
        <v>0.1</v>
      </c>
      <c r="R20" s="172">
        <f t="shared" si="49"/>
        <v>0.1</v>
      </c>
      <c r="S20" s="172">
        <f t="shared" si="49"/>
        <v>0.1</v>
      </c>
      <c r="T20" s="172">
        <f t="shared" si="49"/>
        <v>0.1</v>
      </c>
    </row>
    <row r="21" spans="1:20" x14ac:dyDescent="0.25">
      <c r="A21" s="140" t="str">
        <f>TFP!A21</f>
        <v>aclth</v>
      </c>
      <c r="B21" s="140" t="str">
        <f>TFP!B21</f>
        <v>nat</v>
      </c>
      <c r="C21" s="140" t="str">
        <f t="shared" si="3"/>
        <v>base</v>
      </c>
      <c r="D21" s="150">
        <f t="shared" si="3"/>
        <v>-5</v>
      </c>
      <c r="E21" s="150">
        <f t="shared" ref="E21:H24" si="53">E20</f>
        <v>-5</v>
      </c>
      <c r="F21" s="150">
        <f t="shared" si="53"/>
        <v>-5</v>
      </c>
      <c r="G21" s="150">
        <f t="shared" si="53"/>
        <v>-5</v>
      </c>
      <c r="H21" s="150">
        <f t="shared" si="53"/>
        <v>-5</v>
      </c>
      <c r="I21" s="150">
        <f t="shared" ref="I21:J21" si="54">I20</f>
        <v>-5</v>
      </c>
      <c r="J21" s="150">
        <f t="shared" si="54"/>
        <v>-5</v>
      </c>
      <c r="K21" s="173">
        <f t="shared" si="49"/>
        <v>0.1</v>
      </c>
      <c r="L21" s="173">
        <f t="shared" si="49"/>
        <v>0.1</v>
      </c>
      <c r="M21" s="173">
        <f t="shared" si="49"/>
        <v>0.1</v>
      </c>
      <c r="N21" s="173">
        <f t="shared" si="49"/>
        <v>0.1</v>
      </c>
      <c r="O21" s="173">
        <f t="shared" si="49"/>
        <v>0.1</v>
      </c>
      <c r="P21" s="173">
        <f t="shared" si="49"/>
        <v>0.1</v>
      </c>
      <c r="Q21" s="173">
        <f t="shared" si="49"/>
        <v>0.1</v>
      </c>
      <c r="R21" s="173">
        <f t="shared" si="49"/>
        <v>0.1</v>
      </c>
      <c r="S21" s="173">
        <f t="shared" si="49"/>
        <v>0.1</v>
      </c>
      <c r="T21" s="173">
        <f t="shared" si="49"/>
        <v>0.1</v>
      </c>
    </row>
    <row r="22" spans="1:20" x14ac:dyDescent="0.25">
      <c r="A22" s="140" t="str">
        <f>TFP!A22</f>
        <v>aleat</v>
      </c>
      <c r="B22" s="140" t="str">
        <f>TFP!B22</f>
        <v>nat</v>
      </c>
      <c r="C22" s="140" t="str">
        <f t="shared" si="3"/>
        <v>base</v>
      </c>
      <c r="D22" s="150">
        <f t="shared" ref="D22" si="55">D21</f>
        <v>-5</v>
      </c>
      <c r="E22" s="150">
        <f t="shared" si="53"/>
        <v>-5</v>
      </c>
      <c r="F22" s="150">
        <f t="shared" si="53"/>
        <v>-5</v>
      </c>
      <c r="G22" s="150">
        <f t="shared" si="53"/>
        <v>-5</v>
      </c>
      <c r="H22" s="150">
        <f t="shared" si="53"/>
        <v>-5</v>
      </c>
      <c r="I22" s="150">
        <f t="shared" ref="I22:J22" si="56">I21</f>
        <v>-5</v>
      </c>
      <c r="J22" s="150">
        <f t="shared" si="56"/>
        <v>-5</v>
      </c>
      <c r="K22" s="173">
        <f t="shared" si="49"/>
        <v>0.1</v>
      </c>
      <c r="L22" s="173">
        <f t="shared" si="49"/>
        <v>0.1</v>
      </c>
      <c r="M22" s="173">
        <f t="shared" si="49"/>
        <v>0.1</v>
      </c>
      <c r="N22" s="173">
        <f t="shared" si="49"/>
        <v>0.1</v>
      </c>
      <c r="O22" s="173">
        <f t="shared" si="49"/>
        <v>0.1</v>
      </c>
      <c r="P22" s="173">
        <f t="shared" si="49"/>
        <v>0.1</v>
      </c>
      <c r="Q22" s="173">
        <f t="shared" si="49"/>
        <v>0.1</v>
      </c>
      <c r="R22" s="173">
        <f t="shared" si="49"/>
        <v>0.1</v>
      </c>
      <c r="S22" s="173">
        <f t="shared" si="49"/>
        <v>0.1</v>
      </c>
      <c r="T22" s="173">
        <f t="shared" si="49"/>
        <v>0.1</v>
      </c>
    </row>
    <row r="23" spans="1:20" x14ac:dyDescent="0.25">
      <c r="A23" s="140" t="str">
        <f>TFP!A23</f>
        <v>afoot</v>
      </c>
      <c r="B23" s="140" t="str">
        <f>TFP!B23</f>
        <v>nat</v>
      </c>
      <c r="C23" s="140" t="str">
        <f t="shared" si="3"/>
        <v>base</v>
      </c>
      <c r="D23" s="150">
        <f t="shared" ref="D23" si="57">D22</f>
        <v>-5</v>
      </c>
      <c r="E23" s="150">
        <f t="shared" si="53"/>
        <v>-5</v>
      </c>
      <c r="F23" s="150">
        <f t="shared" si="53"/>
        <v>-5</v>
      </c>
      <c r="G23" s="150">
        <f t="shared" si="53"/>
        <v>-5</v>
      </c>
      <c r="H23" s="150">
        <f t="shared" si="53"/>
        <v>-5</v>
      </c>
      <c r="I23" s="150">
        <f t="shared" ref="I23:J23" si="58">I22</f>
        <v>-5</v>
      </c>
      <c r="J23" s="150">
        <f t="shared" si="58"/>
        <v>-5</v>
      </c>
      <c r="K23" s="173">
        <f t="shared" si="49"/>
        <v>0.1</v>
      </c>
      <c r="L23" s="173">
        <f t="shared" si="49"/>
        <v>0.1</v>
      </c>
      <c r="M23" s="173">
        <f t="shared" si="49"/>
        <v>0.1</v>
      </c>
      <c r="N23" s="173">
        <f t="shared" si="49"/>
        <v>0.1</v>
      </c>
      <c r="O23" s="173">
        <f t="shared" si="49"/>
        <v>0.1</v>
      </c>
      <c r="P23" s="173">
        <f t="shared" si="49"/>
        <v>0.1</v>
      </c>
      <c r="Q23" s="173">
        <f t="shared" si="49"/>
        <v>0.1</v>
      </c>
      <c r="R23" s="173">
        <f t="shared" si="49"/>
        <v>0.1</v>
      </c>
      <c r="S23" s="173">
        <f t="shared" si="49"/>
        <v>0.1</v>
      </c>
      <c r="T23" s="173">
        <f t="shared" si="49"/>
        <v>0.1</v>
      </c>
    </row>
    <row r="24" spans="1:20" x14ac:dyDescent="0.25">
      <c r="A24" s="140" t="str">
        <f>TFP!A24</f>
        <v>awood</v>
      </c>
      <c r="B24" s="140" t="str">
        <f>TFP!B24</f>
        <v>nat</v>
      </c>
      <c r="C24" s="140" t="str">
        <f t="shared" si="3"/>
        <v>base</v>
      </c>
      <c r="D24" s="150">
        <f t="shared" ref="D24" si="59">D23</f>
        <v>-5</v>
      </c>
      <c r="E24" s="150">
        <f t="shared" si="53"/>
        <v>-5</v>
      </c>
      <c r="F24" s="150">
        <f t="shared" si="53"/>
        <v>-5</v>
      </c>
      <c r="G24" s="150">
        <f t="shared" si="53"/>
        <v>-5</v>
      </c>
      <c r="H24" s="150">
        <f t="shared" si="53"/>
        <v>-5</v>
      </c>
      <c r="I24" s="150">
        <f t="shared" ref="I24:J24" si="60">I23</f>
        <v>-5</v>
      </c>
      <c r="J24" s="150">
        <f t="shared" si="60"/>
        <v>-5</v>
      </c>
      <c r="K24" s="173">
        <f t="shared" si="49"/>
        <v>0.1</v>
      </c>
      <c r="L24" s="173">
        <f t="shared" si="49"/>
        <v>0.1</v>
      </c>
      <c r="M24" s="173">
        <f t="shared" si="49"/>
        <v>0.1</v>
      </c>
      <c r="N24" s="173">
        <f t="shared" si="49"/>
        <v>0.1</v>
      </c>
      <c r="O24" s="173">
        <f t="shared" si="49"/>
        <v>0.1</v>
      </c>
      <c r="P24" s="173">
        <f t="shared" si="49"/>
        <v>0.1</v>
      </c>
      <c r="Q24" s="173">
        <f t="shared" si="49"/>
        <v>0.1</v>
      </c>
      <c r="R24" s="173">
        <f t="shared" si="49"/>
        <v>0.1</v>
      </c>
      <c r="S24" s="173">
        <f t="shared" si="49"/>
        <v>0.1</v>
      </c>
      <c r="T24" s="173">
        <f t="shared" si="49"/>
        <v>0.1</v>
      </c>
    </row>
    <row r="25" spans="1:20" x14ac:dyDescent="0.25">
      <c r="A25" s="160" t="str">
        <f>TFP!A25</f>
        <v>apapr</v>
      </c>
      <c r="B25" s="160" t="str">
        <f>TFP!B25</f>
        <v>nat</v>
      </c>
      <c r="C25" s="160" t="str">
        <f t="shared" si="3"/>
        <v>base</v>
      </c>
      <c r="D25" s="154">
        <v>-3</v>
      </c>
      <c r="E25" s="154">
        <v>-2.8</v>
      </c>
      <c r="F25" s="154">
        <v>-2.8</v>
      </c>
      <c r="G25" s="154">
        <v>-2.8</v>
      </c>
      <c r="H25" s="154">
        <v>-2.8</v>
      </c>
      <c r="I25" s="154">
        <v>-3.5</v>
      </c>
      <c r="J25" s="154">
        <v>-4</v>
      </c>
      <c r="K25" s="172">
        <f t="shared" si="49"/>
        <v>0.1</v>
      </c>
      <c r="L25" s="172">
        <f t="shared" si="49"/>
        <v>0.1</v>
      </c>
      <c r="M25" s="172">
        <f t="shared" si="49"/>
        <v>0.1</v>
      </c>
      <c r="N25" s="172">
        <f t="shared" si="49"/>
        <v>0.1</v>
      </c>
      <c r="O25" s="172">
        <f t="shared" si="49"/>
        <v>0.1</v>
      </c>
      <c r="P25" s="172">
        <f t="shared" si="49"/>
        <v>0.1</v>
      </c>
      <c r="Q25" s="172">
        <f t="shared" si="49"/>
        <v>0.1</v>
      </c>
      <c r="R25" s="172">
        <f t="shared" si="49"/>
        <v>0.1</v>
      </c>
      <c r="S25" s="172">
        <f t="shared" si="49"/>
        <v>0.1</v>
      </c>
      <c r="T25" s="172">
        <f t="shared" si="49"/>
        <v>0.1</v>
      </c>
    </row>
    <row r="26" spans="1:20" x14ac:dyDescent="0.25">
      <c r="A26" s="140" t="str">
        <f>TFP!A26</f>
        <v>aprnt</v>
      </c>
      <c r="B26" s="140" t="str">
        <f>TFP!B26</f>
        <v>nat</v>
      </c>
      <c r="C26" s="140" t="str">
        <f t="shared" ref="C26:D41" si="61">C25</f>
        <v>base</v>
      </c>
      <c r="D26" s="150">
        <f t="shared" ref="D26:H26" si="62">D24</f>
        <v>-5</v>
      </c>
      <c r="E26" s="150">
        <f t="shared" si="62"/>
        <v>-5</v>
      </c>
      <c r="F26" s="150">
        <f t="shared" si="62"/>
        <v>-5</v>
      </c>
      <c r="G26" s="150">
        <f t="shared" si="62"/>
        <v>-5</v>
      </c>
      <c r="H26" s="150">
        <f t="shared" si="62"/>
        <v>-5</v>
      </c>
      <c r="I26" s="150">
        <f t="shared" ref="I26:J26" si="63">I24</f>
        <v>-5</v>
      </c>
      <c r="J26" s="150">
        <f t="shared" si="63"/>
        <v>-5</v>
      </c>
      <c r="K26" s="173">
        <f t="shared" si="49"/>
        <v>0.1</v>
      </c>
      <c r="L26" s="173">
        <f t="shared" si="49"/>
        <v>0.1</v>
      </c>
      <c r="M26" s="173">
        <f t="shared" si="49"/>
        <v>0.1</v>
      </c>
      <c r="N26" s="173">
        <f t="shared" si="49"/>
        <v>0.1</v>
      </c>
      <c r="O26" s="173">
        <f t="shared" si="49"/>
        <v>0.1</v>
      </c>
      <c r="P26" s="173">
        <f t="shared" si="49"/>
        <v>0.1</v>
      </c>
      <c r="Q26" s="173">
        <f t="shared" si="49"/>
        <v>0.1</v>
      </c>
      <c r="R26" s="173">
        <f t="shared" si="49"/>
        <v>0.1</v>
      </c>
      <c r="S26" s="173">
        <f t="shared" si="49"/>
        <v>0.1</v>
      </c>
      <c r="T26" s="173">
        <f t="shared" si="49"/>
        <v>0.1</v>
      </c>
    </row>
    <row r="27" spans="1:20" x14ac:dyDescent="0.25">
      <c r="A27" s="161" t="str">
        <f>TFP!A27</f>
        <v>apetr</v>
      </c>
      <c r="B27" s="161" t="str">
        <f>TFP!B27</f>
        <v>nat</v>
      </c>
      <c r="C27" s="161" t="str">
        <f t="shared" si="61"/>
        <v>base</v>
      </c>
      <c r="D27" s="154" t="s">
        <v>77</v>
      </c>
      <c r="E27" s="154" t="str">
        <f>D27</f>
        <v>eps</v>
      </c>
      <c r="F27" s="154" t="str">
        <f t="shared" ref="F27" si="64">E27</f>
        <v>eps</v>
      </c>
      <c r="G27" s="154" t="str">
        <f t="shared" ref="G27" si="65">F27</f>
        <v>eps</v>
      </c>
      <c r="H27" s="154" t="str">
        <f t="shared" ref="H27" si="66">G27</f>
        <v>eps</v>
      </c>
      <c r="I27" s="154" t="str">
        <f t="shared" ref="I27:I28" si="67">H27</f>
        <v>eps</v>
      </c>
      <c r="J27" s="154" t="str">
        <f t="shared" ref="J27:J28" si="68">I27</f>
        <v>eps</v>
      </c>
      <c r="K27" s="174" t="s">
        <v>77</v>
      </c>
      <c r="L27" s="174" t="s">
        <v>77</v>
      </c>
      <c r="M27" s="174" t="s">
        <v>77</v>
      </c>
      <c r="N27" s="174" t="s">
        <v>77</v>
      </c>
      <c r="O27" s="174" t="s">
        <v>77</v>
      </c>
      <c r="P27" s="174" t="s">
        <v>77</v>
      </c>
      <c r="Q27" s="174" t="s">
        <v>77</v>
      </c>
      <c r="R27" s="174" t="s">
        <v>77</v>
      </c>
      <c r="S27" s="174" t="s">
        <v>77</v>
      </c>
      <c r="T27" s="174" t="s">
        <v>77</v>
      </c>
    </row>
    <row r="28" spans="1:20" x14ac:dyDescent="0.25">
      <c r="A28" s="162" t="str">
        <f>TFP!A28</f>
        <v>abchm</v>
      </c>
      <c r="B28" s="162" t="str">
        <f>TFP!B28</f>
        <v>nat</v>
      </c>
      <c r="C28" s="162" t="str">
        <f t="shared" si="61"/>
        <v>base</v>
      </c>
      <c r="D28" s="154">
        <v>-5.5</v>
      </c>
      <c r="E28" s="154">
        <f>D28</f>
        <v>-5.5</v>
      </c>
      <c r="F28" s="154">
        <f t="shared" ref="F28:H28" si="69">E28</f>
        <v>-5.5</v>
      </c>
      <c r="G28" s="154">
        <f t="shared" si="69"/>
        <v>-5.5</v>
      </c>
      <c r="H28" s="154">
        <f t="shared" si="69"/>
        <v>-5.5</v>
      </c>
      <c r="I28" s="154">
        <f t="shared" si="67"/>
        <v>-5.5</v>
      </c>
      <c r="J28" s="154">
        <f t="shared" si="68"/>
        <v>-5.5</v>
      </c>
      <c r="K28" s="172">
        <f t="shared" ref="K28:T28" si="70">K26</f>
        <v>0.1</v>
      </c>
      <c r="L28" s="172">
        <f t="shared" si="70"/>
        <v>0.1</v>
      </c>
      <c r="M28" s="172">
        <f t="shared" si="70"/>
        <v>0.1</v>
      </c>
      <c r="N28" s="172">
        <f t="shared" si="70"/>
        <v>0.1</v>
      </c>
      <c r="O28" s="172">
        <f t="shared" si="70"/>
        <v>0.1</v>
      </c>
      <c r="P28" s="172">
        <f t="shared" si="70"/>
        <v>0.1</v>
      </c>
      <c r="Q28" s="172">
        <f t="shared" si="70"/>
        <v>0.1</v>
      </c>
      <c r="R28" s="172">
        <f t="shared" si="70"/>
        <v>0.1</v>
      </c>
      <c r="S28" s="172">
        <f t="shared" si="70"/>
        <v>0.1</v>
      </c>
      <c r="T28" s="172">
        <f t="shared" si="70"/>
        <v>0.1</v>
      </c>
    </row>
    <row r="29" spans="1:20" x14ac:dyDescent="0.25">
      <c r="A29" s="138" t="str">
        <f>TFP!A29</f>
        <v>aochm</v>
      </c>
      <c r="B29" s="138" t="str">
        <f>TFP!B29</f>
        <v>nat</v>
      </c>
      <c r="C29" s="138" t="str">
        <f t="shared" si="61"/>
        <v>base</v>
      </c>
      <c r="D29" s="150">
        <f t="shared" ref="D29:H29" si="71">D28</f>
        <v>-5.5</v>
      </c>
      <c r="E29" s="150">
        <f t="shared" si="71"/>
        <v>-5.5</v>
      </c>
      <c r="F29" s="150">
        <f t="shared" si="71"/>
        <v>-5.5</v>
      </c>
      <c r="G29" s="150">
        <f t="shared" si="71"/>
        <v>-5.5</v>
      </c>
      <c r="H29" s="150">
        <f t="shared" si="71"/>
        <v>-5.5</v>
      </c>
      <c r="I29" s="150">
        <f t="shared" ref="I29:J29" si="72">I28</f>
        <v>-5.5</v>
      </c>
      <c r="J29" s="150">
        <f t="shared" si="72"/>
        <v>-5.5</v>
      </c>
      <c r="K29" s="173">
        <f t="shared" ref="K29:K43" si="73">K28</f>
        <v>0.1</v>
      </c>
      <c r="L29" s="173">
        <f t="shared" ref="L29:L43" si="74">L28</f>
        <v>0.1</v>
      </c>
      <c r="M29" s="173">
        <f t="shared" ref="M29:M43" si="75">M28</f>
        <v>0.1</v>
      </c>
      <c r="N29" s="173">
        <f t="shared" ref="N29:N43" si="76">N28</f>
        <v>0.1</v>
      </c>
      <c r="O29" s="173">
        <f t="shared" ref="O29:O43" si="77">O28</f>
        <v>0.1</v>
      </c>
      <c r="P29" s="173">
        <f t="shared" ref="P29:P43" si="78">P28</f>
        <v>0.1</v>
      </c>
      <c r="Q29" s="173">
        <f t="shared" ref="Q29:Q43" si="79">Q28</f>
        <v>0.1</v>
      </c>
      <c r="R29" s="173">
        <f t="shared" ref="R29:R43" si="80">R28</f>
        <v>0.1</v>
      </c>
      <c r="S29" s="173">
        <f t="shared" ref="S29:S43" si="81">S28</f>
        <v>0.1</v>
      </c>
      <c r="T29" s="173">
        <f t="shared" ref="T29:T43" si="82">T28</f>
        <v>0.1</v>
      </c>
    </row>
    <row r="30" spans="1:20" x14ac:dyDescent="0.25">
      <c r="A30" s="138" t="str">
        <f>TFP!A30</f>
        <v>arubb</v>
      </c>
      <c r="B30" s="138" t="str">
        <f>TFP!B30</f>
        <v>nat</v>
      </c>
      <c r="C30" s="138" t="str">
        <f t="shared" si="61"/>
        <v>base</v>
      </c>
      <c r="D30" s="150">
        <f t="shared" si="61"/>
        <v>-5.5</v>
      </c>
      <c r="E30" s="150">
        <f t="shared" ref="E30:H31" si="83">E29</f>
        <v>-5.5</v>
      </c>
      <c r="F30" s="150">
        <f t="shared" si="83"/>
        <v>-5.5</v>
      </c>
      <c r="G30" s="150">
        <f t="shared" si="83"/>
        <v>-5.5</v>
      </c>
      <c r="H30" s="150">
        <f t="shared" si="83"/>
        <v>-5.5</v>
      </c>
      <c r="I30" s="150">
        <f t="shared" ref="I30:J30" si="84">I29</f>
        <v>-5.5</v>
      </c>
      <c r="J30" s="150">
        <f t="shared" si="84"/>
        <v>-5.5</v>
      </c>
      <c r="K30" s="173">
        <f t="shared" si="73"/>
        <v>0.1</v>
      </c>
      <c r="L30" s="173">
        <f t="shared" si="74"/>
        <v>0.1</v>
      </c>
      <c r="M30" s="173">
        <f t="shared" si="75"/>
        <v>0.1</v>
      </c>
      <c r="N30" s="173">
        <f t="shared" si="76"/>
        <v>0.1</v>
      </c>
      <c r="O30" s="173">
        <f t="shared" si="77"/>
        <v>0.1</v>
      </c>
      <c r="P30" s="173">
        <f t="shared" si="78"/>
        <v>0.1</v>
      </c>
      <c r="Q30" s="173">
        <f t="shared" si="79"/>
        <v>0.1</v>
      </c>
      <c r="R30" s="173">
        <f t="shared" si="80"/>
        <v>0.1</v>
      </c>
      <c r="S30" s="173">
        <f t="shared" si="81"/>
        <v>0.1</v>
      </c>
      <c r="T30" s="173">
        <f t="shared" si="82"/>
        <v>0.1</v>
      </c>
    </row>
    <row r="31" spans="1:20" x14ac:dyDescent="0.25">
      <c r="A31" s="138" t="str">
        <f>TFP!A31</f>
        <v>aplas</v>
      </c>
      <c r="B31" s="138" t="str">
        <f>TFP!B31</f>
        <v>nat</v>
      </c>
      <c r="C31" s="138" t="str">
        <f t="shared" si="61"/>
        <v>base</v>
      </c>
      <c r="D31" s="150">
        <f t="shared" si="61"/>
        <v>-5.5</v>
      </c>
      <c r="E31" s="150">
        <f t="shared" si="83"/>
        <v>-5.5</v>
      </c>
      <c r="F31" s="150">
        <f t="shared" si="83"/>
        <v>-5.5</v>
      </c>
      <c r="G31" s="150">
        <f t="shared" si="83"/>
        <v>-5.5</v>
      </c>
      <c r="H31" s="150">
        <f t="shared" si="83"/>
        <v>-5.5</v>
      </c>
      <c r="I31" s="150">
        <f t="shared" ref="I31:J31" si="85">I30</f>
        <v>-5.5</v>
      </c>
      <c r="J31" s="150">
        <f t="shared" si="85"/>
        <v>-5.5</v>
      </c>
      <c r="K31" s="173">
        <f t="shared" si="73"/>
        <v>0.1</v>
      </c>
      <c r="L31" s="173">
        <f t="shared" si="74"/>
        <v>0.1</v>
      </c>
      <c r="M31" s="173">
        <f t="shared" si="75"/>
        <v>0.1</v>
      </c>
      <c r="N31" s="173">
        <f t="shared" si="76"/>
        <v>0.1</v>
      </c>
      <c r="O31" s="173">
        <f t="shared" si="77"/>
        <v>0.1</v>
      </c>
      <c r="P31" s="173">
        <f t="shared" si="78"/>
        <v>0.1</v>
      </c>
      <c r="Q31" s="173">
        <f t="shared" si="79"/>
        <v>0.1</v>
      </c>
      <c r="R31" s="173">
        <f t="shared" si="80"/>
        <v>0.1</v>
      </c>
      <c r="S31" s="173">
        <f t="shared" si="81"/>
        <v>0.1</v>
      </c>
      <c r="T31" s="173">
        <f t="shared" si="82"/>
        <v>0.1</v>
      </c>
    </row>
    <row r="32" spans="1:20" x14ac:dyDescent="0.25">
      <c r="A32" s="163" t="str">
        <f>TFP!A32</f>
        <v>aglas</v>
      </c>
      <c r="B32" s="163" t="str">
        <f>TFP!B32</f>
        <v>nat</v>
      </c>
      <c r="C32" s="163" t="str">
        <f t="shared" si="61"/>
        <v>base</v>
      </c>
      <c r="D32" s="154">
        <v>-5.5</v>
      </c>
      <c r="E32" s="154">
        <f>D32</f>
        <v>-5.5</v>
      </c>
      <c r="F32" s="154">
        <f t="shared" ref="F32:H32" si="86">E32</f>
        <v>-5.5</v>
      </c>
      <c r="G32" s="154">
        <f t="shared" si="86"/>
        <v>-5.5</v>
      </c>
      <c r="H32" s="154">
        <f t="shared" si="86"/>
        <v>-5.5</v>
      </c>
      <c r="I32" s="154">
        <f t="shared" ref="I32" si="87">H32</f>
        <v>-5.5</v>
      </c>
      <c r="J32" s="154">
        <f t="shared" ref="J32" si="88">I32</f>
        <v>-5.5</v>
      </c>
      <c r="K32" s="172">
        <f t="shared" si="73"/>
        <v>0.1</v>
      </c>
      <c r="L32" s="172">
        <f t="shared" si="74"/>
        <v>0.1</v>
      </c>
      <c r="M32" s="172">
        <f t="shared" si="75"/>
        <v>0.1</v>
      </c>
      <c r="N32" s="172">
        <f t="shared" si="76"/>
        <v>0.1</v>
      </c>
      <c r="O32" s="172">
        <f t="shared" si="77"/>
        <v>0.1</v>
      </c>
      <c r="P32" s="172">
        <f t="shared" si="78"/>
        <v>0.1</v>
      </c>
      <c r="Q32" s="172">
        <f t="shared" si="79"/>
        <v>0.1</v>
      </c>
      <c r="R32" s="172">
        <f t="shared" si="80"/>
        <v>0.1</v>
      </c>
      <c r="S32" s="172">
        <f t="shared" si="81"/>
        <v>0.1</v>
      </c>
      <c r="T32" s="172">
        <f t="shared" si="82"/>
        <v>0.1</v>
      </c>
    </row>
    <row r="33" spans="1:20" x14ac:dyDescent="0.25">
      <c r="A33" s="142" t="str">
        <f>TFP!A33</f>
        <v>anmet</v>
      </c>
      <c r="B33" s="142" t="str">
        <f>TFP!B33</f>
        <v>nat</v>
      </c>
      <c r="C33" s="142" t="str">
        <f t="shared" si="61"/>
        <v>base</v>
      </c>
      <c r="D33" s="150">
        <f t="shared" ref="D33:H33" si="89">D32</f>
        <v>-5.5</v>
      </c>
      <c r="E33" s="150">
        <f t="shared" si="89"/>
        <v>-5.5</v>
      </c>
      <c r="F33" s="150">
        <f t="shared" si="89"/>
        <v>-5.5</v>
      </c>
      <c r="G33" s="150">
        <f t="shared" si="89"/>
        <v>-5.5</v>
      </c>
      <c r="H33" s="150">
        <f t="shared" si="89"/>
        <v>-5.5</v>
      </c>
      <c r="I33" s="150">
        <f t="shared" ref="I33:J33" si="90">I32</f>
        <v>-5.5</v>
      </c>
      <c r="J33" s="150">
        <f t="shared" si="90"/>
        <v>-5.5</v>
      </c>
      <c r="K33" s="173">
        <f t="shared" si="73"/>
        <v>0.1</v>
      </c>
      <c r="L33" s="173">
        <f t="shared" si="74"/>
        <v>0.1</v>
      </c>
      <c r="M33" s="173">
        <f t="shared" si="75"/>
        <v>0.1</v>
      </c>
      <c r="N33" s="173">
        <f t="shared" si="76"/>
        <v>0.1</v>
      </c>
      <c r="O33" s="173">
        <f t="shared" si="77"/>
        <v>0.1</v>
      </c>
      <c r="P33" s="173">
        <f t="shared" si="78"/>
        <v>0.1</v>
      </c>
      <c r="Q33" s="173">
        <f t="shared" si="79"/>
        <v>0.1</v>
      </c>
      <c r="R33" s="173">
        <f t="shared" si="80"/>
        <v>0.1</v>
      </c>
      <c r="S33" s="173">
        <f t="shared" si="81"/>
        <v>0.1</v>
      </c>
      <c r="T33" s="173">
        <f t="shared" si="82"/>
        <v>0.1</v>
      </c>
    </row>
    <row r="34" spans="1:20" x14ac:dyDescent="0.25">
      <c r="A34" s="164" t="str">
        <f>TFP!A34</f>
        <v>airon</v>
      </c>
      <c r="B34" s="164" t="str">
        <f>TFP!B34</f>
        <v>nat</v>
      </c>
      <c r="C34" s="164" t="str">
        <f t="shared" si="61"/>
        <v>base</v>
      </c>
      <c r="D34" s="154">
        <v>-5.5</v>
      </c>
      <c r="E34" s="154">
        <f>D34</f>
        <v>-5.5</v>
      </c>
      <c r="F34" s="154">
        <f t="shared" ref="F34:H35" si="91">E34</f>
        <v>-5.5</v>
      </c>
      <c r="G34" s="154">
        <f t="shared" si="91"/>
        <v>-5.5</v>
      </c>
      <c r="H34" s="154">
        <f t="shared" si="91"/>
        <v>-5.5</v>
      </c>
      <c r="I34" s="154">
        <f t="shared" ref="I34:I35" si="92">H34</f>
        <v>-5.5</v>
      </c>
      <c r="J34" s="154">
        <f t="shared" ref="J34:J35" si="93">I34</f>
        <v>-5.5</v>
      </c>
      <c r="K34" s="172">
        <f t="shared" si="73"/>
        <v>0.1</v>
      </c>
      <c r="L34" s="172">
        <f t="shared" si="74"/>
        <v>0.1</v>
      </c>
      <c r="M34" s="172">
        <f t="shared" si="75"/>
        <v>0.1</v>
      </c>
      <c r="N34" s="172">
        <f t="shared" si="76"/>
        <v>0.1</v>
      </c>
      <c r="O34" s="172">
        <f t="shared" si="77"/>
        <v>0.1</v>
      </c>
      <c r="P34" s="172">
        <f t="shared" si="78"/>
        <v>0.1</v>
      </c>
      <c r="Q34" s="172">
        <f t="shared" si="79"/>
        <v>0.1</v>
      </c>
      <c r="R34" s="172">
        <f t="shared" si="80"/>
        <v>0.1</v>
      </c>
      <c r="S34" s="172">
        <f t="shared" si="81"/>
        <v>0.1</v>
      </c>
      <c r="T34" s="172">
        <f t="shared" si="82"/>
        <v>0.1</v>
      </c>
    </row>
    <row r="35" spans="1:20" x14ac:dyDescent="0.25">
      <c r="A35" s="165" t="str">
        <f>TFP!A35</f>
        <v>anfrm</v>
      </c>
      <c r="B35" s="165" t="str">
        <f>TFP!B35</f>
        <v>nat</v>
      </c>
      <c r="C35" s="165" t="str">
        <f t="shared" si="61"/>
        <v>base</v>
      </c>
      <c r="D35" s="154">
        <v>5.5</v>
      </c>
      <c r="E35" s="154">
        <f>D35</f>
        <v>5.5</v>
      </c>
      <c r="F35" s="154">
        <f t="shared" si="91"/>
        <v>5.5</v>
      </c>
      <c r="G35" s="154">
        <f t="shared" si="91"/>
        <v>5.5</v>
      </c>
      <c r="H35" s="154">
        <f t="shared" si="91"/>
        <v>5.5</v>
      </c>
      <c r="I35" s="154">
        <f t="shared" si="92"/>
        <v>5.5</v>
      </c>
      <c r="J35" s="154">
        <f t="shared" si="93"/>
        <v>5.5</v>
      </c>
      <c r="K35" s="172">
        <f t="shared" si="73"/>
        <v>0.1</v>
      </c>
      <c r="L35" s="172">
        <f t="shared" si="74"/>
        <v>0.1</v>
      </c>
      <c r="M35" s="172">
        <f t="shared" si="75"/>
        <v>0.1</v>
      </c>
      <c r="N35" s="172">
        <f t="shared" si="76"/>
        <v>0.1</v>
      </c>
      <c r="O35" s="172">
        <f t="shared" si="77"/>
        <v>0.1</v>
      </c>
      <c r="P35" s="172">
        <f t="shared" si="78"/>
        <v>0.1</v>
      </c>
      <c r="Q35" s="172">
        <f t="shared" si="79"/>
        <v>0.1</v>
      </c>
      <c r="R35" s="172">
        <f t="shared" si="80"/>
        <v>0.1</v>
      </c>
      <c r="S35" s="172">
        <f t="shared" si="81"/>
        <v>0.1</v>
      </c>
      <c r="T35" s="172">
        <f t="shared" si="82"/>
        <v>0.1</v>
      </c>
    </row>
    <row r="36" spans="1:20" x14ac:dyDescent="0.25">
      <c r="A36" s="140" t="str">
        <f>TFP!A36</f>
        <v>ametp</v>
      </c>
      <c r="B36" s="140" t="str">
        <f>TFP!B36</f>
        <v>nat</v>
      </c>
      <c r="C36" s="140" t="str">
        <f t="shared" si="61"/>
        <v>base</v>
      </c>
      <c r="D36" s="150">
        <f t="shared" ref="D36:H36" si="94">D26</f>
        <v>-5</v>
      </c>
      <c r="E36" s="150">
        <f t="shared" si="94"/>
        <v>-5</v>
      </c>
      <c r="F36" s="150">
        <f t="shared" si="94"/>
        <v>-5</v>
      </c>
      <c r="G36" s="150">
        <f t="shared" si="94"/>
        <v>-5</v>
      </c>
      <c r="H36" s="150">
        <f t="shared" si="94"/>
        <v>-5</v>
      </c>
      <c r="I36" s="150">
        <f t="shared" ref="I36:J36" si="95">I26</f>
        <v>-5</v>
      </c>
      <c r="J36" s="150">
        <f t="shared" si="95"/>
        <v>-5</v>
      </c>
      <c r="K36" s="173">
        <f t="shared" si="73"/>
        <v>0.1</v>
      </c>
      <c r="L36" s="173">
        <f t="shared" si="74"/>
        <v>0.1</v>
      </c>
      <c r="M36" s="173">
        <f t="shared" si="75"/>
        <v>0.1</v>
      </c>
      <c r="N36" s="173">
        <f t="shared" si="76"/>
        <v>0.1</v>
      </c>
      <c r="O36" s="173">
        <f t="shared" si="77"/>
        <v>0.1</v>
      </c>
      <c r="P36" s="173">
        <f t="shared" si="78"/>
        <v>0.1</v>
      </c>
      <c r="Q36" s="173">
        <f t="shared" si="79"/>
        <v>0.1</v>
      </c>
      <c r="R36" s="173">
        <f t="shared" si="80"/>
        <v>0.1</v>
      </c>
      <c r="S36" s="173">
        <f t="shared" si="81"/>
        <v>0.1</v>
      </c>
      <c r="T36" s="173">
        <f t="shared" si="82"/>
        <v>0.1</v>
      </c>
    </row>
    <row r="37" spans="1:20" x14ac:dyDescent="0.25">
      <c r="A37" s="140" t="str">
        <f>TFP!A37</f>
        <v>amach</v>
      </c>
      <c r="B37" s="140" t="str">
        <f>TFP!B37</f>
        <v>nat</v>
      </c>
      <c r="C37" s="140" t="str">
        <f t="shared" si="61"/>
        <v>base</v>
      </c>
      <c r="D37" s="150" t="str">
        <f t="shared" ref="D37" si="96">D27</f>
        <v>eps</v>
      </c>
      <c r="E37" s="150" t="str">
        <f t="shared" ref="E37:H43" si="97">E27</f>
        <v>eps</v>
      </c>
      <c r="F37" s="150" t="str">
        <f t="shared" si="97"/>
        <v>eps</v>
      </c>
      <c r="G37" s="150" t="str">
        <f t="shared" si="97"/>
        <v>eps</v>
      </c>
      <c r="H37" s="150" t="str">
        <f t="shared" si="97"/>
        <v>eps</v>
      </c>
      <c r="I37" s="150" t="str">
        <f t="shared" ref="I37:J37" si="98">I27</f>
        <v>eps</v>
      </c>
      <c r="J37" s="150" t="str">
        <f t="shared" si="98"/>
        <v>eps</v>
      </c>
      <c r="K37" s="173">
        <f t="shared" si="73"/>
        <v>0.1</v>
      </c>
      <c r="L37" s="173">
        <f t="shared" si="74"/>
        <v>0.1</v>
      </c>
      <c r="M37" s="173">
        <f t="shared" si="75"/>
        <v>0.1</v>
      </c>
      <c r="N37" s="173">
        <f t="shared" si="76"/>
        <v>0.1</v>
      </c>
      <c r="O37" s="173">
        <f t="shared" si="77"/>
        <v>0.1</v>
      </c>
      <c r="P37" s="173">
        <f t="shared" si="78"/>
        <v>0.1</v>
      </c>
      <c r="Q37" s="173">
        <f t="shared" si="79"/>
        <v>0.1</v>
      </c>
      <c r="R37" s="173">
        <f t="shared" si="80"/>
        <v>0.1</v>
      </c>
      <c r="S37" s="173">
        <f t="shared" si="81"/>
        <v>0.1</v>
      </c>
      <c r="T37" s="173">
        <f t="shared" si="82"/>
        <v>0.1</v>
      </c>
    </row>
    <row r="38" spans="1:20" x14ac:dyDescent="0.25">
      <c r="A38" s="140" t="str">
        <f>TFP!A38</f>
        <v>aemch</v>
      </c>
      <c r="B38" s="140" t="str">
        <f>TFP!B38</f>
        <v>nat</v>
      </c>
      <c r="C38" s="140" t="str">
        <f t="shared" si="61"/>
        <v>base</v>
      </c>
      <c r="D38" s="150">
        <f t="shared" ref="D38" si="99">D28</f>
        <v>-5.5</v>
      </c>
      <c r="E38" s="150">
        <f t="shared" si="97"/>
        <v>-5.5</v>
      </c>
      <c r="F38" s="150">
        <f t="shared" si="97"/>
        <v>-5.5</v>
      </c>
      <c r="G38" s="150">
        <f t="shared" si="97"/>
        <v>-5.5</v>
      </c>
      <c r="H38" s="150">
        <f t="shared" si="97"/>
        <v>-5.5</v>
      </c>
      <c r="I38" s="150">
        <f t="shared" ref="I38:J38" si="100">I28</f>
        <v>-5.5</v>
      </c>
      <c r="J38" s="150">
        <f t="shared" si="100"/>
        <v>-5.5</v>
      </c>
      <c r="K38" s="173">
        <f t="shared" si="73"/>
        <v>0.1</v>
      </c>
      <c r="L38" s="173">
        <f t="shared" si="74"/>
        <v>0.1</v>
      </c>
      <c r="M38" s="173">
        <f t="shared" si="75"/>
        <v>0.1</v>
      </c>
      <c r="N38" s="173">
        <f t="shared" si="76"/>
        <v>0.1</v>
      </c>
      <c r="O38" s="173">
        <f t="shared" si="77"/>
        <v>0.1</v>
      </c>
      <c r="P38" s="173">
        <f t="shared" si="78"/>
        <v>0.1</v>
      </c>
      <c r="Q38" s="173">
        <f t="shared" si="79"/>
        <v>0.1</v>
      </c>
      <c r="R38" s="173">
        <f t="shared" si="80"/>
        <v>0.1</v>
      </c>
      <c r="S38" s="173">
        <f t="shared" si="81"/>
        <v>0.1</v>
      </c>
      <c r="T38" s="173">
        <f t="shared" si="82"/>
        <v>0.1</v>
      </c>
    </row>
    <row r="39" spans="1:20" x14ac:dyDescent="0.25">
      <c r="A39" s="140" t="str">
        <f>TFP!A39</f>
        <v>asequ</v>
      </c>
      <c r="B39" s="140" t="str">
        <f>TFP!B39</f>
        <v>nat</v>
      </c>
      <c r="C39" s="140" t="str">
        <f t="shared" si="61"/>
        <v>base</v>
      </c>
      <c r="D39" s="150">
        <f t="shared" ref="D39" si="101">D29</f>
        <v>-5.5</v>
      </c>
      <c r="E39" s="150">
        <f t="shared" si="97"/>
        <v>-5.5</v>
      </c>
      <c r="F39" s="150">
        <f t="shared" si="97"/>
        <v>-5.5</v>
      </c>
      <c r="G39" s="150">
        <f t="shared" si="97"/>
        <v>-5.5</v>
      </c>
      <c r="H39" s="150">
        <f t="shared" si="97"/>
        <v>-5.5</v>
      </c>
      <c r="I39" s="150">
        <f t="shared" ref="I39:J39" si="102">I29</f>
        <v>-5.5</v>
      </c>
      <c r="J39" s="150">
        <f t="shared" si="102"/>
        <v>-5.5</v>
      </c>
      <c r="K39" s="173">
        <f t="shared" si="73"/>
        <v>0.1</v>
      </c>
      <c r="L39" s="173">
        <f t="shared" si="74"/>
        <v>0.1</v>
      </c>
      <c r="M39" s="173">
        <f t="shared" si="75"/>
        <v>0.1</v>
      </c>
      <c r="N39" s="173">
        <f t="shared" si="76"/>
        <v>0.1</v>
      </c>
      <c r="O39" s="173">
        <f t="shared" si="77"/>
        <v>0.1</v>
      </c>
      <c r="P39" s="173">
        <f t="shared" si="78"/>
        <v>0.1</v>
      </c>
      <c r="Q39" s="173">
        <f t="shared" si="79"/>
        <v>0.1</v>
      </c>
      <c r="R39" s="173">
        <f t="shared" si="80"/>
        <v>0.1</v>
      </c>
      <c r="S39" s="173">
        <f t="shared" si="81"/>
        <v>0.1</v>
      </c>
      <c r="T39" s="173">
        <f t="shared" si="82"/>
        <v>0.1</v>
      </c>
    </row>
    <row r="40" spans="1:20" x14ac:dyDescent="0.25">
      <c r="A40" s="140" t="str">
        <f>TFP!A40</f>
        <v>avehi</v>
      </c>
      <c r="B40" s="140" t="str">
        <f>TFP!B40</f>
        <v>nat</v>
      </c>
      <c r="C40" s="140" t="str">
        <f t="shared" si="61"/>
        <v>base</v>
      </c>
      <c r="D40" s="150">
        <f t="shared" ref="D40" si="103">D30</f>
        <v>-5.5</v>
      </c>
      <c r="E40" s="150">
        <f t="shared" si="97"/>
        <v>-5.5</v>
      </c>
      <c r="F40" s="150">
        <f t="shared" si="97"/>
        <v>-5.5</v>
      </c>
      <c r="G40" s="150">
        <f t="shared" si="97"/>
        <v>-5.5</v>
      </c>
      <c r="H40" s="150">
        <f t="shared" si="97"/>
        <v>-5.5</v>
      </c>
      <c r="I40" s="150">
        <f t="shared" ref="I40:J40" si="104">I30</f>
        <v>-5.5</v>
      </c>
      <c r="J40" s="150">
        <f t="shared" si="104"/>
        <v>-5.5</v>
      </c>
      <c r="K40" s="173">
        <f t="shared" si="73"/>
        <v>0.1</v>
      </c>
      <c r="L40" s="173">
        <f t="shared" si="74"/>
        <v>0.1</v>
      </c>
      <c r="M40" s="173">
        <f t="shared" si="75"/>
        <v>0.1</v>
      </c>
      <c r="N40" s="173">
        <f t="shared" si="76"/>
        <v>0.1</v>
      </c>
      <c r="O40" s="173">
        <f t="shared" si="77"/>
        <v>0.1</v>
      </c>
      <c r="P40" s="173">
        <f t="shared" si="78"/>
        <v>0.1</v>
      </c>
      <c r="Q40" s="173">
        <f t="shared" si="79"/>
        <v>0.1</v>
      </c>
      <c r="R40" s="173">
        <f t="shared" si="80"/>
        <v>0.1</v>
      </c>
      <c r="S40" s="173">
        <f t="shared" si="81"/>
        <v>0.1</v>
      </c>
      <c r="T40" s="173">
        <f t="shared" si="82"/>
        <v>0.1</v>
      </c>
    </row>
    <row r="41" spans="1:20" x14ac:dyDescent="0.25">
      <c r="A41" s="140" t="str">
        <f>TFP!A41</f>
        <v>atequ</v>
      </c>
      <c r="B41" s="140" t="str">
        <f>TFP!B41</f>
        <v>nat</v>
      </c>
      <c r="C41" s="140" t="str">
        <f t="shared" si="61"/>
        <v>base</v>
      </c>
      <c r="D41" s="150">
        <f t="shared" ref="D41" si="105">D31</f>
        <v>-5.5</v>
      </c>
      <c r="E41" s="150">
        <f t="shared" si="97"/>
        <v>-5.5</v>
      </c>
      <c r="F41" s="150">
        <f t="shared" si="97"/>
        <v>-5.5</v>
      </c>
      <c r="G41" s="150">
        <f t="shared" si="97"/>
        <v>-5.5</v>
      </c>
      <c r="H41" s="150">
        <f t="shared" si="97"/>
        <v>-5.5</v>
      </c>
      <c r="I41" s="150">
        <f t="shared" ref="I41:J41" si="106">I31</f>
        <v>-5.5</v>
      </c>
      <c r="J41" s="150">
        <f t="shared" si="106"/>
        <v>-5.5</v>
      </c>
      <c r="K41" s="173">
        <f t="shared" si="73"/>
        <v>0.1</v>
      </c>
      <c r="L41" s="173">
        <f t="shared" si="74"/>
        <v>0.1</v>
      </c>
      <c r="M41" s="173">
        <f t="shared" si="75"/>
        <v>0.1</v>
      </c>
      <c r="N41" s="173">
        <f t="shared" si="76"/>
        <v>0.1</v>
      </c>
      <c r="O41" s="173">
        <f t="shared" si="77"/>
        <v>0.1</v>
      </c>
      <c r="P41" s="173">
        <f t="shared" si="78"/>
        <v>0.1</v>
      </c>
      <c r="Q41" s="173">
        <f t="shared" si="79"/>
        <v>0.1</v>
      </c>
      <c r="R41" s="173">
        <f t="shared" si="80"/>
        <v>0.1</v>
      </c>
      <c r="S41" s="173">
        <f t="shared" si="81"/>
        <v>0.1</v>
      </c>
      <c r="T41" s="173">
        <f t="shared" si="82"/>
        <v>0.1</v>
      </c>
    </row>
    <row r="42" spans="1:20" x14ac:dyDescent="0.25">
      <c r="A42" s="140" t="str">
        <f>TFP!A42</f>
        <v>afurn</v>
      </c>
      <c r="B42" s="140" t="str">
        <f>TFP!B42</f>
        <v>nat</v>
      </c>
      <c r="C42" s="140" t="str">
        <f t="shared" ref="C42:D57" si="107">C41</f>
        <v>base</v>
      </c>
      <c r="D42" s="150">
        <f t="shared" ref="D42" si="108">D32</f>
        <v>-5.5</v>
      </c>
      <c r="E42" s="150">
        <f t="shared" si="97"/>
        <v>-5.5</v>
      </c>
      <c r="F42" s="150">
        <f t="shared" si="97"/>
        <v>-5.5</v>
      </c>
      <c r="G42" s="150">
        <f t="shared" si="97"/>
        <v>-5.5</v>
      </c>
      <c r="H42" s="150">
        <f t="shared" si="97"/>
        <v>-5.5</v>
      </c>
      <c r="I42" s="150">
        <f t="shared" ref="I42:J42" si="109">I32</f>
        <v>-5.5</v>
      </c>
      <c r="J42" s="150">
        <f t="shared" si="109"/>
        <v>-5.5</v>
      </c>
      <c r="K42" s="173">
        <f t="shared" si="73"/>
        <v>0.1</v>
      </c>
      <c r="L42" s="173">
        <f t="shared" si="74"/>
        <v>0.1</v>
      </c>
      <c r="M42" s="173">
        <f t="shared" si="75"/>
        <v>0.1</v>
      </c>
      <c r="N42" s="173">
        <f t="shared" si="76"/>
        <v>0.1</v>
      </c>
      <c r="O42" s="173">
        <f t="shared" si="77"/>
        <v>0.1</v>
      </c>
      <c r="P42" s="173">
        <f t="shared" si="78"/>
        <v>0.1</v>
      </c>
      <c r="Q42" s="173">
        <f t="shared" si="79"/>
        <v>0.1</v>
      </c>
      <c r="R42" s="173">
        <f t="shared" si="80"/>
        <v>0.1</v>
      </c>
      <c r="S42" s="173">
        <f t="shared" si="81"/>
        <v>0.1</v>
      </c>
      <c r="T42" s="173">
        <f t="shared" si="82"/>
        <v>0.1</v>
      </c>
    </row>
    <row r="43" spans="1:20" x14ac:dyDescent="0.25">
      <c r="A43" s="140" t="str">
        <f>TFP!A43</f>
        <v>aoman</v>
      </c>
      <c r="B43" s="140" t="str">
        <f>TFP!B43</f>
        <v>nat</v>
      </c>
      <c r="C43" s="140" t="str">
        <f t="shared" si="107"/>
        <v>base</v>
      </c>
      <c r="D43" s="150">
        <f t="shared" ref="D43" si="110">D33</f>
        <v>-5.5</v>
      </c>
      <c r="E43" s="150">
        <f t="shared" si="97"/>
        <v>-5.5</v>
      </c>
      <c r="F43" s="150">
        <f t="shared" si="97"/>
        <v>-5.5</v>
      </c>
      <c r="G43" s="150">
        <f t="shared" si="97"/>
        <v>-5.5</v>
      </c>
      <c r="H43" s="150">
        <f t="shared" si="97"/>
        <v>-5.5</v>
      </c>
      <c r="I43" s="150">
        <f t="shared" ref="I43:J43" si="111">I33</f>
        <v>-5.5</v>
      </c>
      <c r="J43" s="150">
        <f t="shared" si="111"/>
        <v>-5.5</v>
      </c>
      <c r="K43" s="173">
        <f t="shared" si="73"/>
        <v>0.1</v>
      </c>
      <c r="L43" s="173">
        <f t="shared" si="74"/>
        <v>0.1</v>
      </c>
      <c r="M43" s="173">
        <f t="shared" si="75"/>
        <v>0.1</v>
      </c>
      <c r="N43" s="173">
        <f t="shared" si="76"/>
        <v>0.1</v>
      </c>
      <c r="O43" s="173">
        <f t="shared" si="77"/>
        <v>0.1</v>
      </c>
      <c r="P43" s="173">
        <f t="shared" si="78"/>
        <v>0.1</v>
      </c>
      <c r="Q43" s="173">
        <f t="shared" si="79"/>
        <v>0.1</v>
      </c>
      <c r="R43" s="173">
        <f t="shared" si="80"/>
        <v>0.1</v>
      </c>
      <c r="S43" s="173">
        <f t="shared" si="81"/>
        <v>0.1</v>
      </c>
      <c r="T43" s="173">
        <f t="shared" si="82"/>
        <v>0.1</v>
      </c>
    </row>
    <row r="44" spans="1:20" x14ac:dyDescent="0.25">
      <c r="A44" s="166" t="str">
        <f>TFP!A44</f>
        <v>aelec</v>
      </c>
      <c r="B44" s="166" t="str">
        <f>TFP!B44</f>
        <v>nat</v>
      </c>
      <c r="C44" s="166" t="str">
        <f t="shared" si="107"/>
        <v>base</v>
      </c>
      <c r="D44" s="154" t="s">
        <v>77</v>
      </c>
      <c r="E44" s="154" t="str">
        <f>D44</f>
        <v>eps</v>
      </c>
      <c r="F44" s="154" t="str">
        <f t="shared" ref="F44:T47" si="112">E44</f>
        <v>eps</v>
      </c>
      <c r="G44" s="154" t="str">
        <f t="shared" si="112"/>
        <v>eps</v>
      </c>
      <c r="H44" s="154" t="str">
        <f t="shared" si="112"/>
        <v>eps</v>
      </c>
      <c r="I44" s="154" t="str">
        <f t="shared" ref="I44" si="113">H44</f>
        <v>eps</v>
      </c>
      <c r="J44" s="154" t="str">
        <f t="shared" ref="J44" si="114">I44</f>
        <v>eps</v>
      </c>
      <c r="K44" s="154" t="str">
        <f t="shared" si="112"/>
        <v>eps</v>
      </c>
      <c r="L44" s="154" t="str">
        <f t="shared" si="112"/>
        <v>eps</v>
      </c>
      <c r="M44" s="154" t="str">
        <f t="shared" si="112"/>
        <v>eps</v>
      </c>
      <c r="N44" s="154" t="str">
        <f t="shared" si="112"/>
        <v>eps</v>
      </c>
      <c r="O44" s="154" t="str">
        <f t="shared" si="112"/>
        <v>eps</v>
      </c>
      <c r="P44" s="154" t="str">
        <f t="shared" si="112"/>
        <v>eps</v>
      </c>
      <c r="Q44" s="154" t="str">
        <f t="shared" si="112"/>
        <v>eps</v>
      </c>
      <c r="R44" s="154" t="str">
        <f t="shared" si="112"/>
        <v>eps</v>
      </c>
      <c r="S44" s="154" t="str">
        <f t="shared" si="112"/>
        <v>eps</v>
      </c>
      <c r="T44" s="154" t="str">
        <f t="shared" si="112"/>
        <v>eps</v>
      </c>
    </row>
    <row r="45" spans="1:20" x14ac:dyDescent="0.25">
      <c r="A45" s="167" t="str">
        <f>TFP!A45</f>
        <v>awatr</v>
      </c>
      <c r="B45" s="167" t="str">
        <f>TFP!B45</f>
        <v>nat</v>
      </c>
      <c r="C45" s="167" t="str">
        <f t="shared" si="107"/>
        <v>base</v>
      </c>
      <c r="D45" s="154">
        <v>-0.05</v>
      </c>
      <c r="E45" s="154">
        <v>-0.7</v>
      </c>
      <c r="F45" s="154">
        <v>-1.5</v>
      </c>
      <c r="G45" s="154">
        <v>-1.4</v>
      </c>
      <c r="H45" s="154">
        <v>-0.9</v>
      </c>
      <c r="I45" s="154">
        <v>-0.9</v>
      </c>
      <c r="J45" s="154">
        <f>I45</f>
        <v>-0.9</v>
      </c>
      <c r="K45" s="154">
        <v>0.1</v>
      </c>
      <c r="L45" s="154">
        <f t="shared" si="112"/>
        <v>0.1</v>
      </c>
      <c r="M45" s="154">
        <f t="shared" si="112"/>
        <v>0.1</v>
      </c>
      <c r="N45" s="154">
        <f t="shared" si="112"/>
        <v>0.1</v>
      </c>
      <c r="O45" s="154">
        <f t="shared" si="112"/>
        <v>0.1</v>
      </c>
      <c r="P45" s="154">
        <f t="shared" si="112"/>
        <v>0.1</v>
      </c>
      <c r="Q45" s="154">
        <f t="shared" si="112"/>
        <v>0.1</v>
      </c>
      <c r="R45" s="154">
        <f t="shared" si="112"/>
        <v>0.1</v>
      </c>
      <c r="S45" s="154">
        <f t="shared" si="112"/>
        <v>0.1</v>
      </c>
      <c r="T45" s="154">
        <f t="shared" si="112"/>
        <v>0.1</v>
      </c>
    </row>
    <row r="46" spans="1:20" x14ac:dyDescent="0.25">
      <c r="A46" s="140" t="str">
        <f>TFP!A46</f>
        <v>acons</v>
      </c>
      <c r="B46" s="140" t="str">
        <f>TFP!B46</f>
        <v>nat</v>
      </c>
      <c r="C46" s="140" t="str">
        <f t="shared" si="107"/>
        <v>base</v>
      </c>
      <c r="D46" s="150">
        <f t="shared" ref="D46:H46" si="115">D43</f>
        <v>-5.5</v>
      </c>
      <c r="E46" s="150">
        <f t="shared" si="115"/>
        <v>-5.5</v>
      </c>
      <c r="F46" s="150">
        <f t="shared" si="115"/>
        <v>-5.5</v>
      </c>
      <c r="G46" s="150">
        <f t="shared" si="115"/>
        <v>-5.5</v>
      </c>
      <c r="H46" s="150">
        <f t="shared" si="115"/>
        <v>-5.5</v>
      </c>
      <c r="I46" s="150">
        <f t="shared" ref="I46:J46" si="116">I43</f>
        <v>-5.5</v>
      </c>
      <c r="J46" s="150">
        <f t="shared" si="116"/>
        <v>-5.5</v>
      </c>
      <c r="K46" s="155">
        <v>0.1</v>
      </c>
      <c r="L46" s="155">
        <f t="shared" si="112"/>
        <v>0.1</v>
      </c>
      <c r="M46" s="155">
        <f t="shared" si="112"/>
        <v>0.1</v>
      </c>
      <c r="N46" s="155">
        <f t="shared" si="112"/>
        <v>0.1</v>
      </c>
      <c r="O46" s="155">
        <f t="shared" si="112"/>
        <v>0.1</v>
      </c>
      <c r="P46" s="155">
        <f t="shared" si="112"/>
        <v>0.1</v>
      </c>
      <c r="Q46" s="155">
        <f t="shared" si="112"/>
        <v>0.1</v>
      </c>
      <c r="R46" s="155">
        <f t="shared" si="112"/>
        <v>0.1</v>
      </c>
      <c r="S46" s="155">
        <f t="shared" si="112"/>
        <v>0.1</v>
      </c>
      <c r="T46" s="155">
        <f t="shared" si="112"/>
        <v>0.1</v>
      </c>
    </row>
    <row r="47" spans="1:20" x14ac:dyDescent="0.25">
      <c r="A47" s="139" t="str">
        <f>TFP!A47</f>
        <v>atrad</v>
      </c>
      <c r="B47" s="139" t="str">
        <f>TFP!B47</f>
        <v>nat</v>
      </c>
      <c r="C47" s="139" t="str">
        <f t="shared" si="107"/>
        <v>base</v>
      </c>
      <c r="D47" s="150">
        <f t="shared" ref="D47:H47" si="117">D45</f>
        <v>-0.05</v>
      </c>
      <c r="E47" s="150">
        <f t="shared" si="117"/>
        <v>-0.7</v>
      </c>
      <c r="F47" s="150">
        <f t="shared" si="117"/>
        <v>-1.5</v>
      </c>
      <c r="G47" s="150">
        <f t="shared" si="117"/>
        <v>-1.4</v>
      </c>
      <c r="H47" s="150">
        <f t="shared" si="117"/>
        <v>-0.9</v>
      </c>
      <c r="I47" s="150">
        <f t="shared" ref="I47:J47" si="118">I45</f>
        <v>-0.9</v>
      </c>
      <c r="J47" s="150">
        <f t="shared" si="118"/>
        <v>-0.9</v>
      </c>
      <c r="K47" s="155">
        <v>0.1</v>
      </c>
      <c r="L47" s="155">
        <f t="shared" si="112"/>
        <v>0.1</v>
      </c>
      <c r="M47" s="155">
        <f t="shared" si="112"/>
        <v>0.1</v>
      </c>
      <c r="N47" s="155">
        <f t="shared" si="112"/>
        <v>0.1</v>
      </c>
      <c r="O47" s="155">
        <f t="shared" si="112"/>
        <v>0.1</v>
      </c>
      <c r="P47" s="155">
        <f t="shared" si="112"/>
        <v>0.1</v>
      </c>
      <c r="Q47" s="155">
        <f t="shared" si="112"/>
        <v>0.1</v>
      </c>
      <c r="R47" s="155">
        <f t="shared" si="112"/>
        <v>0.1</v>
      </c>
      <c r="S47" s="155">
        <f t="shared" si="112"/>
        <v>0.1</v>
      </c>
      <c r="T47" s="155">
        <f t="shared" si="112"/>
        <v>0.1</v>
      </c>
    </row>
    <row r="48" spans="1:20" x14ac:dyDescent="0.25">
      <c r="A48" s="139" t="str">
        <f>TFP!A48</f>
        <v>ahotl</v>
      </c>
      <c r="B48" s="139" t="str">
        <f>TFP!B48</f>
        <v>nat</v>
      </c>
      <c r="C48" s="139" t="str">
        <f t="shared" si="107"/>
        <v>base</v>
      </c>
      <c r="D48" s="150">
        <f t="shared" ref="D48:H48" si="119">D47</f>
        <v>-0.05</v>
      </c>
      <c r="E48" s="150">
        <f t="shared" si="119"/>
        <v>-0.7</v>
      </c>
      <c r="F48" s="150">
        <f t="shared" si="119"/>
        <v>-1.5</v>
      </c>
      <c r="G48" s="150">
        <f t="shared" si="119"/>
        <v>-1.4</v>
      </c>
      <c r="H48" s="150">
        <f t="shared" si="119"/>
        <v>-0.9</v>
      </c>
      <c r="I48" s="150">
        <f t="shared" ref="I48:J48" si="120">I47</f>
        <v>-0.9</v>
      </c>
      <c r="J48" s="150">
        <f t="shared" si="120"/>
        <v>-0.9</v>
      </c>
      <c r="K48" s="151">
        <f t="shared" ref="K48:T48" si="121">K47</f>
        <v>0.1</v>
      </c>
      <c r="L48" s="151">
        <f t="shared" si="121"/>
        <v>0.1</v>
      </c>
      <c r="M48" s="151">
        <f t="shared" si="121"/>
        <v>0.1</v>
      </c>
      <c r="N48" s="151">
        <f t="shared" si="121"/>
        <v>0.1</v>
      </c>
      <c r="O48" s="151">
        <f t="shared" si="121"/>
        <v>0.1</v>
      </c>
      <c r="P48" s="151">
        <f t="shared" si="121"/>
        <v>0.1</v>
      </c>
      <c r="Q48" s="151">
        <f t="shared" si="121"/>
        <v>0.1</v>
      </c>
      <c r="R48" s="151">
        <f t="shared" si="121"/>
        <v>0.1</v>
      </c>
      <c r="S48" s="151">
        <f t="shared" si="121"/>
        <v>0.1</v>
      </c>
      <c r="T48" s="151">
        <f t="shared" si="121"/>
        <v>0.1</v>
      </c>
    </row>
    <row r="49" spans="1:20" x14ac:dyDescent="0.25">
      <c r="A49" s="139" t="str">
        <f>TFP!A49</f>
        <v>atrps</v>
      </c>
      <c r="B49" s="139" t="str">
        <f>TFP!B49</f>
        <v>nat</v>
      </c>
      <c r="C49" s="139" t="str">
        <f t="shared" si="107"/>
        <v>base</v>
      </c>
      <c r="D49" s="150">
        <f t="shared" ref="D49:H49" si="122">D47</f>
        <v>-0.05</v>
      </c>
      <c r="E49" s="150">
        <f t="shared" si="122"/>
        <v>-0.7</v>
      </c>
      <c r="F49" s="150">
        <f t="shared" si="122"/>
        <v>-1.5</v>
      </c>
      <c r="G49" s="150">
        <f t="shared" si="122"/>
        <v>-1.4</v>
      </c>
      <c r="H49" s="150">
        <f t="shared" si="122"/>
        <v>-0.9</v>
      </c>
      <c r="I49" s="150">
        <f t="shared" ref="I49:J49" si="123">I47</f>
        <v>-0.9</v>
      </c>
      <c r="J49" s="150">
        <f t="shared" si="123"/>
        <v>-0.9</v>
      </c>
      <c r="K49" s="151">
        <f t="shared" ref="K49:T49" si="124">K50</f>
        <v>-0.5</v>
      </c>
      <c r="L49" s="151">
        <f t="shared" si="124"/>
        <v>-0.5</v>
      </c>
      <c r="M49" s="151">
        <f t="shared" si="124"/>
        <v>-0.5</v>
      </c>
      <c r="N49" s="151">
        <f t="shared" si="124"/>
        <v>-0.5</v>
      </c>
      <c r="O49" s="151">
        <f t="shared" si="124"/>
        <v>-0.5</v>
      </c>
      <c r="P49" s="151">
        <f t="shared" si="124"/>
        <v>-0.5</v>
      </c>
      <c r="Q49" s="151">
        <f t="shared" si="124"/>
        <v>-0.5</v>
      </c>
      <c r="R49" s="151">
        <f t="shared" si="124"/>
        <v>-0.5</v>
      </c>
      <c r="S49" s="151">
        <f t="shared" si="124"/>
        <v>-0.5</v>
      </c>
      <c r="T49" s="151">
        <f t="shared" si="124"/>
        <v>-0.5</v>
      </c>
    </row>
    <row r="50" spans="1:20" x14ac:dyDescent="0.25">
      <c r="A50" s="168" t="str">
        <f>TFP!A50</f>
        <v>altrp-p</v>
      </c>
      <c r="B50" s="168" t="str">
        <f>TFP!B50</f>
        <v>nat</v>
      </c>
      <c r="C50" s="168" t="str">
        <f t="shared" si="107"/>
        <v>base</v>
      </c>
      <c r="D50" s="154">
        <v>3.1</v>
      </c>
      <c r="E50" s="154">
        <v>3.1</v>
      </c>
      <c r="F50" s="154">
        <v>3.1</v>
      </c>
      <c r="G50" s="154">
        <v>0.5</v>
      </c>
      <c r="H50" s="154">
        <v>1.2</v>
      </c>
      <c r="I50" s="154">
        <v>1.3</v>
      </c>
      <c r="J50" s="154">
        <v>-0.5</v>
      </c>
      <c r="K50" s="154">
        <f>J50</f>
        <v>-0.5</v>
      </c>
      <c r="L50" s="154">
        <f t="shared" ref="L50:T50" si="125">K50</f>
        <v>-0.5</v>
      </c>
      <c r="M50" s="154">
        <f t="shared" si="125"/>
        <v>-0.5</v>
      </c>
      <c r="N50" s="154">
        <f t="shared" si="125"/>
        <v>-0.5</v>
      </c>
      <c r="O50" s="154">
        <f t="shared" si="125"/>
        <v>-0.5</v>
      </c>
      <c r="P50" s="154">
        <f t="shared" si="125"/>
        <v>-0.5</v>
      </c>
      <c r="Q50" s="154">
        <f t="shared" si="125"/>
        <v>-0.5</v>
      </c>
      <c r="R50" s="154">
        <f t="shared" si="125"/>
        <v>-0.5</v>
      </c>
      <c r="S50" s="154">
        <f t="shared" si="125"/>
        <v>-0.5</v>
      </c>
      <c r="T50" s="154">
        <f t="shared" si="125"/>
        <v>-0.5</v>
      </c>
    </row>
    <row r="51" spans="1:20" x14ac:dyDescent="0.25">
      <c r="A51" s="143" t="str">
        <f>TFP!A51</f>
        <v>altrp-f</v>
      </c>
      <c r="B51" s="143" t="str">
        <f>TFP!B51</f>
        <v>nat</v>
      </c>
      <c r="C51" s="143" t="str">
        <f t="shared" si="107"/>
        <v>base</v>
      </c>
      <c r="D51" s="150">
        <f t="shared" ref="D51:H51" si="126">D50</f>
        <v>3.1</v>
      </c>
      <c r="E51" s="150">
        <f t="shared" si="126"/>
        <v>3.1</v>
      </c>
      <c r="F51" s="150">
        <f t="shared" si="126"/>
        <v>3.1</v>
      </c>
      <c r="G51" s="150">
        <f t="shared" si="126"/>
        <v>0.5</v>
      </c>
      <c r="H51" s="150">
        <f t="shared" si="126"/>
        <v>1.2</v>
      </c>
      <c r="I51" s="150">
        <f t="shared" ref="I51" si="127">I50</f>
        <v>1.3</v>
      </c>
      <c r="J51" s="150">
        <f t="shared" ref="J51" si="128">J50</f>
        <v>-0.5</v>
      </c>
      <c r="K51" s="151">
        <f t="shared" ref="K51:T51" si="129">K50</f>
        <v>-0.5</v>
      </c>
      <c r="L51" s="151">
        <f t="shared" si="129"/>
        <v>-0.5</v>
      </c>
      <c r="M51" s="151">
        <f t="shared" si="129"/>
        <v>-0.5</v>
      </c>
      <c r="N51" s="151">
        <f t="shared" si="129"/>
        <v>-0.5</v>
      </c>
      <c r="O51" s="151">
        <f t="shared" si="129"/>
        <v>-0.5</v>
      </c>
      <c r="P51" s="151">
        <f t="shared" si="129"/>
        <v>-0.5</v>
      </c>
      <c r="Q51" s="151">
        <f t="shared" si="129"/>
        <v>-0.5</v>
      </c>
      <c r="R51" s="151">
        <f t="shared" si="129"/>
        <v>-0.5</v>
      </c>
      <c r="S51" s="151">
        <f t="shared" si="129"/>
        <v>-0.5</v>
      </c>
      <c r="T51" s="151">
        <f t="shared" si="129"/>
        <v>-0.5</v>
      </c>
    </row>
    <row r="52" spans="1:20" x14ac:dyDescent="0.25">
      <c r="A52" s="169" t="str">
        <f>TFP!A52</f>
        <v>awtrp</v>
      </c>
      <c r="B52" s="169" t="str">
        <f>TFP!B52</f>
        <v>nat</v>
      </c>
      <c r="C52" s="169" t="str">
        <f t="shared" si="107"/>
        <v>base</v>
      </c>
      <c r="D52" s="171">
        <v>5.5</v>
      </c>
      <c r="E52" s="171">
        <f>D52</f>
        <v>5.5</v>
      </c>
      <c r="F52" s="171">
        <f t="shared" ref="F52:H52" si="130">E52</f>
        <v>5.5</v>
      </c>
      <c r="G52" s="171">
        <f t="shared" si="130"/>
        <v>5.5</v>
      </c>
      <c r="H52" s="171">
        <f t="shared" si="130"/>
        <v>5.5</v>
      </c>
      <c r="I52" s="171">
        <f>I51</f>
        <v>1.3</v>
      </c>
      <c r="J52" s="171">
        <f>J51</f>
        <v>-0.5</v>
      </c>
      <c r="K52" s="151">
        <f t="shared" ref="K52:K53" si="131">K51</f>
        <v>-0.5</v>
      </c>
      <c r="L52" s="151">
        <f t="shared" ref="L52:L53" si="132">L51</f>
        <v>-0.5</v>
      </c>
      <c r="M52" s="151">
        <f t="shared" ref="M52:M53" si="133">M51</f>
        <v>-0.5</v>
      </c>
      <c r="N52" s="151">
        <f t="shared" ref="N52:N53" si="134">N51</f>
        <v>-0.5</v>
      </c>
      <c r="O52" s="151">
        <f t="shared" ref="O52:O53" si="135">O51</f>
        <v>-0.5</v>
      </c>
      <c r="P52" s="151">
        <f t="shared" ref="P52:P53" si="136">P51</f>
        <v>-0.5</v>
      </c>
      <c r="Q52" s="151">
        <f t="shared" ref="Q52:Q53" si="137">Q51</f>
        <v>-0.5</v>
      </c>
      <c r="R52" s="151">
        <f t="shared" ref="R52:R53" si="138">R51</f>
        <v>-0.5</v>
      </c>
      <c r="S52" s="151">
        <f t="shared" ref="S52:S53" si="139">S51</f>
        <v>-0.5</v>
      </c>
      <c r="T52" s="151">
        <f t="shared" ref="T52:T53" si="140">T51</f>
        <v>-0.5</v>
      </c>
    </row>
    <row r="53" spans="1:20" x14ac:dyDescent="0.25">
      <c r="A53" s="170" t="str">
        <f>TFP!A53</f>
        <v>aatrp</v>
      </c>
      <c r="B53" s="170" t="str">
        <f>TFP!B53</f>
        <v>nat</v>
      </c>
      <c r="C53" s="170" t="str">
        <f>C52</f>
        <v>base</v>
      </c>
      <c r="D53" s="171">
        <v>4</v>
      </c>
      <c r="E53" s="171">
        <v>4</v>
      </c>
      <c r="F53" s="171">
        <v>4</v>
      </c>
      <c r="G53" s="171">
        <v>4</v>
      </c>
      <c r="H53" s="171">
        <v>4</v>
      </c>
      <c r="I53" s="171">
        <f>I52</f>
        <v>1.3</v>
      </c>
      <c r="J53" s="171">
        <f>J52</f>
        <v>-0.5</v>
      </c>
      <c r="K53" s="151">
        <f t="shared" si="131"/>
        <v>-0.5</v>
      </c>
      <c r="L53" s="151">
        <f t="shared" si="132"/>
        <v>-0.5</v>
      </c>
      <c r="M53" s="151">
        <f t="shared" si="133"/>
        <v>-0.5</v>
      </c>
      <c r="N53" s="151">
        <f t="shared" si="134"/>
        <v>-0.5</v>
      </c>
      <c r="O53" s="151">
        <f t="shared" si="135"/>
        <v>-0.5</v>
      </c>
      <c r="P53" s="151">
        <f t="shared" si="136"/>
        <v>-0.5</v>
      </c>
      <c r="Q53" s="151">
        <f t="shared" si="137"/>
        <v>-0.5</v>
      </c>
      <c r="R53" s="151">
        <f t="shared" si="138"/>
        <v>-0.5</v>
      </c>
      <c r="S53" s="151">
        <f t="shared" si="139"/>
        <v>-0.5</v>
      </c>
      <c r="T53" s="151">
        <f t="shared" si="140"/>
        <v>-0.5</v>
      </c>
    </row>
    <row r="54" spans="1:20" x14ac:dyDescent="0.25">
      <c r="A54" s="139" t="str">
        <f>TFP!A54</f>
        <v>acomm</v>
      </c>
      <c r="B54" s="139" t="str">
        <f>TFP!B54</f>
        <v>nat</v>
      </c>
      <c r="C54" s="139" t="str">
        <f t="shared" si="107"/>
        <v>base</v>
      </c>
      <c r="D54" s="150">
        <f t="shared" ref="D54:H54" si="141">D49</f>
        <v>-0.05</v>
      </c>
      <c r="E54" s="150">
        <f t="shared" si="141"/>
        <v>-0.7</v>
      </c>
      <c r="F54" s="150">
        <f t="shared" si="141"/>
        <v>-1.5</v>
      </c>
      <c r="G54" s="150">
        <f t="shared" si="141"/>
        <v>-1.4</v>
      </c>
      <c r="H54" s="150">
        <f t="shared" si="141"/>
        <v>-0.9</v>
      </c>
      <c r="I54" s="150">
        <f t="shared" ref="I54:J54" si="142">I49</f>
        <v>-0.9</v>
      </c>
      <c r="J54" s="150">
        <f t="shared" si="142"/>
        <v>-0.9</v>
      </c>
      <c r="K54" s="151">
        <f t="shared" ref="K54" si="143">K53</f>
        <v>-0.5</v>
      </c>
      <c r="L54" s="151">
        <f t="shared" ref="L54" si="144">L53</f>
        <v>-0.5</v>
      </c>
      <c r="M54" s="151">
        <f t="shared" ref="M54" si="145">M53</f>
        <v>-0.5</v>
      </c>
      <c r="N54" s="151">
        <f t="shared" ref="N54" si="146">N53</f>
        <v>-0.5</v>
      </c>
      <c r="O54" s="151">
        <f t="shared" ref="O54" si="147">O53</f>
        <v>-0.5</v>
      </c>
      <c r="P54" s="151">
        <f t="shared" ref="P54" si="148">P53</f>
        <v>-0.5</v>
      </c>
      <c r="Q54" s="151">
        <f t="shared" ref="Q54" si="149">Q53</f>
        <v>-0.5</v>
      </c>
      <c r="R54" s="151">
        <f t="shared" ref="R54" si="150">R53</f>
        <v>-0.5</v>
      </c>
      <c r="S54" s="151">
        <f t="shared" ref="S54" si="151">S53</f>
        <v>-0.5</v>
      </c>
      <c r="T54" s="151">
        <f t="shared" ref="T54" si="152">T53</f>
        <v>-0.5</v>
      </c>
    </row>
    <row r="55" spans="1:20" x14ac:dyDescent="0.25">
      <c r="A55" s="139" t="str">
        <f>TFP!A55</f>
        <v>afsrv</v>
      </c>
      <c r="B55" s="139" t="str">
        <f>TFP!B55</f>
        <v>nat</v>
      </c>
      <c r="C55" s="139" t="str">
        <f t="shared" si="107"/>
        <v>base</v>
      </c>
      <c r="D55" s="150">
        <f t="shared" ref="D55:H55" si="153">D54</f>
        <v>-0.05</v>
      </c>
      <c r="E55" s="150">
        <f t="shared" si="153"/>
        <v>-0.7</v>
      </c>
      <c r="F55" s="150">
        <f t="shared" si="153"/>
        <v>-1.5</v>
      </c>
      <c r="G55" s="150">
        <f t="shared" si="153"/>
        <v>-1.4</v>
      </c>
      <c r="H55" s="150">
        <f t="shared" si="153"/>
        <v>-0.9</v>
      </c>
      <c r="I55" s="150">
        <f t="shared" ref="I55:J55" si="154">I54</f>
        <v>-0.9</v>
      </c>
      <c r="J55" s="150">
        <f t="shared" si="154"/>
        <v>-0.9</v>
      </c>
      <c r="K55" s="155">
        <f t="shared" ref="K55:T55" si="155">J55</f>
        <v>-0.9</v>
      </c>
      <c r="L55" s="155">
        <f t="shared" si="155"/>
        <v>-0.9</v>
      </c>
      <c r="M55" s="155">
        <f t="shared" si="155"/>
        <v>-0.9</v>
      </c>
      <c r="N55" s="155">
        <f t="shared" si="155"/>
        <v>-0.9</v>
      </c>
      <c r="O55" s="155">
        <f t="shared" si="155"/>
        <v>-0.9</v>
      </c>
      <c r="P55" s="155">
        <f t="shared" si="155"/>
        <v>-0.9</v>
      </c>
      <c r="Q55" s="155">
        <f t="shared" si="155"/>
        <v>-0.9</v>
      </c>
      <c r="R55" s="155">
        <f t="shared" si="155"/>
        <v>-0.9</v>
      </c>
      <c r="S55" s="155">
        <f t="shared" si="155"/>
        <v>-0.9</v>
      </c>
      <c r="T55" s="155">
        <f t="shared" si="155"/>
        <v>-0.9</v>
      </c>
    </row>
    <row r="56" spans="1:20" x14ac:dyDescent="0.25">
      <c r="A56" s="139" t="str">
        <f>TFP!A56</f>
        <v>absrv</v>
      </c>
      <c r="B56" s="139" t="str">
        <f>TFP!B56</f>
        <v>nat</v>
      </c>
      <c r="C56" s="139" t="str">
        <f t="shared" si="107"/>
        <v>base</v>
      </c>
      <c r="D56" s="150">
        <f t="shared" si="107"/>
        <v>-0.05</v>
      </c>
      <c r="E56" s="150">
        <f t="shared" ref="E56:H58" si="156">E55</f>
        <v>-0.7</v>
      </c>
      <c r="F56" s="150">
        <f t="shared" si="156"/>
        <v>-1.5</v>
      </c>
      <c r="G56" s="150">
        <f t="shared" si="156"/>
        <v>-1.4</v>
      </c>
      <c r="H56" s="150">
        <f t="shared" si="156"/>
        <v>-0.9</v>
      </c>
      <c r="I56" s="150">
        <f t="shared" ref="I56:J56" si="157">I55</f>
        <v>-0.9</v>
      </c>
      <c r="J56" s="150">
        <f t="shared" si="157"/>
        <v>-0.9</v>
      </c>
      <c r="K56" s="151">
        <f t="shared" ref="K56:T56" si="158">K55</f>
        <v>-0.9</v>
      </c>
      <c r="L56" s="151">
        <f t="shared" si="158"/>
        <v>-0.9</v>
      </c>
      <c r="M56" s="151">
        <f t="shared" si="158"/>
        <v>-0.9</v>
      </c>
      <c r="N56" s="151">
        <f t="shared" si="158"/>
        <v>-0.9</v>
      </c>
      <c r="O56" s="151">
        <f t="shared" si="158"/>
        <v>-0.9</v>
      </c>
      <c r="P56" s="151">
        <f t="shared" si="158"/>
        <v>-0.9</v>
      </c>
      <c r="Q56" s="151">
        <f t="shared" si="158"/>
        <v>-0.9</v>
      </c>
      <c r="R56" s="151">
        <f t="shared" si="158"/>
        <v>-0.9</v>
      </c>
      <c r="S56" s="151">
        <f t="shared" si="158"/>
        <v>-0.9</v>
      </c>
      <c r="T56" s="151">
        <f t="shared" si="158"/>
        <v>-0.9</v>
      </c>
    </row>
    <row r="57" spans="1:20" x14ac:dyDescent="0.25">
      <c r="A57" s="139" t="str">
        <f>TFP!A57</f>
        <v>agsrv</v>
      </c>
      <c r="B57" s="139" t="str">
        <f>TFP!B57</f>
        <v>nat</v>
      </c>
      <c r="C57" s="139" t="str">
        <f t="shared" si="107"/>
        <v>base</v>
      </c>
      <c r="D57" s="150">
        <f t="shared" si="107"/>
        <v>-0.05</v>
      </c>
      <c r="E57" s="150">
        <f t="shared" si="156"/>
        <v>-0.7</v>
      </c>
      <c r="F57" s="150">
        <f t="shared" si="156"/>
        <v>-1.5</v>
      </c>
      <c r="G57" s="150">
        <f t="shared" si="156"/>
        <v>-1.4</v>
      </c>
      <c r="H57" s="150">
        <f t="shared" si="156"/>
        <v>-0.9</v>
      </c>
      <c r="I57" s="150">
        <f t="shared" ref="I57:J57" si="159">I56</f>
        <v>-0.9</v>
      </c>
      <c r="J57" s="150">
        <f t="shared" si="159"/>
        <v>-0.9</v>
      </c>
      <c r="K57" s="155">
        <f t="shared" ref="K57:T58" si="160">J57</f>
        <v>-0.9</v>
      </c>
      <c r="L57" s="155">
        <f t="shared" si="160"/>
        <v>-0.9</v>
      </c>
      <c r="M57" s="155">
        <f t="shared" si="160"/>
        <v>-0.9</v>
      </c>
      <c r="N57" s="155">
        <f t="shared" si="160"/>
        <v>-0.9</v>
      </c>
      <c r="O57" s="155">
        <f t="shared" si="160"/>
        <v>-0.9</v>
      </c>
      <c r="P57" s="155">
        <f t="shared" si="160"/>
        <v>-0.9</v>
      </c>
      <c r="Q57" s="155">
        <f t="shared" si="160"/>
        <v>-0.9</v>
      </c>
      <c r="R57" s="155">
        <f t="shared" si="160"/>
        <v>-0.9</v>
      </c>
      <c r="S57" s="155">
        <f t="shared" si="160"/>
        <v>-0.9</v>
      </c>
      <c r="T57" s="155">
        <f t="shared" si="160"/>
        <v>-0.9</v>
      </c>
    </row>
    <row r="58" spans="1:20" x14ac:dyDescent="0.25">
      <c r="A58" s="139" t="str">
        <f>TFP!A58</f>
        <v>aosrv</v>
      </c>
      <c r="B58" s="139" t="str">
        <f>TFP!B58</f>
        <v>nat</v>
      </c>
      <c r="C58" s="139" t="str">
        <f>C57</f>
        <v>base</v>
      </c>
      <c r="D58" s="150">
        <f>D57</f>
        <v>-0.05</v>
      </c>
      <c r="E58" s="150">
        <f t="shared" si="156"/>
        <v>-0.7</v>
      </c>
      <c r="F58" s="150">
        <f t="shared" si="156"/>
        <v>-1.5</v>
      </c>
      <c r="G58" s="150">
        <f t="shared" si="156"/>
        <v>-1.4</v>
      </c>
      <c r="H58" s="150">
        <f t="shared" si="156"/>
        <v>-0.9</v>
      </c>
      <c r="I58" s="150">
        <f t="shared" ref="I58:J58" si="161">I57</f>
        <v>-0.9</v>
      </c>
      <c r="J58" s="150">
        <f t="shared" si="161"/>
        <v>-0.9</v>
      </c>
      <c r="K58" s="155">
        <f t="shared" si="160"/>
        <v>-0.9</v>
      </c>
      <c r="L58" s="155">
        <f t="shared" si="160"/>
        <v>-0.9</v>
      </c>
      <c r="M58" s="155">
        <f t="shared" si="160"/>
        <v>-0.9</v>
      </c>
      <c r="N58" s="155">
        <f t="shared" si="160"/>
        <v>-0.9</v>
      </c>
      <c r="O58" s="155">
        <f t="shared" si="160"/>
        <v>-0.9</v>
      </c>
      <c r="P58" s="155">
        <f t="shared" si="160"/>
        <v>-0.9</v>
      </c>
      <c r="Q58" s="155">
        <f t="shared" si="160"/>
        <v>-0.9</v>
      </c>
      <c r="R58" s="155">
        <f t="shared" si="160"/>
        <v>-0.9</v>
      </c>
      <c r="S58" s="155">
        <f t="shared" si="160"/>
        <v>-0.9</v>
      </c>
      <c r="T58" s="155">
        <f t="shared" si="160"/>
        <v>-0.9</v>
      </c>
    </row>
    <row r="59" spans="1:20" x14ac:dyDescent="0.25">
      <c r="A59" s="144" t="s">
        <v>387</v>
      </c>
      <c r="B59" s="144" t="s">
        <v>74</v>
      </c>
      <c r="C59" s="144" t="str">
        <f>C58</f>
        <v>base</v>
      </c>
      <c r="D59" s="85" t="s">
        <v>77</v>
      </c>
      <c r="E59" s="85" t="s">
        <v>77</v>
      </c>
      <c r="F59" s="85" t="s">
        <v>77</v>
      </c>
      <c r="G59" s="85" t="s">
        <v>77</v>
      </c>
      <c r="H59" s="85" t="s">
        <v>77</v>
      </c>
      <c r="I59" s="85" t="s">
        <v>77</v>
      </c>
      <c r="J59" s="85" t="s">
        <v>77</v>
      </c>
      <c r="K59" s="86" t="s">
        <v>77</v>
      </c>
      <c r="L59" s="86" t="s">
        <v>77</v>
      </c>
      <c r="M59" s="86" t="s">
        <v>77</v>
      </c>
      <c r="N59" s="86" t="s">
        <v>77</v>
      </c>
      <c r="O59" s="88" t="s">
        <v>77</v>
      </c>
      <c r="P59" s="88" t="s">
        <v>77</v>
      </c>
      <c r="Q59" s="88" t="s">
        <v>77</v>
      </c>
      <c r="R59" s="88" t="s">
        <v>77</v>
      </c>
      <c r="S59" s="88" t="s">
        <v>77</v>
      </c>
      <c r="T59" s="88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19:H19 K19:N19 K29:N31 D29:H31 D33:H33 K33:N33 K36:N43 D36:H43 D46:H49 K46:N46 K51:N51 D51:H51 D53:H58 K55:N57 D18:E18 D28 D32 D34:D35 D14:H17 D12:H12 K12:T12 K25:T25 K21:N26 K20:T20 K8:T8 D21:H26 D20 K48:N49">
    <cfRule type="cellIs" dxfId="253" priority="179" operator="equal">
      <formula>"eps"</formula>
    </cfRule>
  </conditionalFormatting>
  <conditionalFormatting sqref="D7">
    <cfRule type="cellIs" dxfId="252" priority="178" operator="equal">
      <formula>"eps"</formula>
    </cfRule>
  </conditionalFormatting>
  <conditionalFormatting sqref="O9:R10 O8 O14:R17 O19:R26 O29:R31 O33:R33 O36:R43 O46:R46 O51:R51 O55:R57 O48:R49">
    <cfRule type="cellIs" dxfId="251" priority="176" operator="equal">
      <formula>"eps"</formula>
    </cfRule>
  </conditionalFormatting>
  <conditionalFormatting sqref="S8">
    <cfRule type="cellIs" dxfId="250" priority="169" operator="equal">
      <formula>"eps"</formula>
    </cfRule>
  </conditionalFormatting>
  <conditionalFormatting sqref="S9:S10 S14:S17 S19:S26 S29:S31 S33 S36:S43 S46 S51 S55:S57 S48:S49">
    <cfRule type="cellIs" dxfId="249" priority="168" operator="equal">
      <formula>"eps"</formula>
    </cfRule>
  </conditionalFormatting>
  <conditionalFormatting sqref="T8">
    <cfRule type="cellIs" dxfId="248" priority="167" operator="equal">
      <formula>"eps"</formula>
    </cfRule>
  </conditionalFormatting>
  <conditionalFormatting sqref="T9:T10 T14:T17 T19:T26 T29:T31 T33 T36:T43 T46 T51 T55:T57 T48:T49">
    <cfRule type="cellIs" dxfId="247" priority="166" operator="equal">
      <formula>"eps"</formula>
    </cfRule>
  </conditionalFormatting>
  <conditionalFormatting sqref="E59:H59 K59:N59">
    <cfRule type="cellIs" dxfId="246" priority="165" operator="equal">
      <formula>"eps"</formula>
    </cfRule>
  </conditionalFormatting>
  <conditionalFormatting sqref="O59:R59">
    <cfRule type="cellIs" dxfId="245" priority="164" operator="equal">
      <formula>"eps"</formula>
    </cfRule>
  </conditionalFormatting>
  <conditionalFormatting sqref="S59">
    <cfRule type="cellIs" dxfId="244" priority="163" operator="equal">
      <formula>"eps"</formula>
    </cfRule>
  </conditionalFormatting>
  <conditionalFormatting sqref="T59">
    <cfRule type="cellIs" dxfId="243" priority="162" operator="equal">
      <formula>"eps"</formula>
    </cfRule>
  </conditionalFormatting>
  <conditionalFormatting sqref="D59">
    <cfRule type="cellIs" dxfId="242" priority="159" operator="equal">
      <formula>"eps"</formula>
    </cfRule>
  </conditionalFormatting>
  <conditionalFormatting sqref="K12:T12">
    <cfRule type="cellIs" dxfId="241" priority="158" operator="equal">
      <formula>"eps"</formula>
    </cfRule>
  </conditionalFormatting>
  <conditionalFormatting sqref="F18:H18 K18:T18">
    <cfRule type="cellIs" dxfId="240" priority="155" operator="equal">
      <formula>"eps"</formula>
    </cfRule>
  </conditionalFormatting>
  <conditionalFormatting sqref="E28:H28 K28:T28">
    <cfRule type="cellIs" dxfId="239" priority="154" operator="equal">
      <formula>"eps"</formula>
    </cfRule>
  </conditionalFormatting>
  <conditionalFormatting sqref="O28:R28">
    <cfRule type="cellIs" dxfId="238" priority="153" operator="equal">
      <formula>"eps"</formula>
    </cfRule>
  </conditionalFormatting>
  <conditionalFormatting sqref="S28">
    <cfRule type="cellIs" dxfId="237" priority="152" operator="equal">
      <formula>"eps"</formula>
    </cfRule>
  </conditionalFormatting>
  <conditionalFormatting sqref="T28">
    <cfRule type="cellIs" dxfId="236" priority="151" operator="equal">
      <formula>"eps"</formula>
    </cfRule>
  </conditionalFormatting>
  <conditionalFormatting sqref="E32:H32 K32:T32">
    <cfRule type="cellIs" dxfId="235" priority="149" operator="equal">
      <formula>"eps"</formula>
    </cfRule>
  </conditionalFormatting>
  <conditionalFormatting sqref="O32:R32">
    <cfRule type="cellIs" dxfId="234" priority="148" operator="equal">
      <formula>"eps"</formula>
    </cfRule>
  </conditionalFormatting>
  <conditionalFormatting sqref="S32">
    <cfRule type="cellIs" dxfId="233" priority="147" operator="equal">
      <formula>"eps"</formula>
    </cfRule>
  </conditionalFormatting>
  <conditionalFormatting sqref="T32">
    <cfRule type="cellIs" dxfId="232" priority="146" operator="equal">
      <formula>"eps"</formula>
    </cfRule>
  </conditionalFormatting>
  <conditionalFormatting sqref="E34:H34 K34:T34">
    <cfRule type="cellIs" dxfId="231" priority="144" operator="equal">
      <formula>"eps"</formula>
    </cfRule>
  </conditionalFormatting>
  <conditionalFormatting sqref="O34:R34">
    <cfRule type="cellIs" dxfId="230" priority="143" operator="equal">
      <formula>"eps"</formula>
    </cfRule>
  </conditionalFormatting>
  <conditionalFormatting sqref="S34">
    <cfRule type="cellIs" dxfId="229" priority="142" operator="equal">
      <formula>"eps"</formula>
    </cfRule>
  </conditionalFormatting>
  <conditionalFormatting sqref="T34">
    <cfRule type="cellIs" dxfId="228" priority="141" operator="equal">
      <formula>"eps"</formula>
    </cfRule>
  </conditionalFormatting>
  <conditionalFormatting sqref="E35:H35 K35:T35">
    <cfRule type="cellIs" dxfId="227" priority="139" operator="equal">
      <formula>"eps"</formula>
    </cfRule>
  </conditionalFormatting>
  <conditionalFormatting sqref="O35:R35">
    <cfRule type="cellIs" dxfId="226" priority="138" operator="equal">
      <formula>"eps"</formula>
    </cfRule>
  </conditionalFormatting>
  <conditionalFormatting sqref="S35">
    <cfRule type="cellIs" dxfId="225" priority="137" operator="equal">
      <formula>"eps"</formula>
    </cfRule>
  </conditionalFormatting>
  <conditionalFormatting sqref="T35">
    <cfRule type="cellIs" dxfId="224" priority="136" operator="equal">
      <formula>"eps"</formula>
    </cfRule>
  </conditionalFormatting>
  <conditionalFormatting sqref="E44:H44 K44:T44">
    <cfRule type="cellIs" dxfId="223" priority="133" operator="equal">
      <formula>"eps"</formula>
    </cfRule>
  </conditionalFormatting>
  <conditionalFormatting sqref="O44:R44">
    <cfRule type="cellIs" dxfId="222" priority="132" operator="equal">
      <formula>"eps"</formula>
    </cfRule>
  </conditionalFormatting>
  <conditionalFormatting sqref="S44">
    <cfRule type="cellIs" dxfId="221" priority="131" operator="equal">
      <formula>"eps"</formula>
    </cfRule>
  </conditionalFormatting>
  <conditionalFormatting sqref="T44">
    <cfRule type="cellIs" dxfId="220" priority="130" operator="equal">
      <formula>"eps"</formula>
    </cfRule>
  </conditionalFormatting>
  <conditionalFormatting sqref="E45:H45 K45:T45">
    <cfRule type="cellIs" dxfId="219" priority="127" operator="equal">
      <formula>"eps"</formula>
    </cfRule>
  </conditionalFormatting>
  <conditionalFormatting sqref="O45:R45">
    <cfRule type="cellIs" dxfId="218" priority="126" operator="equal">
      <formula>"eps"</formula>
    </cfRule>
  </conditionalFormatting>
  <conditionalFormatting sqref="S45">
    <cfRule type="cellIs" dxfId="217" priority="125" operator="equal">
      <formula>"eps"</formula>
    </cfRule>
  </conditionalFormatting>
  <conditionalFormatting sqref="T45">
    <cfRule type="cellIs" dxfId="216" priority="124" operator="equal">
      <formula>"eps"</formula>
    </cfRule>
  </conditionalFormatting>
  <conditionalFormatting sqref="E50:H50 K50:T50">
    <cfRule type="cellIs" dxfId="215" priority="121" operator="equal">
      <formula>"eps"</formula>
    </cfRule>
  </conditionalFormatting>
  <conditionalFormatting sqref="O50:R50">
    <cfRule type="cellIs" dxfId="214" priority="120" operator="equal">
      <formula>"eps"</formula>
    </cfRule>
  </conditionalFormatting>
  <conditionalFormatting sqref="S50">
    <cfRule type="cellIs" dxfId="213" priority="119" operator="equal">
      <formula>"eps"</formula>
    </cfRule>
  </conditionalFormatting>
  <conditionalFormatting sqref="T50">
    <cfRule type="cellIs" dxfId="212" priority="118" operator="equal">
      <formula>"eps"</formula>
    </cfRule>
  </conditionalFormatting>
  <conditionalFormatting sqref="E52:H52">
    <cfRule type="cellIs" dxfId="211" priority="115" operator="equal">
      <formula>"eps"</formula>
    </cfRule>
  </conditionalFormatting>
  <conditionalFormatting sqref="D44">
    <cfRule type="cellIs" dxfId="210" priority="109" operator="equal">
      <formula>"eps"</formula>
    </cfRule>
  </conditionalFormatting>
  <conditionalFormatting sqref="D45">
    <cfRule type="cellIs" dxfId="209" priority="108" operator="equal">
      <formula>"eps"</formula>
    </cfRule>
  </conditionalFormatting>
  <conditionalFormatting sqref="D50">
    <cfRule type="cellIs" dxfId="208" priority="107" operator="equal">
      <formula>"eps"</formula>
    </cfRule>
  </conditionalFormatting>
  <conditionalFormatting sqref="D52">
    <cfRule type="cellIs" dxfId="207" priority="106" operator="equal">
      <formula>"eps"</formula>
    </cfRule>
  </conditionalFormatting>
  <conditionalFormatting sqref="E11:H11 K11:T11">
    <cfRule type="cellIs" dxfId="206" priority="105" operator="equal">
      <formula>"eps"</formula>
    </cfRule>
  </conditionalFormatting>
  <conditionalFormatting sqref="O11:R11">
    <cfRule type="cellIs" dxfId="205" priority="104" operator="equal">
      <formula>"eps"</formula>
    </cfRule>
  </conditionalFormatting>
  <conditionalFormatting sqref="S11">
    <cfRule type="cellIs" dxfId="204" priority="103" operator="equal">
      <formula>"eps"</formula>
    </cfRule>
  </conditionalFormatting>
  <conditionalFormatting sqref="T11">
    <cfRule type="cellIs" dxfId="203" priority="102" operator="equal">
      <formula>"eps"</formula>
    </cfRule>
  </conditionalFormatting>
  <conditionalFormatting sqref="D11">
    <cfRule type="cellIs" dxfId="202" priority="100" operator="equal">
      <formula>"eps"</formula>
    </cfRule>
  </conditionalFormatting>
  <conditionalFormatting sqref="E27:H27 K27:T27">
    <cfRule type="cellIs" dxfId="201" priority="99" operator="equal">
      <formula>"eps"</formula>
    </cfRule>
  </conditionalFormatting>
  <conditionalFormatting sqref="O27:R27">
    <cfRule type="cellIs" dxfId="200" priority="98" operator="equal">
      <formula>"eps"</formula>
    </cfRule>
  </conditionalFormatting>
  <conditionalFormatting sqref="S27">
    <cfRule type="cellIs" dxfId="199" priority="97" operator="equal">
      <formula>"eps"</formula>
    </cfRule>
  </conditionalFormatting>
  <conditionalFormatting sqref="T27">
    <cfRule type="cellIs" dxfId="198" priority="96" operator="equal">
      <formula>"eps"</formula>
    </cfRule>
  </conditionalFormatting>
  <conditionalFormatting sqref="D27">
    <cfRule type="cellIs" dxfId="197" priority="94" operator="equal">
      <formula>"eps"</formula>
    </cfRule>
  </conditionalFormatting>
  <conditionalFormatting sqref="D13:H13 K13:T13">
    <cfRule type="cellIs" dxfId="196" priority="93" operator="equal">
      <formula>"eps"</formula>
    </cfRule>
  </conditionalFormatting>
  <conditionalFormatting sqref="K13:T13">
    <cfRule type="cellIs" dxfId="195" priority="91" operator="equal">
      <formula>"eps"</formula>
    </cfRule>
  </conditionalFormatting>
  <conditionalFormatting sqref="E20:H20">
    <cfRule type="cellIs" dxfId="194" priority="64" operator="equal">
      <formula>"eps"</formula>
    </cfRule>
  </conditionalFormatting>
  <conditionalFormatting sqref="K47:N47">
    <cfRule type="cellIs" dxfId="193" priority="62" operator="equal">
      <formula>"eps"</formula>
    </cfRule>
  </conditionalFormatting>
  <conditionalFormatting sqref="O47:R47">
    <cfRule type="cellIs" dxfId="192" priority="61" operator="equal">
      <formula>"eps"</formula>
    </cfRule>
  </conditionalFormatting>
  <conditionalFormatting sqref="S47">
    <cfRule type="cellIs" dxfId="191" priority="60" operator="equal">
      <formula>"eps"</formula>
    </cfRule>
  </conditionalFormatting>
  <conditionalFormatting sqref="T47">
    <cfRule type="cellIs" dxfId="190" priority="59" operator="equal">
      <formula>"eps"</formula>
    </cfRule>
  </conditionalFormatting>
  <conditionalFormatting sqref="K52:N52">
    <cfRule type="cellIs" dxfId="189" priority="55" operator="equal">
      <formula>"eps"</formula>
    </cfRule>
  </conditionalFormatting>
  <conditionalFormatting sqref="O52:R52">
    <cfRule type="cellIs" dxfId="188" priority="54" operator="equal">
      <formula>"eps"</formula>
    </cfRule>
  </conditionalFormatting>
  <conditionalFormatting sqref="S52">
    <cfRule type="cellIs" dxfId="187" priority="53" operator="equal">
      <formula>"eps"</formula>
    </cfRule>
  </conditionalFormatting>
  <conditionalFormatting sqref="T52">
    <cfRule type="cellIs" dxfId="186" priority="52" operator="equal">
      <formula>"eps"</formula>
    </cfRule>
  </conditionalFormatting>
  <conditionalFormatting sqref="K53:N53">
    <cfRule type="cellIs" dxfId="185" priority="49" operator="equal">
      <formula>"eps"</formula>
    </cfRule>
  </conditionalFormatting>
  <conditionalFormatting sqref="O53:R53">
    <cfRule type="cellIs" dxfId="184" priority="48" operator="equal">
      <formula>"eps"</formula>
    </cfRule>
  </conditionalFormatting>
  <conditionalFormatting sqref="S53">
    <cfRule type="cellIs" dxfId="183" priority="47" operator="equal">
      <formula>"eps"</formula>
    </cfRule>
  </conditionalFormatting>
  <conditionalFormatting sqref="T53">
    <cfRule type="cellIs" dxfId="182" priority="46" operator="equal">
      <formula>"eps"</formula>
    </cfRule>
  </conditionalFormatting>
  <conditionalFormatting sqref="K58:N58">
    <cfRule type="cellIs" dxfId="181" priority="43" operator="equal">
      <formula>"eps"</formula>
    </cfRule>
  </conditionalFormatting>
  <conditionalFormatting sqref="O58:R58">
    <cfRule type="cellIs" dxfId="180" priority="42" operator="equal">
      <formula>"eps"</formula>
    </cfRule>
  </conditionalFormatting>
  <conditionalFormatting sqref="S58">
    <cfRule type="cellIs" dxfId="179" priority="41" operator="equal">
      <formula>"eps"</formula>
    </cfRule>
  </conditionalFormatting>
  <conditionalFormatting sqref="T58">
    <cfRule type="cellIs" dxfId="178" priority="40" operator="equal">
      <formula>"eps"</formula>
    </cfRule>
  </conditionalFormatting>
  <conditionalFormatting sqref="K54:N54">
    <cfRule type="cellIs" dxfId="177" priority="37" operator="equal">
      <formula>"eps"</formula>
    </cfRule>
  </conditionalFormatting>
  <conditionalFormatting sqref="O54:R54">
    <cfRule type="cellIs" dxfId="176" priority="36" operator="equal">
      <formula>"eps"</formula>
    </cfRule>
  </conditionalFormatting>
  <conditionalFormatting sqref="S54">
    <cfRule type="cellIs" dxfId="175" priority="35" operator="equal">
      <formula>"eps"</formula>
    </cfRule>
  </conditionalFormatting>
  <conditionalFormatting sqref="T54">
    <cfRule type="cellIs" dxfId="174" priority="34" operator="equal">
      <formula>"eps"</formula>
    </cfRule>
  </conditionalFormatting>
  <conditionalFormatting sqref="I7:I10 I19 I29:I31 I33 I36:I43 I46:I49 I51 I53:I58 I14:I17 I12 I21:I26">
    <cfRule type="cellIs" dxfId="173" priority="33" operator="equal">
      <formula>"eps"</formula>
    </cfRule>
  </conditionalFormatting>
  <conditionalFormatting sqref="I59">
    <cfRule type="cellIs" dxfId="172" priority="32" operator="equal">
      <formula>"eps"</formula>
    </cfRule>
  </conditionalFormatting>
  <conditionalFormatting sqref="I18">
    <cfRule type="cellIs" dxfId="171" priority="31" operator="equal">
      <formula>"eps"</formula>
    </cfRule>
  </conditionalFormatting>
  <conditionalFormatting sqref="I28">
    <cfRule type="cellIs" dxfId="170" priority="30" operator="equal">
      <formula>"eps"</formula>
    </cfRule>
  </conditionalFormatting>
  <conditionalFormatting sqref="I32">
    <cfRule type="cellIs" dxfId="169" priority="29" operator="equal">
      <formula>"eps"</formula>
    </cfRule>
  </conditionalFormatting>
  <conditionalFormatting sqref="I34">
    <cfRule type="cellIs" dxfId="168" priority="28" operator="equal">
      <formula>"eps"</formula>
    </cfRule>
  </conditionalFormatting>
  <conditionalFormatting sqref="I35">
    <cfRule type="cellIs" dxfId="167" priority="27" operator="equal">
      <formula>"eps"</formula>
    </cfRule>
  </conditionalFormatting>
  <conditionalFormatting sqref="I44">
    <cfRule type="cellIs" dxfId="166" priority="26" operator="equal">
      <formula>"eps"</formula>
    </cfRule>
  </conditionalFormatting>
  <conditionalFormatting sqref="I45">
    <cfRule type="cellIs" dxfId="165" priority="25" operator="equal">
      <formula>"eps"</formula>
    </cfRule>
  </conditionalFormatting>
  <conditionalFormatting sqref="I50">
    <cfRule type="cellIs" dxfId="164" priority="24" operator="equal">
      <formula>"eps"</formula>
    </cfRule>
  </conditionalFormatting>
  <conditionalFormatting sqref="I52">
    <cfRule type="cellIs" dxfId="163" priority="23" operator="equal">
      <formula>"eps"</formula>
    </cfRule>
  </conditionalFormatting>
  <conditionalFormatting sqref="I11">
    <cfRule type="cellIs" dxfId="162" priority="22" operator="equal">
      <formula>"eps"</formula>
    </cfRule>
  </conditionalFormatting>
  <conditionalFormatting sqref="I27">
    <cfRule type="cellIs" dxfId="161" priority="21" operator="equal">
      <formula>"eps"</formula>
    </cfRule>
  </conditionalFormatting>
  <conditionalFormatting sqref="I13">
    <cfRule type="cellIs" dxfId="160" priority="20" operator="equal">
      <formula>"eps"</formula>
    </cfRule>
  </conditionalFormatting>
  <conditionalFormatting sqref="I20">
    <cfRule type="cellIs" dxfId="159" priority="19" operator="equal">
      <formula>"eps"</formula>
    </cfRule>
  </conditionalFormatting>
  <conditionalFormatting sqref="J7:J10 J19 J29:J31 J33 J36:J43 J46:J49 J54:J58 J14:J17 J12 J21:J26">
    <cfRule type="cellIs" dxfId="158" priority="18" operator="equal">
      <formula>"eps"</formula>
    </cfRule>
  </conditionalFormatting>
  <conditionalFormatting sqref="J59">
    <cfRule type="cellIs" dxfId="157" priority="17" operator="equal">
      <formula>"eps"</formula>
    </cfRule>
  </conditionalFormatting>
  <conditionalFormatting sqref="J18">
    <cfRule type="cellIs" dxfId="156" priority="16" operator="equal">
      <formula>"eps"</formula>
    </cfRule>
  </conditionalFormatting>
  <conditionalFormatting sqref="J28">
    <cfRule type="cellIs" dxfId="155" priority="15" operator="equal">
      <formula>"eps"</formula>
    </cfRule>
  </conditionalFormatting>
  <conditionalFormatting sqref="J32">
    <cfRule type="cellIs" dxfId="154" priority="14" operator="equal">
      <formula>"eps"</formula>
    </cfRule>
  </conditionalFormatting>
  <conditionalFormatting sqref="J34">
    <cfRule type="cellIs" dxfId="153" priority="13" operator="equal">
      <formula>"eps"</formula>
    </cfRule>
  </conditionalFormatting>
  <conditionalFormatting sqref="J35">
    <cfRule type="cellIs" dxfId="152" priority="12" operator="equal">
      <formula>"eps"</formula>
    </cfRule>
  </conditionalFormatting>
  <conditionalFormatting sqref="J44">
    <cfRule type="cellIs" dxfId="151" priority="11" operator="equal">
      <formula>"eps"</formula>
    </cfRule>
  </conditionalFormatting>
  <conditionalFormatting sqref="J45">
    <cfRule type="cellIs" dxfId="150" priority="10" operator="equal">
      <formula>"eps"</formula>
    </cfRule>
  </conditionalFormatting>
  <conditionalFormatting sqref="J11">
    <cfRule type="cellIs" dxfId="149" priority="7" operator="equal">
      <formula>"eps"</formula>
    </cfRule>
  </conditionalFormatting>
  <conditionalFormatting sqref="J27">
    <cfRule type="cellIs" dxfId="148" priority="6" operator="equal">
      <formula>"eps"</formula>
    </cfRule>
  </conditionalFormatting>
  <conditionalFormatting sqref="J13">
    <cfRule type="cellIs" dxfId="147" priority="5" operator="equal">
      <formula>"eps"</formula>
    </cfRule>
  </conditionalFormatting>
  <conditionalFormatting sqref="J20">
    <cfRule type="cellIs" dxfId="146" priority="4" operator="equal">
      <formula>"eps"</formula>
    </cfRule>
  </conditionalFormatting>
  <conditionalFormatting sqref="J51 J53">
    <cfRule type="cellIs" dxfId="145" priority="3" operator="equal">
      <formula>"eps"</formula>
    </cfRule>
  </conditionalFormatting>
  <conditionalFormatting sqref="J50">
    <cfRule type="cellIs" dxfId="144" priority="2" operator="equal">
      <formula>"eps"</formula>
    </cfRule>
  </conditionalFormatting>
  <conditionalFormatting sqref="J52">
    <cfRule type="cellIs" dxfId="143" priority="1" operator="equal">
      <formula>"eps"</formula>
    </cfRule>
  </conditionalFormatting>
  <pageMargins left="0.7" right="0.7" top="0.75" bottom="0.75" header="0.3" footer="0.3"/>
  <pageSetup orientation="portrait" r:id="rId1"/>
  <ignoredErrors>
    <ignoredError sqref="D48:H48" formula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E33" sqref="E33"/>
    </sheetView>
  </sheetViews>
  <sheetFormatPr defaultRowHeight="15" x14ac:dyDescent="0.25"/>
  <cols>
    <col min="3" max="12" width="9.28515625" customWidth="1"/>
    <col min="33" max="38" width="9.28515625" style="37"/>
  </cols>
  <sheetData>
    <row r="1" spans="1:43" ht="18.75" x14ac:dyDescent="0.3">
      <c r="A1" s="1" t="s">
        <v>75</v>
      </c>
      <c r="G1" s="33"/>
      <c r="Q1" s="36"/>
    </row>
    <row r="2" spans="1:43" x14ac:dyDescent="0.25">
      <c r="Q2" s="36"/>
    </row>
    <row r="3" spans="1:43" x14ac:dyDescent="0.25">
      <c r="C3" s="13">
        <f>AVERAGE(C8:C79)</f>
        <v>6.9019607843137265E-2</v>
      </c>
      <c r="E3" s="72" t="s">
        <v>359</v>
      </c>
      <c r="F3" s="72">
        <v>1</v>
      </c>
      <c r="Q3" s="36"/>
      <c r="AI3" s="46"/>
      <c r="AJ3" s="46"/>
      <c r="AK3" s="46"/>
      <c r="AL3" s="46"/>
    </row>
    <row r="4" spans="1:43" x14ac:dyDescent="0.25">
      <c r="Q4" s="36"/>
      <c r="AF4" s="39" t="s">
        <v>358</v>
      </c>
      <c r="AI4" s="66">
        <f>AVERAGE(AI8:AI69)</f>
        <v>0.54193548387096735</v>
      </c>
      <c r="AJ4" s="66">
        <f>AVERAGE(AJ8:AJ69)</f>
        <v>0.83225806451612883</v>
      </c>
      <c r="AK4" s="66">
        <f>AVERAGE(AK8:AK69)</f>
        <v>0.58870967741935565</v>
      </c>
      <c r="AL4" s="66">
        <f>AVERAGE(AL8:AL69)</f>
        <v>0.54193548387096824</v>
      </c>
    </row>
    <row r="5" spans="1:43" x14ac:dyDescent="0.25">
      <c r="A5" s="2" t="s">
        <v>162</v>
      </c>
      <c r="O5" s="2" t="s">
        <v>155</v>
      </c>
    </row>
    <row r="6" spans="1:43" x14ac:dyDescent="0.25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7" t="s">
        <v>229</v>
      </c>
    </row>
    <row r="7" spans="1:43" x14ac:dyDescent="0.25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7" t="s">
        <v>230</v>
      </c>
      <c r="AJ7" s="37" t="s">
        <v>231</v>
      </c>
      <c r="AK7" s="37" t="s">
        <v>232</v>
      </c>
      <c r="AL7" s="37" t="s">
        <v>233</v>
      </c>
      <c r="AM7" s="37" t="s">
        <v>358</v>
      </c>
    </row>
    <row r="8" spans="1:43" x14ac:dyDescent="0.25">
      <c r="A8" s="83" t="s">
        <v>59</v>
      </c>
      <c r="B8" s="33" t="s">
        <v>74</v>
      </c>
      <c r="C8" s="68">
        <f t="shared" ref="C8:C13" si="3">VLOOKUP($A8,$AG$8:$AM$69,MATCH($AF$4,$AG$7:$AM$7,0),)*$F$3</f>
        <v>0.1</v>
      </c>
      <c r="D8" s="68">
        <f t="shared" si="0"/>
        <v>0.1</v>
      </c>
      <c r="E8" s="68">
        <f t="shared" si="1"/>
        <v>0.1</v>
      </c>
      <c r="F8" s="68">
        <f t="shared" si="1"/>
        <v>0.1</v>
      </c>
      <c r="G8" s="68">
        <f t="shared" si="1"/>
        <v>0.1</v>
      </c>
      <c r="H8" s="68">
        <f t="shared" si="1"/>
        <v>0.1</v>
      </c>
      <c r="I8" s="68">
        <f t="shared" si="1"/>
        <v>0.1</v>
      </c>
      <c r="J8" s="68">
        <f t="shared" si="1"/>
        <v>0.1</v>
      </c>
      <c r="K8" s="68">
        <f t="shared" si="1"/>
        <v>0.1</v>
      </c>
      <c r="L8" s="68">
        <f t="shared" si="1"/>
        <v>0.1</v>
      </c>
      <c r="M8" s="33"/>
      <c r="N8" s="33"/>
      <c r="O8" s="33" t="str">
        <f>A8</f>
        <v>aagri</v>
      </c>
      <c r="P8" s="33" t="str">
        <f t="shared" ref="P8:P39" si="4">B8</f>
        <v>nat</v>
      </c>
      <c r="Q8" s="34" t="s">
        <v>77</v>
      </c>
      <c r="R8" s="34" t="str">
        <f t="shared" ref="R8:R39" si="5">Q8</f>
        <v>eps</v>
      </c>
      <c r="S8" s="34" t="str">
        <f t="shared" ref="S8:Z8" si="6">R8</f>
        <v>eps</v>
      </c>
      <c r="T8" s="34" t="str">
        <f t="shared" si="6"/>
        <v>eps</v>
      </c>
      <c r="U8" s="34" t="str">
        <f t="shared" si="6"/>
        <v>eps</v>
      </c>
      <c r="V8" s="34" t="str">
        <f t="shared" si="6"/>
        <v>eps</v>
      </c>
      <c r="W8" s="34" t="str">
        <f t="shared" si="6"/>
        <v>eps</v>
      </c>
      <c r="X8" s="34" t="str">
        <f t="shared" si="6"/>
        <v>eps</v>
      </c>
      <c r="Y8" s="34" t="str">
        <f t="shared" si="6"/>
        <v>eps</v>
      </c>
      <c r="Z8" s="34" t="str">
        <f t="shared" si="6"/>
        <v>eps</v>
      </c>
      <c r="AF8" s="39" t="s">
        <v>233</v>
      </c>
      <c r="AG8" s="37" t="s">
        <v>59</v>
      </c>
      <c r="AH8" s="37" t="s">
        <v>59</v>
      </c>
      <c r="AI8" s="38">
        <v>0.9</v>
      </c>
      <c r="AJ8" s="37">
        <v>1.7</v>
      </c>
      <c r="AK8" s="37">
        <v>1.5</v>
      </c>
      <c r="AL8" s="37">
        <v>1</v>
      </c>
      <c r="AM8" s="37">
        <v>0.1</v>
      </c>
    </row>
    <row r="9" spans="1:43" x14ac:dyDescent="0.25">
      <c r="A9" s="83" t="s">
        <v>133</v>
      </c>
      <c r="B9" s="33" t="s">
        <v>74</v>
      </c>
      <c r="C9" s="68">
        <f t="shared" si="3"/>
        <v>0.1</v>
      </c>
      <c r="D9" s="68">
        <f t="shared" si="0"/>
        <v>0.1</v>
      </c>
      <c r="E9" s="68">
        <f t="shared" ref="E9:L15" si="7">D9</f>
        <v>0.1</v>
      </c>
      <c r="F9" s="68">
        <f t="shared" si="7"/>
        <v>0.1</v>
      </c>
      <c r="G9" s="68">
        <f t="shared" si="7"/>
        <v>0.1</v>
      </c>
      <c r="H9" s="68">
        <f t="shared" si="7"/>
        <v>0.1</v>
      </c>
      <c r="I9" s="68">
        <f t="shared" si="7"/>
        <v>0.1</v>
      </c>
      <c r="J9" s="68">
        <f t="shared" si="7"/>
        <v>0.1</v>
      </c>
      <c r="K9" s="68">
        <f t="shared" si="7"/>
        <v>0.1</v>
      </c>
      <c r="L9" s="68">
        <f t="shared" si="7"/>
        <v>0.1</v>
      </c>
      <c r="M9" s="33"/>
      <c r="N9" s="33"/>
      <c r="O9" s="33" t="str">
        <f t="shared" ref="O9:O52" si="8">A9</f>
        <v>afore</v>
      </c>
      <c r="P9" s="33" t="str">
        <f t="shared" si="4"/>
        <v>nat</v>
      </c>
      <c r="Q9" s="34" t="str">
        <f t="shared" ref="Q9:Q40" si="9">Q8</f>
        <v>eps</v>
      </c>
      <c r="R9" s="34" t="str">
        <f t="shared" si="5"/>
        <v>eps</v>
      </c>
      <c r="S9" s="34" t="str">
        <f t="shared" ref="S9:Z18" si="10">R9</f>
        <v>eps</v>
      </c>
      <c r="T9" s="34" t="str">
        <f t="shared" si="10"/>
        <v>eps</v>
      </c>
      <c r="U9" s="34" t="str">
        <f t="shared" si="10"/>
        <v>eps</v>
      </c>
      <c r="V9" s="34" t="str">
        <f t="shared" si="10"/>
        <v>eps</v>
      </c>
      <c r="W9" s="34" t="str">
        <f t="shared" si="10"/>
        <v>eps</v>
      </c>
      <c r="X9" s="34" t="str">
        <f t="shared" si="10"/>
        <v>eps</v>
      </c>
      <c r="Y9" s="34" t="str">
        <f t="shared" si="10"/>
        <v>eps</v>
      </c>
      <c r="Z9" s="34" t="str">
        <f t="shared" si="10"/>
        <v>eps</v>
      </c>
      <c r="AF9" s="15"/>
      <c r="AG9" s="37" t="s">
        <v>133</v>
      </c>
      <c r="AH9" s="37" t="s">
        <v>133</v>
      </c>
      <c r="AI9" s="38">
        <v>0.9</v>
      </c>
      <c r="AJ9" s="37">
        <v>1.7</v>
      </c>
      <c r="AK9" s="37">
        <v>1.5</v>
      </c>
      <c r="AL9" s="67">
        <v>1</v>
      </c>
      <c r="AM9" s="66">
        <f>$AM$8*AQ9</f>
        <v>0.1</v>
      </c>
      <c r="AP9">
        <f>AL9/$AL$8</f>
        <v>1</v>
      </c>
      <c r="AQ9">
        <f>AP9</f>
        <v>1</v>
      </c>
    </row>
    <row r="10" spans="1:43" x14ac:dyDescent="0.25">
      <c r="A10" s="83" t="s">
        <v>134</v>
      </c>
      <c r="B10" s="33" t="s">
        <v>74</v>
      </c>
      <c r="C10" s="68">
        <f t="shared" si="3"/>
        <v>0.1</v>
      </c>
      <c r="D10" s="68">
        <f t="shared" si="0"/>
        <v>0.1</v>
      </c>
      <c r="E10" s="68">
        <f t="shared" si="7"/>
        <v>0.1</v>
      </c>
      <c r="F10" s="68">
        <f t="shared" si="7"/>
        <v>0.1</v>
      </c>
      <c r="G10" s="68">
        <f t="shared" si="7"/>
        <v>0.1</v>
      </c>
      <c r="H10" s="68">
        <f t="shared" si="7"/>
        <v>0.1</v>
      </c>
      <c r="I10" s="68">
        <f t="shared" si="7"/>
        <v>0.1</v>
      </c>
      <c r="J10" s="68">
        <f t="shared" si="7"/>
        <v>0.1</v>
      </c>
      <c r="K10" s="68">
        <f t="shared" si="7"/>
        <v>0.1</v>
      </c>
      <c r="L10" s="68">
        <f t="shared" si="7"/>
        <v>0.1</v>
      </c>
      <c r="M10" s="33"/>
      <c r="N10" s="33"/>
      <c r="O10" s="33" t="str">
        <f t="shared" si="8"/>
        <v>afish</v>
      </c>
      <c r="P10" s="33" t="str">
        <f t="shared" si="4"/>
        <v>nat</v>
      </c>
      <c r="Q10" s="34" t="str">
        <f t="shared" si="9"/>
        <v>eps</v>
      </c>
      <c r="R10" s="34" t="str">
        <f t="shared" si="5"/>
        <v>eps</v>
      </c>
      <c r="S10" s="34" t="str">
        <f t="shared" si="10"/>
        <v>eps</v>
      </c>
      <c r="T10" s="34" t="str">
        <f t="shared" si="10"/>
        <v>eps</v>
      </c>
      <c r="U10" s="34" t="str">
        <f t="shared" si="10"/>
        <v>eps</v>
      </c>
      <c r="V10" s="34" t="str">
        <f t="shared" si="10"/>
        <v>eps</v>
      </c>
      <c r="W10" s="34" t="str">
        <f t="shared" si="10"/>
        <v>eps</v>
      </c>
      <c r="X10" s="34" t="str">
        <f t="shared" si="10"/>
        <v>eps</v>
      </c>
      <c r="Y10" s="34" t="str">
        <f t="shared" si="10"/>
        <v>eps</v>
      </c>
      <c r="Z10" s="34" t="str">
        <f t="shared" si="10"/>
        <v>eps</v>
      </c>
      <c r="AF10" s="71" t="str">
        <f>AF8</f>
        <v>20 yrs</v>
      </c>
      <c r="AG10" s="37" t="s">
        <v>134</v>
      </c>
      <c r="AH10" s="37" t="s">
        <v>134</v>
      </c>
      <c r="AI10" s="38">
        <v>0.9</v>
      </c>
      <c r="AJ10" s="37">
        <v>1.7</v>
      </c>
      <c r="AK10" s="37">
        <v>1.5</v>
      </c>
      <c r="AL10" s="37">
        <v>1</v>
      </c>
      <c r="AM10" s="66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25">
      <c r="A11" s="83" t="s">
        <v>60</v>
      </c>
      <c r="B11" s="33" t="s">
        <v>74</v>
      </c>
      <c r="C11" s="68">
        <f t="shared" si="3"/>
        <v>-0.24</v>
      </c>
      <c r="D11" s="68">
        <f t="shared" si="0"/>
        <v>-0.24</v>
      </c>
      <c r="E11" s="68">
        <f t="shared" si="7"/>
        <v>-0.24</v>
      </c>
      <c r="F11" s="68">
        <f t="shared" si="7"/>
        <v>-0.24</v>
      </c>
      <c r="G11" s="68">
        <f t="shared" si="7"/>
        <v>-0.24</v>
      </c>
      <c r="H11" s="68">
        <f t="shared" si="7"/>
        <v>-0.24</v>
      </c>
      <c r="I11" s="68">
        <f t="shared" si="7"/>
        <v>-0.24</v>
      </c>
      <c r="J11" s="68">
        <f t="shared" si="7"/>
        <v>-0.24</v>
      </c>
      <c r="K11" s="68">
        <f t="shared" si="7"/>
        <v>-0.24</v>
      </c>
      <c r="L11" s="68">
        <f t="shared" si="7"/>
        <v>-0.24</v>
      </c>
      <c r="M11" s="33"/>
      <c r="N11" s="33"/>
      <c r="O11" s="74" t="str">
        <f t="shared" si="8"/>
        <v>acoal</v>
      </c>
      <c r="P11" s="33" t="str">
        <f t="shared" si="4"/>
        <v>nat</v>
      </c>
      <c r="Q11" s="34" t="str">
        <f t="shared" si="9"/>
        <v>eps</v>
      </c>
      <c r="R11" s="34" t="str">
        <f t="shared" si="5"/>
        <v>eps</v>
      </c>
      <c r="S11" s="34" t="str">
        <f t="shared" si="10"/>
        <v>eps</v>
      </c>
      <c r="T11" s="34" t="str">
        <f t="shared" si="10"/>
        <v>eps</v>
      </c>
      <c r="U11" s="34" t="str">
        <f t="shared" si="10"/>
        <v>eps</v>
      </c>
      <c r="V11" s="34" t="str">
        <f t="shared" si="10"/>
        <v>eps</v>
      </c>
      <c r="W11" s="34" t="str">
        <f t="shared" si="10"/>
        <v>eps</v>
      </c>
      <c r="X11" s="34" t="str">
        <f t="shared" si="10"/>
        <v>eps</v>
      </c>
      <c r="Y11" s="34" t="str">
        <f t="shared" si="10"/>
        <v>eps</v>
      </c>
      <c r="Z11" s="34" t="str">
        <f t="shared" si="10"/>
        <v>eps</v>
      </c>
      <c r="AF11" s="71" t="str">
        <f>AF10</f>
        <v>20 yrs</v>
      </c>
      <c r="AG11" s="37" t="s">
        <v>60</v>
      </c>
      <c r="AH11" s="37" t="s">
        <v>60</v>
      </c>
      <c r="AI11" s="38">
        <v>-3.2</v>
      </c>
      <c r="AJ11" s="37">
        <v>-3.9</v>
      </c>
      <c r="AK11" s="37">
        <v>-3.3</v>
      </c>
      <c r="AL11" s="37">
        <v>-2.4</v>
      </c>
      <c r="AM11" s="75">
        <f t="shared" si="11"/>
        <v>-0.24</v>
      </c>
      <c r="AP11" s="15">
        <f t="shared" si="12"/>
        <v>-2.4</v>
      </c>
      <c r="AQ11" s="77">
        <f>AP11</f>
        <v>-2.4</v>
      </c>
    </row>
    <row r="12" spans="1:43" x14ac:dyDescent="0.25">
      <c r="A12" s="83" t="s">
        <v>220</v>
      </c>
      <c r="B12" s="33" t="s">
        <v>74</v>
      </c>
      <c r="C12" s="68">
        <f t="shared" si="3"/>
        <v>-0.24</v>
      </c>
      <c r="D12" s="68">
        <f t="shared" si="0"/>
        <v>-0.24</v>
      </c>
      <c r="E12" s="68">
        <f t="shared" si="7"/>
        <v>-0.24</v>
      </c>
      <c r="F12" s="68">
        <f t="shared" si="7"/>
        <v>-0.24</v>
      </c>
      <c r="G12" s="68">
        <f t="shared" si="7"/>
        <v>-0.24</v>
      </c>
      <c r="H12" s="68">
        <f t="shared" si="7"/>
        <v>-0.24</v>
      </c>
      <c r="I12" s="68">
        <f t="shared" si="7"/>
        <v>-0.24</v>
      </c>
      <c r="J12" s="68">
        <f t="shared" si="7"/>
        <v>-0.24</v>
      </c>
      <c r="K12" s="68">
        <f t="shared" si="7"/>
        <v>-0.24</v>
      </c>
      <c r="L12" s="68">
        <f t="shared" si="7"/>
        <v>-0.24</v>
      </c>
      <c r="M12" s="33"/>
      <c r="N12" s="33"/>
      <c r="O12" s="74" t="str">
        <f t="shared" si="8"/>
        <v>agold</v>
      </c>
      <c r="P12" s="33" t="str">
        <f t="shared" si="4"/>
        <v>nat</v>
      </c>
      <c r="Q12" s="34" t="str">
        <f t="shared" si="9"/>
        <v>eps</v>
      </c>
      <c r="R12" s="34" t="str">
        <f t="shared" si="5"/>
        <v>eps</v>
      </c>
      <c r="S12" s="34" t="str">
        <f t="shared" si="10"/>
        <v>eps</v>
      </c>
      <c r="T12" s="34" t="str">
        <f t="shared" si="10"/>
        <v>eps</v>
      </c>
      <c r="U12" s="34" t="str">
        <f t="shared" si="10"/>
        <v>eps</v>
      </c>
      <c r="V12" s="34" t="str">
        <f t="shared" si="10"/>
        <v>eps</v>
      </c>
      <c r="W12" s="34" t="str">
        <f t="shared" si="10"/>
        <v>eps</v>
      </c>
      <c r="X12" s="34" t="str">
        <f t="shared" si="10"/>
        <v>eps</v>
      </c>
      <c r="Y12" s="34" t="str">
        <f t="shared" si="10"/>
        <v>eps</v>
      </c>
      <c r="Z12" s="34" t="str">
        <f t="shared" si="10"/>
        <v>eps</v>
      </c>
      <c r="AF12" s="39" t="s">
        <v>233</v>
      </c>
      <c r="AG12" s="37" t="s">
        <v>220</v>
      </c>
      <c r="AH12" s="37" t="s">
        <v>220</v>
      </c>
      <c r="AI12" s="38">
        <v>-3.2</v>
      </c>
      <c r="AJ12" s="37">
        <v>-3.9</v>
      </c>
      <c r="AK12" s="37">
        <v>-3.3</v>
      </c>
      <c r="AL12" s="37">
        <v>-2.4</v>
      </c>
      <c r="AM12" s="75">
        <f t="shared" si="11"/>
        <v>-0.24</v>
      </c>
      <c r="AP12" s="15">
        <f t="shared" si="12"/>
        <v>-2.4</v>
      </c>
      <c r="AQ12" s="77">
        <f>AP12</f>
        <v>-2.4</v>
      </c>
    </row>
    <row r="13" spans="1:43" x14ac:dyDescent="0.25">
      <c r="A13" s="83" t="s">
        <v>221</v>
      </c>
      <c r="B13" s="33" t="s">
        <v>74</v>
      </c>
      <c r="C13" s="68">
        <f t="shared" si="3"/>
        <v>-0.24</v>
      </c>
      <c r="D13" s="68">
        <f t="shared" si="0"/>
        <v>-0.24</v>
      </c>
      <c r="E13" s="68">
        <f t="shared" si="7"/>
        <v>-0.24</v>
      </c>
      <c r="F13" s="68">
        <f t="shared" si="7"/>
        <v>-0.24</v>
      </c>
      <c r="G13" s="68">
        <f t="shared" si="7"/>
        <v>-0.24</v>
      </c>
      <c r="H13" s="68">
        <f t="shared" si="7"/>
        <v>-0.24</v>
      </c>
      <c r="I13" s="68">
        <f t="shared" si="7"/>
        <v>-0.24</v>
      </c>
      <c r="J13" s="68">
        <f t="shared" si="7"/>
        <v>-0.24</v>
      </c>
      <c r="K13" s="68">
        <f t="shared" si="7"/>
        <v>-0.24</v>
      </c>
      <c r="L13" s="68">
        <f t="shared" si="7"/>
        <v>-0.24</v>
      </c>
      <c r="M13" s="33"/>
      <c r="N13" s="33"/>
      <c r="O13" s="74" t="str">
        <f t="shared" si="8"/>
        <v>amore</v>
      </c>
      <c r="P13" s="33" t="str">
        <f t="shared" si="4"/>
        <v>nat</v>
      </c>
      <c r="Q13" s="34" t="str">
        <f t="shared" si="9"/>
        <v>eps</v>
      </c>
      <c r="R13" s="34" t="str">
        <f t="shared" si="5"/>
        <v>eps</v>
      </c>
      <c r="S13" s="34" t="str">
        <f t="shared" si="10"/>
        <v>eps</v>
      </c>
      <c r="T13" s="34" t="str">
        <f t="shared" si="10"/>
        <v>eps</v>
      </c>
      <c r="U13" s="34" t="str">
        <f t="shared" si="10"/>
        <v>eps</v>
      </c>
      <c r="V13" s="34" t="str">
        <f t="shared" si="10"/>
        <v>eps</v>
      </c>
      <c r="W13" s="34" t="str">
        <f t="shared" si="10"/>
        <v>eps</v>
      </c>
      <c r="X13" s="34" t="str">
        <f t="shared" si="10"/>
        <v>eps</v>
      </c>
      <c r="Y13" s="34" t="str">
        <f t="shared" si="10"/>
        <v>eps</v>
      </c>
      <c r="Z13" s="34" t="str">
        <f t="shared" si="10"/>
        <v>eps</v>
      </c>
      <c r="AF13" s="71" t="str">
        <f>AF12</f>
        <v>20 yrs</v>
      </c>
      <c r="AG13" s="37" t="s">
        <v>221</v>
      </c>
      <c r="AH13" s="37" t="s">
        <v>221</v>
      </c>
      <c r="AI13" s="38">
        <v>-3.2</v>
      </c>
      <c r="AJ13" s="37">
        <v>-3.9</v>
      </c>
      <c r="AK13" s="37">
        <v>-3.3</v>
      </c>
      <c r="AL13" s="37">
        <v>-2.4</v>
      </c>
      <c r="AM13" s="75">
        <f t="shared" si="11"/>
        <v>-0.24</v>
      </c>
      <c r="AP13" s="15">
        <f t="shared" si="12"/>
        <v>-2.4</v>
      </c>
      <c r="AQ13" s="77">
        <f>AP13</f>
        <v>-2.4</v>
      </c>
    </row>
    <row r="14" spans="1:43" x14ac:dyDescent="0.25">
      <c r="A14" s="83" t="s">
        <v>223</v>
      </c>
      <c r="B14" s="33" t="s">
        <v>74</v>
      </c>
      <c r="C14" s="69">
        <f>C13</f>
        <v>-0.24</v>
      </c>
      <c r="D14" s="69">
        <f t="shared" si="0"/>
        <v>-0.24</v>
      </c>
      <c r="E14" s="69">
        <f t="shared" si="7"/>
        <v>-0.24</v>
      </c>
      <c r="F14" s="69">
        <f t="shared" si="7"/>
        <v>-0.24</v>
      </c>
      <c r="G14" s="69">
        <f t="shared" si="7"/>
        <v>-0.24</v>
      </c>
      <c r="H14" s="69">
        <f t="shared" si="7"/>
        <v>-0.24</v>
      </c>
      <c r="I14" s="69">
        <f t="shared" si="7"/>
        <v>-0.24</v>
      </c>
      <c r="J14" s="69">
        <f t="shared" si="7"/>
        <v>-0.24</v>
      </c>
      <c r="K14" s="69">
        <f t="shared" si="7"/>
        <v>-0.24</v>
      </c>
      <c r="L14" s="69">
        <f t="shared" si="7"/>
        <v>-0.24</v>
      </c>
      <c r="M14" s="33"/>
      <c r="N14" s="33"/>
      <c r="O14" s="74" t="str">
        <f t="shared" si="8"/>
        <v>amine</v>
      </c>
      <c r="P14" s="33" t="str">
        <f t="shared" si="4"/>
        <v>nat</v>
      </c>
      <c r="Q14" s="34" t="str">
        <f t="shared" si="9"/>
        <v>eps</v>
      </c>
      <c r="R14" s="34" t="str">
        <f t="shared" si="5"/>
        <v>eps</v>
      </c>
      <c r="S14" s="34" t="str">
        <f t="shared" si="10"/>
        <v>eps</v>
      </c>
      <c r="T14" s="34" t="str">
        <f t="shared" si="10"/>
        <v>eps</v>
      </c>
      <c r="U14" s="34" t="str">
        <f t="shared" si="10"/>
        <v>eps</v>
      </c>
      <c r="V14" s="34" t="str">
        <f t="shared" si="10"/>
        <v>eps</v>
      </c>
      <c r="W14" s="34" t="str">
        <f t="shared" si="10"/>
        <v>eps</v>
      </c>
      <c r="X14" s="34" t="str">
        <f t="shared" si="10"/>
        <v>eps</v>
      </c>
      <c r="Y14" s="34" t="str">
        <f t="shared" si="10"/>
        <v>eps</v>
      </c>
      <c r="Z14" s="34" t="str">
        <f t="shared" si="10"/>
        <v>eps</v>
      </c>
      <c r="AF14" s="71" t="str">
        <f>AF13</f>
        <v>20 yrs</v>
      </c>
      <c r="AG14" s="37" t="s">
        <v>223</v>
      </c>
      <c r="AH14" s="37" t="s">
        <v>234</v>
      </c>
      <c r="AI14" s="38">
        <v>-3.2</v>
      </c>
      <c r="AJ14" s="37">
        <v>-3.9</v>
      </c>
      <c r="AK14" s="37">
        <v>-3.3</v>
      </c>
      <c r="AL14" s="37">
        <v>-2.4</v>
      </c>
      <c r="AM14" s="75">
        <f t="shared" si="11"/>
        <v>-0.24</v>
      </c>
      <c r="AP14" s="15">
        <f t="shared" si="12"/>
        <v>-2.4</v>
      </c>
      <c r="AQ14" s="77">
        <f>AP14</f>
        <v>-2.4</v>
      </c>
    </row>
    <row r="15" spans="1:43" x14ac:dyDescent="0.25">
      <c r="A15" s="83" t="s">
        <v>101</v>
      </c>
      <c r="B15" s="33" t="s">
        <v>74</v>
      </c>
      <c r="C15" s="69">
        <f>C14</f>
        <v>-0.24</v>
      </c>
      <c r="D15" s="69">
        <f t="shared" si="0"/>
        <v>-0.24</v>
      </c>
      <c r="E15" s="69">
        <f t="shared" si="7"/>
        <v>-0.24</v>
      </c>
      <c r="F15" s="69">
        <f t="shared" si="7"/>
        <v>-0.24</v>
      </c>
      <c r="G15" s="69">
        <f t="shared" si="7"/>
        <v>-0.24</v>
      </c>
      <c r="H15" s="69">
        <f t="shared" si="7"/>
        <v>-0.24</v>
      </c>
      <c r="I15" s="69">
        <f t="shared" si="7"/>
        <v>-0.24</v>
      </c>
      <c r="J15" s="69">
        <f t="shared" si="7"/>
        <v>-0.24</v>
      </c>
      <c r="K15" s="69">
        <f t="shared" si="7"/>
        <v>-0.24</v>
      </c>
      <c r="L15" s="69">
        <f t="shared" si="7"/>
        <v>-0.24</v>
      </c>
      <c r="M15" s="33"/>
      <c r="N15" s="33"/>
      <c r="O15" s="74" t="str">
        <f t="shared" si="8"/>
        <v>acoil</v>
      </c>
      <c r="P15" s="33" t="str">
        <f t="shared" si="4"/>
        <v>nat</v>
      </c>
      <c r="Q15" s="34" t="str">
        <f t="shared" si="9"/>
        <v>eps</v>
      </c>
      <c r="R15" s="34" t="str">
        <f t="shared" si="5"/>
        <v>eps</v>
      </c>
      <c r="S15" s="34" t="str">
        <f t="shared" si="10"/>
        <v>eps</v>
      </c>
      <c r="T15" s="34" t="str">
        <f t="shared" si="10"/>
        <v>eps</v>
      </c>
      <c r="U15" s="34" t="str">
        <f t="shared" si="10"/>
        <v>eps</v>
      </c>
      <c r="V15" s="34" t="str">
        <f t="shared" si="10"/>
        <v>eps</v>
      </c>
      <c r="W15" s="34" t="str">
        <f t="shared" si="10"/>
        <v>eps</v>
      </c>
      <c r="X15" s="34" t="str">
        <f t="shared" si="10"/>
        <v>eps</v>
      </c>
      <c r="Y15" s="34" t="str">
        <f t="shared" si="10"/>
        <v>eps</v>
      </c>
      <c r="Z15" s="34" t="str">
        <f t="shared" si="10"/>
        <v>eps</v>
      </c>
      <c r="AF15" s="33"/>
      <c r="AG15" s="37" t="s">
        <v>61</v>
      </c>
      <c r="AH15" s="37" t="s">
        <v>61</v>
      </c>
      <c r="AI15" s="38">
        <v>-0.3</v>
      </c>
      <c r="AJ15" s="37">
        <v>0.7</v>
      </c>
      <c r="AK15" s="37">
        <v>1</v>
      </c>
      <c r="AL15" s="37">
        <v>0.4</v>
      </c>
      <c r="AM15" s="76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25">
      <c r="A16" s="83" t="s">
        <v>135</v>
      </c>
      <c r="B16" s="33" t="s">
        <v>74</v>
      </c>
      <c r="C16" s="69">
        <f>C15</f>
        <v>-0.24</v>
      </c>
      <c r="D16" s="69">
        <f t="shared" ref="D16:L16" si="14">C16</f>
        <v>-0.24</v>
      </c>
      <c r="E16" s="69">
        <f t="shared" si="14"/>
        <v>-0.24</v>
      </c>
      <c r="F16" s="69">
        <f t="shared" si="14"/>
        <v>-0.24</v>
      </c>
      <c r="G16" s="69">
        <f t="shared" si="14"/>
        <v>-0.24</v>
      </c>
      <c r="H16" s="69">
        <f t="shared" si="14"/>
        <v>-0.24</v>
      </c>
      <c r="I16" s="69">
        <f t="shared" si="14"/>
        <v>-0.24</v>
      </c>
      <c r="J16" s="69">
        <f t="shared" si="14"/>
        <v>-0.24</v>
      </c>
      <c r="K16" s="69">
        <f t="shared" si="14"/>
        <v>-0.24</v>
      </c>
      <c r="L16" s="69">
        <f t="shared" si="14"/>
        <v>-0.24</v>
      </c>
      <c r="M16" s="33"/>
      <c r="N16" s="33"/>
      <c r="O16" s="74" t="str">
        <f t="shared" si="8"/>
        <v>angas</v>
      </c>
      <c r="P16" s="33" t="str">
        <f t="shared" si="4"/>
        <v>nat</v>
      </c>
      <c r="Q16" s="34" t="str">
        <f t="shared" si="9"/>
        <v>eps</v>
      </c>
      <c r="R16" s="34" t="str">
        <f t="shared" si="5"/>
        <v>eps</v>
      </c>
      <c r="S16" s="34" t="str">
        <f t="shared" si="10"/>
        <v>eps</v>
      </c>
      <c r="T16" s="34" t="str">
        <f t="shared" si="10"/>
        <v>eps</v>
      </c>
      <c r="U16" s="34" t="str">
        <f t="shared" si="10"/>
        <v>eps</v>
      </c>
      <c r="V16" s="34" t="str">
        <f t="shared" si="10"/>
        <v>eps</v>
      </c>
      <c r="W16" s="34" t="str">
        <f t="shared" si="10"/>
        <v>eps</v>
      </c>
      <c r="X16" s="34" t="str">
        <f t="shared" si="10"/>
        <v>eps</v>
      </c>
      <c r="Y16" s="34" t="str">
        <f t="shared" si="10"/>
        <v>eps</v>
      </c>
      <c r="Z16" s="34" t="str">
        <f t="shared" si="10"/>
        <v>eps</v>
      </c>
      <c r="AF16" s="33"/>
      <c r="AG16" s="37" t="s">
        <v>106</v>
      </c>
      <c r="AH16" s="37" t="s">
        <v>106</v>
      </c>
      <c r="AI16" s="38">
        <v>-0.3</v>
      </c>
      <c r="AJ16" s="37">
        <v>0.7</v>
      </c>
      <c r="AK16" s="37">
        <v>1</v>
      </c>
      <c r="AL16" s="37">
        <v>0.4</v>
      </c>
      <c r="AM16" s="76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25">
      <c r="A17" s="83" t="s">
        <v>222</v>
      </c>
      <c r="B17" s="33" t="s">
        <v>74</v>
      </c>
      <c r="C17" s="68">
        <f>C28</f>
        <v>0.17</v>
      </c>
      <c r="D17" s="68">
        <f t="shared" ref="D17:L17" si="15">C17</f>
        <v>0.17</v>
      </c>
      <c r="E17" s="68">
        <f t="shared" si="15"/>
        <v>0.17</v>
      </c>
      <c r="F17" s="68">
        <f t="shared" si="15"/>
        <v>0.17</v>
      </c>
      <c r="G17" s="68">
        <f t="shared" si="15"/>
        <v>0.17</v>
      </c>
      <c r="H17" s="68">
        <f t="shared" si="15"/>
        <v>0.17</v>
      </c>
      <c r="I17" s="68">
        <f t="shared" si="15"/>
        <v>0.17</v>
      </c>
      <c r="J17" s="68">
        <f t="shared" si="15"/>
        <v>0.17</v>
      </c>
      <c r="K17" s="68">
        <f t="shared" si="15"/>
        <v>0.17</v>
      </c>
      <c r="L17" s="68">
        <f t="shared" si="15"/>
        <v>0.17</v>
      </c>
      <c r="M17" s="33"/>
      <c r="N17" s="33"/>
      <c r="O17" s="74" t="str">
        <f t="shared" si="8"/>
        <v>ahydr</v>
      </c>
      <c r="P17" s="33" t="str">
        <f t="shared" si="4"/>
        <v>nat</v>
      </c>
      <c r="Q17" s="34" t="str">
        <f t="shared" si="9"/>
        <v>eps</v>
      </c>
      <c r="R17" s="34" t="str">
        <f t="shared" si="5"/>
        <v>eps</v>
      </c>
      <c r="S17" s="34" t="str">
        <f t="shared" si="10"/>
        <v>eps</v>
      </c>
      <c r="T17" s="34" t="str">
        <f t="shared" si="10"/>
        <v>eps</v>
      </c>
      <c r="U17" s="34" t="str">
        <f t="shared" si="10"/>
        <v>eps</v>
      </c>
      <c r="V17" s="34" t="str">
        <f t="shared" si="10"/>
        <v>eps</v>
      </c>
      <c r="W17" s="34" t="str">
        <f t="shared" si="10"/>
        <v>eps</v>
      </c>
      <c r="X17" s="34" t="str">
        <f t="shared" si="10"/>
        <v>eps</v>
      </c>
      <c r="Y17" s="34" t="str">
        <f t="shared" si="10"/>
        <v>eps</v>
      </c>
      <c r="Z17" s="34" t="str">
        <f t="shared" si="10"/>
        <v>eps</v>
      </c>
      <c r="AF17" s="33"/>
      <c r="AG17" s="37" t="s">
        <v>62</v>
      </c>
      <c r="AH17" s="37" t="s">
        <v>235</v>
      </c>
      <c r="AI17" s="38">
        <v>2.5</v>
      </c>
      <c r="AJ17" s="37">
        <v>2.5</v>
      </c>
      <c r="AK17" s="37">
        <v>1.1000000000000001</v>
      </c>
      <c r="AL17" s="37">
        <v>0.6</v>
      </c>
      <c r="AM17" s="76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25">
      <c r="A18" s="83" t="s">
        <v>61</v>
      </c>
      <c r="B18" s="33" t="s">
        <v>74</v>
      </c>
      <c r="C18" s="68">
        <f t="shared" ref="C18:C48" si="16">VLOOKUP($A18,$AG$8:$AM$69,MATCH($AF$4,$AG$7:$AM$7,0),)*$F$3</f>
        <v>4.0000000000000008E-2</v>
      </c>
      <c r="D18" s="68">
        <f t="shared" ref="D18:L18" si="17">C18</f>
        <v>4.0000000000000008E-2</v>
      </c>
      <c r="E18" s="68">
        <f t="shared" si="17"/>
        <v>4.0000000000000008E-2</v>
      </c>
      <c r="F18" s="68">
        <f t="shared" si="17"/>
        <v>4.0000000000000008E-2</v>
      </c>
      <c r="G18" s="68">
        <f t="shared" si="17"/>
        <v>4.0000000000000008E-2</v>
      </c>
      <c r="H18" s="68">
        <f t="shared" si="17"/>
        <v>4.0000000000000008E-2</v>
      </c>
      <c r="I18" s="68">
        <f t="shared" si="17"/>
        <v>4.0000000000000008E-2</v>
      </c>
      <c r="J18" s="68">
        <f t="shared" si="17"/>
        <v>4.0000000000000008E-2</v>
      </c>
      <c r="K18" s="68">
        <f t="shared" si="17"/>
        <v>4.0000000000000008E-2</v>
      </c>
      <c r="L18" s="68">
        <f t="shared" si="17"/>
        <v>4.0000000000000008E-2</v>
      </c>
      <c r="M18" s="33"/>
      <c r="N18" s="33"/>
      <c r="O18" s="73" t="str">
        <f t="shared" si="8"/>
        <v>afood</v>
      </c>
      <c r="P18" s="33" t="str">
        <f t="shared" si="4"/>
        <v>nat</v>
      </c>
      <c r="Q18" s="34" t="str">
        <f t="shared" si="9"/>
        <v>eps</v>
      </c>
      <c r="R18" s="34" t="str">
        <f t="shared" si="5"/>
        <v>eps</v>
      </c>
      <c r="S18" s="34" t="str">
        <f t="shared" si="10"/>
        <v>eps</v>
      </c>
      <c r="T18" s="34" t="str">
        <f t="shared" si="10"/>
        <v>eps</v>
      </c>
      <c r="U18" s="34" t="str">
        <f t="shared" si="10"/>
        <v>eps</v>
      </c>
      <c r="V18" s="34" t="str">
        <f t="shared" si="10"/>
        <v>eps</v>
      </c>
      <c r="W18" s="34" t="str">
        <f t="shared" si="10"/>
        <v>eps</v>
      </c>
      <c r="X18" s="34" t="str">
        <f t="shared" si="10"/>
        <v>eps</v>
      </c>
      <c r="Y18" s="34" t="str">
        <f t="shared" si="10"/>
        <v>eps</v>
      </c>
      <c r="Z18" s="34" t="str">
        <f t="shared" si="10"/>
        <v>eps</v>
      </c>
      <c r="AF18" s="71" t="str">
        <f>AF14</f>
        <v>20 yrs</v>
      </c>
      <c r="AG18" s="37" t="s">
        <v>107</v>
      </c>
      <c r="AH18" s="37" t="s">
        <v>236</v>
      </c>
      <c r="AI18" s="38">
        <v>2.5</v>
      </c>
      <c r="AJ18" s="37">
        <v>2.5</v>
      </c>
      <c r="AK18" s="37">
        <v>1.1000000000000001</v>
      </c>
      <c r="AL18" s="37">
        <v>0.6</v>
      </c>
      <c r="AM18" s="76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25">
      <c r="A19" s="83" t="s">
        <v>106</v>
      </c>
      <c r="B19" s="33" t="s">
        <v>74</v>
      </c>
      <c r="C19" s="68">
        <f t="shared" si="16"/>
        <v>4.0000000000000008E-2</v>
      </c>
      <c r="D19" s="68">
        <f t="shared" ref="D19:L19" si="18">C19</f>
        <v>4.0000000000000008E-2</v>
      </c>
      <c r="E19" s="68">
        <f t="shared" si="18"/>
        <v>4.0000000000000008E-2</v>
      </c>
      <c r="F19" s="68">
        <f t="shared" si="18"/>
        <v>4.0000000000000008E-2</v>
      </c>
      <c r="G19" s="68">
        <f t="shared" si="18"/>
        <v>4.0000000000000008E-2</v>
      </c>
      <c r="H19" s="68">
        <f t="shared" si="18"/>
        <v>4.0000000000000008E-2</v>
      </c>
      <c r="I19" s="68">
        <f t="shared" si="18"/>
        <v>4.0000000000000008E-2</v>
      </c>
      <c r="J19" s="68">
        <f t="shared" si="18"/>
        <v>4.0000000000000008E-2</v>
      </c>
      <c r="K19" s="68">
        <f t="shared" si="18"/>
        <v>4.0000000000000008E-2</v>
      </c>
      <c r="L19" s="68">
        <f t="shared" si="18"/>
        <v>4.0000000000000008E-2</v>
      </c>
      <c r="M19" s="33"/>
      <c r="N19" s="33"/>
      <c r="O19" s="73" t="str">
        <f t="shared" si="8"/>
        <v>abevt</v>
      </c>
      <c r="P19" s="33" t="str">
        <f t="shared" si="4"/>
        <v>nat</v>
      </c>
      <c r="Q19" s="34" t="str">
        <f t="shared" si="9"/>
        <v>eps</v>
      </c>
      <c r="R19" s="34" t="str">
        <f t="shared" si="5"/>
        <v>eps</v>
      </c>
      <c r="S19" s="34" t="str">
        <f t="shared" ref="S19:Z28" si="19">R19</f>
        <v>eps</v>
      </c>
      <c r="T19" s="34" t="str">
        <f t="shared" si="19"/>
        <v>eps</v>
      </c>
      <c r="U19" s="34" t="str">
        <f t="shared" si="19"/>
        <v>eps</v>
      </c>
      <c r="V19" s="34" t="str">
        <f t="shared" si="19"/>
        <v>eps</v>
      </c>
      <c r="W19" s="34" t="str">
        <f t="shared" si="19"/>
        <v>eps</v>
      </c>
      <c r="X19" s="34" t="str">
        <f t="shared" si="19"/>
        <v>eps</v>
      </c>
      <c r="Y19" s="34" t="str">
        <f t="shared" si="19"/>
        <v>eps</v>
      </c>
      <c r="Z19" s="34" t="str">
        <f t="shared" si="19"/>
        <v>eps</v>
      </c>
      <c r="AF19" s="39" t="s">
        <v>233</v>
      </c>
      <c r="AG19" s="37" t="s">
        <v>108</v>
      </c>
      <c r="AH19" s="37" t="s">
        <v>108</v>
      </c>
      <c r="AI19" s="38">
        <v>2.5</v>
      </c>
      <c r="AJ19" s="37">
        <v>2.5</v>
      </c>
      <c r="AK19" s="37">
        <v>1.1000000000000001</v>
      </c>
      <c r="AL19" s="37">
        <v>0.6</v>
      </c>
      <c r="AM19" s="76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25">
      <c r="A20" s="83" t="s">
        <v>62</v>
      </c>
      <c r="B20" s="33" t="s">
        <v>74</v>
      </c>
      <c r="C20" s="68">
        <f t="shared" si="16"/>
        <v>0.06</v>
      </c>
      <c r="D20" s="68">
        <f t="shared" ref="D20:L20" si="20">C20</f>
        <v>0.06</v>
      </c>
      <c r="E20" s="68">
        <f t="shared" si="20"/>
        <v>0.06</v>
      </c>
      <c r="F20" s="68">
        <f t="shared" si="20"/>
        <v>0.06</v>
      </c>
      <c r="G20" s="68">
        <f t="shared" si="20"/>
        <v>0.06</v>
      </c>
      <c r="H20" s="68">
        <f t="shared" si="20"/>
        <v>0.06</v>
      </c>
      <c r="I20" s="68">
        <f t="shared" si="20"/>
        <v>0.06</v>
      </c>
      <c r="J20" s="68">
        <f t="shared" si="20"/>
        <v>0.06</v>
      </c>
      <c r="K20" s="68">
        <f t="shared" si="20"/>
        <v>0.06</v>
      </c>
      <c r="L20" s="68">
        <f t="shared" si="20"/>
        <v>0.06</v>
      </c>
      <c r="M20" s="33"/>
      <c r="N20" s="33"/>
      <c r="O20" s="73" t="str">
        <f t="shared" si="8"/>
        <v>atext</v>
      </c>
      <c r="P20" s="33" t="str">
        <f t="shared" si="4"/>
        <v>nat</v>
      </c>
      <c r="Q20" s="34" t="str">
        <f t="shared" si="9"/>
        <v>eps</v>
      </c>
      <c r="R20" s="34" t="str">
        <f t="shared" si="5"/>
        <v>eps</v>
      </c>
      <c r="S20" s="34" t="str">
        <f t="shared" si="19"/>
        <v>eps</v>
      </c>
      <c r="T20" s="34" t="str">
        <f t="shared" si="19"/>
        <v>eps</v>
      </c>
      <c r="U20" s="34" t="str">
        <f t="shared" si="19"/>
        <v>eps</v>
      </c>
      <c r="V20" s="34" t="str">
        <f t="shared" si="19"/>
        <v>eps</v>
      </c>
      <c r="W20" s="34" t="str">
        <f t="shared" si="19"/>
        <v>eps</v>
      </c>
      <c r="X20" s="34" t="str">
        <f t="shared" si="19"/>
        <v>eps</v>
      </c>
      <c r="Y20" s="34" t="str">
        <f t="shared" si="19"/>
        <v>eps</v>
      </c>
      <c r="Z20" s="34" t="str">
        <f t="shared" si="19"/>
        <v>eps</v>
      </c>
      <c r="AF20" s="71" t="str">
        <f>AF19</f>
        <v>20 yrs</v>
      </c>
      <c r="AG20" s="37" t="s">
        <v>109</v>
      </c>
      <c r="AH20" s="37" t="s">
        <v>109</v>
      </c>
      <c r="AI20" s="38">
        <v>2.5</v>
      </c>
      <c r="AJ20" s="37">
        <v>2.5</v>
      </c>
      <c r="AK20" s="37">
        <v>1.1000000000000001</v>
      </c>
      <c r="AL20" s="37">
        <v>0.6</v>
      </c>
      <c r="AM20" s="76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25">
      <c r="A21" s="83" t="s">
        <v>107</v>
      </c>
      <c r="B21" s="33" t="s">
        <v>74</v>
      </c>
      <c r="C21" s="68">
        <f t="shared" si="16"/>
        <v>0.06</v>
      </c>
      <c r="D21" s="68">
        <f t="shared" ref="D21:L52" si="21">C21</f>
        <v>0.06</v>
      </c>
      <c r="E21" s="68">
        <f t="shared" ref="E21:L31" si="22">D21</f>
        <v>0.06</v>
      </c>
      <c r="F21" s="68">
        <f t="shared" si="22"/>
        <v>0.06</v>
      </c>
      <c r="G21" s="68">
        <f t="shared" si="22"/>
        <v>0.06</v>
      </c>
      <c r="H21" s="68">
        <f t="shared" si="22"/>
        <v>0.06</v>
      </c>
      <c r="I21" s="68">
        <f t="shared" si="22"/>
        <v>0.06</v>
      </c>
      <c r="J21" s="68">
        <f t="shared" si="22"/>
        <v>0.06</v>
      </c>
      <c r="K21" s="68">
        <f t="shared" si="22"/>
        <v>0.06</v>
      </c>
      <c r="L21" s="68">
        <f t="shared" si="22"/>
        <v>0.06</v>
      </c>
      <c r="M21" s="33"/>
      <c r="N21" s="33"/>
      <c r="O21" s="73" t="str">
        <f t="shared" si="8"/>
        <v>aclth</v>
      </c>
      <c r="P21" s="33" t="str">
        <f t="shared" si="4"/>
        <v>nat</v>
      </c>
      <c r="Q21" s="34" t="str">
        <f t="shared" si="9"/>
        <v>eps</v>
      </c>
      <c r="R21" s="34" t="str">
        <f t="shared" si="5"/>
        <v>eps</v>
      </c>
      <c r="S21" s="34" t="str">
        <f t="shared" si="19"/>
        <v>eps</v>
      </c>
      <c r="T21" s="34" t="str">
        <f t="shared" si="19"/>
        <v>eps</v>
      </c>
      <c r="U21" s="34" t="str">
        <f t="shared" si="19"/>
        <v>eps</v>
      </c>
      <c r="V21" s="34" t="str">
        <f t="shared" si="19"/>
        <v>eps</v>
      </c>
      <c r="W21" s="34" t="str">
        <f t="shared" si="19"/>
        <v>eps</v>
      </c>
      <c r="X21" s="34" t="str">
        <f t="shared" si="19"/>
        <v>eps</v>
      </c>
      <c r="Y21" s="34" t="str">
        <f t="shared" si="19"/>
        <v>eps</v>
      </c>
      <c r="Z21" s="34" t="str">
        <f t="shared" si="19"/>
        <v>eps</v>
      </c>
      <c r="AF21" s="39" t="s">
        <v>233</v>
      </c>
      <c r="AG21" s="37" t="s">
        <v>110</v>
      </c>
      <c r="AH21" s="37" t="s">
        <v>110</v>
      </c>
      <c r="AI21" s="38">
        <v>2.5</v>
      </c>
      <c r="AJ21" s="37">
        <v>2.5</v>
      </c>
      <c r="AK21" s="37">
        <v>1.1000000000000001</v>
      </c>
      <c r="AL21" s="37">
        <v>0.6</v>
      </c>
      <c r="AM21" s="76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25">
      <c r="A22" s="83" t="s">
        <v>108</v>
      </c>
      <c r="B22" s="33" t="s">
        <v>74</v>
      </c>
      <c r="C22" s="68">
        <f t="shared" si="16"/>
        <v>0.06</v>
      </c>
      <c r="D22" s="68">
        <f t="shared" si="21"/>
        <v>0.06</v>
      </c>
      <c r="E22" s="68">
        <f t="shared" si="22"/>
        <v>0.06</v>
      </c>
      <c r="F22" s="68">
        <f t="shared" si="22"/>
        <v>0.06</v>
      </c>
      <c r="G22" s="68">
        <f t="shared" si="22"/>
        <v>0.06</v>
      </c>
      <c r="H22" s="68">
        <f t="shared" si="22"/>
        <v>0.06</v>
      </c>
      <c r="I22" s="68">
        <f t="shared" si="22"/>
        <v>0.06</v>
      </c>
      <c r="J22" s="68">
        <f t="shared" si="22"/>
        <v>0.06</v>
      </c>
      <c r="K22" s="68">
        <f t="shared" si="22"/>
        <v>0.06</v>
      </c>
      <c r="L22" s="68">
        <f t="shared" si="22"/>
        <v>0.06</v>
      </c>
      <c r="M22" s="33"/>
      <c r="N22" s="33"/>
      <c r="O22" s="73" t="str">
        <f t="shared" si="8"/>
        <v>aleat</v>
      </c>
      <c r="P22" s="33" t="str">
        <f t="shared" si="4"/>
        <v>nat</v>
      </c>
      <c r="Q22" s="34" t="str">
        <f t="shared" si="9"/>
        <v>eps</v>
      </c>
      <c r="R22" s="34" t="str">
        <f t="shared" si="5"/>
        <v>eps</v>
      </c>
      <c r="S22" s="34" t="str">
        <f t="shared" si="19"/>
        <v>eps</v>
      </c>
      <c r="T22" s="34" t="str">
        <f t="shared" si="19"/>
        <v>eps</v>
      </c>
      <c r="U22" s="34" t="str">
        <f t="shared" si="19"/>
        <v>eps</v>
      </c>
      <c r="V22" s="34" t="str">
        <f t="shared" si="19"/>
        <v>eps</v>
      </c>
      <c r="W22" s="34" t="str">
        <f t="shared" si="19"/>
        <v>eps</v>
      </c>
      <c r="X22" s="34" t="str">
        <f t="shared" si="19"/>
        <v>eps</v>
      </c>
      <c r="Y22" s="34" t="str">
        <f t="shared" si="19"/>
        <v>eps</v>
      </c>
      <c r="Z22" s="34" t="str">
        <f t="shared" si="19"/>
        <v>eps</v>
      </c>
      <c r="AF22" s="71" t="str">
        <f>AF21</f>
        <v>20 yrs</v>
      </c>
      <c r="AG22" s="37" t="s">
        <v>111</v>
      </c>
      <c r="AH22" s="37" t="s">
        <v>111</v>
      </c>
      <c r="AI22" s="38">
        <v>2.5</v>
      </c>
      <c r="AJ22" s="37">
        <v>2.5</v>
      </c>
      <c r="AK22" s="37">
        <v>1.1000000000000001</v>
      </c>
      <c r="AL22" s="37">
        <v>0.6</v>
      </c>
      <c r="AM22" s="76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25">
      <c r="A23" s="83" t="s">
        <v>109</v>
      </c>
      <c r="B23" s="33" t="s">
        <v>74</v>
      </c>
      <c r="C23" s="68">
        <f t="shared" si="16"/>
        <v>0.06</v>
      </c>
      <c r="D23" s="68">
        <f t="shared" si="21"/>
        <v>0.06</v>
      </c>
      <c r="E23" s="68">
        <f t="shared" si="22"/>
        <v>0.06</v>
      </c>
      <c r="F23" s="68">
        <f t="shared" si="22"/>
        <v>0.06</v>
      </c>
      <c r="G23" s="68">
        <f t="shared" si="22"/>
        <v>0.06</v>
      </c>
      <c r="H23" s="68">
        <f t="shared" si="22"/>
        <v>0.06</v>
      </c>
      <c r="I23" s="68">
        <f t="shared" si="22"/>
        <v>0.06</v>
      </c>
      <c r="J23" s="68">
        <f t="shared" si="22"/>
        <v>0.06</v>
      </c>
      <c r="K23" s="68">
        <f t="shared" si="22"/>
        <v>0.06</v>
      </c>
      <c r="L23" s="68">
        <f t="shared" si="22"/>
        <v>0.06</v>
      </c>
      <c r="M23" s="33"/>
      <c r="N23" s="33"/>
      <c r="O23" s="73" t="str">
        <f t="shared" si="8"/>
        <v>afoot</v>
      </c>
      <c r="P23" s="33" t="str">
        <f t="shared" si="4"/>
        <v>nat</v>
      </c>
      <c r="Q23" s="34" t="str">
        <f t="shared" si="9"/>
        <v>eps</v>
      </c>
      <c r="R23" s="34" t="str">
        <f t="shared" si="5"/>
        <v>eps</v>
      </c>
      <c r="S23" s="34" t="str">
        <f t="shared" si="19"/>
        <v>eps</v>
      </c>
      <c r="T23" s="34" t="str">
        <f t="shared" si="19"/>
        <v>eps</v>
      </c>
      <c r="U23" s="34" t="str">
        <f t="shared" si="19"/>
        <v>eps</v>
      </c>
      <c r="V23" s="34" t="str">
        <f t="shared" si="19"/>
        <v>eps</v>
      </c>
      <c r="W23" s="34" t="str">
        <f t="shared" si="19"/>
        <v>eps</v>
      </c>
      <c r="X23" s="34" t="str">
        <f t="shared" si="19"/>
        <v>eps</v>
      </c>
      <c r="Y23" s="34" t="str">
        <f t="shared" si="19"/>
        <v>eps</v>
      </c>
      <c r="Z23" s="34" t="str">
        <f t="shared" si="19"/>
        <v>eps</v>
      </c>
      <c r="AF23" s="71" t="str">
        <f>AF22</f>
        <v>20 yrs</v>
      </c>
      <c r="AG23" s="37" t="s">
        <v>112</v>
      </c>
      <c r="AH23" s="37" t="s">
        <v>112</v>
      </c>
      <c r="AI23" s="38">
        <v>2.5</v>
      </c>
      <c r="AJ23" s="37">
        <v>2.5</v>
      </c>
      <c r="AK23" s="37">
        <v>1.1000000000000001</v>
      </c>
      <c r="AL23" s="37">
        <v>0.6</v>
      </c>
      <c r="AM23" s="76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25">
      <c r="A24" s="83" t="s">
        <v>110</v>
      </c>
      <c r="B24" s="33" t="s">
        <v>74</v>
      </c>
      <c r="C24" s="68">
        <f t="shared" si="16"/>
        <v>0.06</v>
      </c>
      <c r="D24" s="68">
        <f t="shared" si="21"/>
        <v>0.06</v>
      </c>
      <c r="E24" s="68">
        <f t="shared" si="22"/>
        <v>0.06</v>
      </c>
      <c r="F24" s="68">
        <f t="shared" si="22"/>
        <v>0.06</v>
      </c>
      <c r="G24" s="68">
        <f t="shared" si="22"/>
        <v>0.06</v>
      </c>
      <c r="H24" s="68">
        <f t="shared" si="22"/>
        <v>0.06</v>
      </c>
      <c r="I24" s="68">
        <f t="shared" si="22"/>
        <v>0.06</v>
      </c>
      <c r="J24" s="68">
        <f t="shared" si="22"/>
        <v>0.06</v>
      </c>
      <c r="K24" s="68">
        <f t="shared" si="22"/>
        <v>0.06</v>
      </c>
      <c r="L24" s="68">
        <f t="shared" si="22"/>
        <v>0.06</v>
      </c>
      <c r="M24" s="33"/>
      <c r="N24" s="33"/>
      <c r="O24" s="73" t="str">
        <f t="shared" si="8"/>
        <v>awood</v>
      </c>
      <c r="P24" s="33" t="str">
        <f t="shared" si="4"/>
        <v>nat</v>
      </c>
      <c r="Q24" s="34" t="str">
        <f t="shared" si="9"/>
        <v>eps</v>
      </c>
      <c r="R24" s="34" t="str">
        <f t="shared" si="5"/>
        <v>eps</v>
      </c>
      <c r="S24" s="34" t="str">
        <f t="shared" si="19"/>
        <v>eps</v>
      </c>
      <c r="T24" s="34" t="str">
        <f t="shared" si="19"/>
        <v>eps</v>
      </c>
      <c r="U24" s="34" t="str">
        <f t="shared" si="19"/>
        <v>eps</v>
      </c>
      <c r="V24" s="34" t="str">
        <f t="shared" si="19"/>
        <v>eps</v>
      </c>
      <c r="W24" s="34" t="str">
        <f t="shared" si="19"/>
        <v>eps</v>
      </c>
      <c r="X24" s="34" t="str">
        <f t="shared" si="19"/>
        <v>eps</v>
      </c>
      <c r="Y24" s="34" t="str">
        <f t="shared" si="19"/>
        <v>eps</v>
      </c>
      <c r="Z24" s="34" t="str">
        <f t="shared" si="19"/>
        <v>eps</v>
      </c>
      <c r="AF24" s="71" t="str">
        <f>AF23</f>
        <v>20 yrs</v>
      </c>
      <c r="AG24" s="37" t="s">
        <v>63</v>
      </c>
      <c r="AH24" s="37" t="s">
        <v>63</v>
      </c>
      <c r="AI24" s="38">
        <v>2.7</v>
      </c>
      <c r="AJ24" s="37">
        <v>1.6</v>
      </c>
      <c r="AK24" s="37">
        <v>1.2</v>
      </c>
      <c r="AL24" s="37">
        <v>1.7</v>
      </c>
      <c r="AM24" s="76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25">
      <c r="A25" s="83" t="s">
        <v>111</v>
      </c>
      <c r="B25" s="33" t="s">
        <v>74</v>
      </c>
      <c r="C25" s="68">
        <f t="shared" si="16"/>
        <v>0.06</v>
      </c>
      <c r="D25" s="68">
        <f t="shared" si="21"/>
        <v>0.06</v>
      </c>
      <c r="E25" s="68">
        <f t="shared" si="22"/>
        <v>0.06</v>
      </c>
      <c r="F25" s="68">
        <f t="shared" si="22"/>
        <v>0.06</v>
      </c>
      <c r="G25" s="68">
        <f t="shared" si="22"/>
        <v>0.06</v>
      </c>
      <c r="H25" s="68">
        <f t="shared" si="22"/>
        <v>0.06</v>
      </c>
      <c r="I25" s="68">
        <f t="shared" si="22"/>
        <v>0.06</v>
      </c>
      <c r="J25" s="68">
        <f t="shared" si="22"/>
        <v>0.06</v>
      </c>
      <c r="K25" s="68">
        <f t="shared" si="22"/>
        <v>0.06</v>
      </c>
      <c r="L25" s="68">
        <f t="shared" si="22"/>
        <v>0.06</v>
      </c>
      <c r="M25" s="33"/>
      <c r="N25" s="33"/>
      <c r="O25" s="73" t="str">
        <f t="shared" si="8"/>
        <v>apapr</v>
      </c>
      <c r="P25" s="33" t="str">
        <f t="shared" si="4"/>
        <v>nat</v>
      </c>
      <c r="Q25" s="34" t="str">
        <f t="shared" si="9"/>
        <v>eps</v>
      </c>
      <c r="R25" s="34" t="str">
        <f t="shared" si="5"/>
        <v>eps</v>
      </c>
      <c r="S25" s="34" t="str">
        <f t="shared" si="19"/>
        <v>eps</v>
      </c>
      <c r="T25" s="34" t="str">
        <f t="shared" si="19"/>
        <v>eps</v>
      </c>
      <c r="U25" s="34" t="str">
        <f t="shared" si="19"/>
        <v>eps</v>
      </c>
      <c r="V25" s="34" t="str">
        <f t="shared" si="19"/>
        <v>eps</v>
      </c>
      <c r="W25" s="34" t="str">
        <f t="shared" si="19"/>
        <v>eps</v>
      </c>
      <c r="X25" s="34" t="str">
        <f t="shared" si="19"/>
        <v>eps</v>
      </c>
      <c r="Y25" s="34" t="str">
        <f t="shared" si="19"/>
        <v>eps</v>
      </c>
      <c r="Z25" s="34" t="str">
        <f t="shared" si="19"/>
        <v>eps</v>
      </c>
      <c r="AF25" s="39" t="s">
        <v>233</v>
      </c>
      <c r="AG25" s="37" t="s">
        <v>113</v>
      </c>
      <c r="AH25" s="37" t="s">
        <v>113</v>
      </c>
      <c r="AI25" s="38">
        <v>2.7</v>
      </c>
      <c r="AJ25" s="37">
        <v>1.6</v>
      </c>
      <c r="AK25" s="37">
        <v>1.2</v>
      </c>
      <c r="AL25" s="37">
        <v>1.7</v>
      </c>
      <c r="AM25" s="76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25">
      <c r="A26" s="83" t="s">
        <v>112</v>
      </c>
      <c r="B26" s="33" t="s">
        <v>74</v>
      </c>
      <c r="C26" s="68">
        <f t="shared" si="16"/>
        <v>0.06</v>
      </c>
      <c r="D26" s="68">
        <f t="shared" si="21"/>
        <v>0.06</v>
      </c>
      <c r="E26" s="68">
        <f t="shared" si="22"/>
        <v>0.06</v>
      </c>
      <c r="F26" s="68">
        <f t="shared" si="22"/>
        <v>0.06</v>
      </c>
      <c r="G26" s="68">
        <f t="shared" si="22"/>
        <v>0.06</v>
      </c>
      <c r="H26" s="68">
        <f t="shared" si="22"/>
        <v>0.06</v>
      </c>
      <c r="I26" s="68">
        <f t="shared" si="22"/>
        <v>0.06</v>
      </c>
      <c r="J26" s="68">
        <f t="shared" si="22"/>
        <v>0.06</v>
      </c>
      <c r="K26" s="68">
        <f t="shared" si="22"/>
        <v>0.06</v>
      </c>
      <c r="L26" s="68">
        <f t="shared" si="22"/>
        <v>0.06</v>
      </c>
      <c r="M26" s="33"/>
      <c r="N26" s="33"/>
      <c r="O26" s="73" t="str">
        <f t="shared" si="8"/>
        <v>aprnt</v>
      </c>
      <c r="P26" s="33" t="str">
        <f t="shared" si="4"/>
        <v>nat</v>
      </c>
      <c r="Q26" s="34" t="str">
        <f t="shared" si="9"/>
        <v>eps</v>
      </c>
      <c r="R26" s="34" t="str">
        <f t="shared" si="5"/>
        <v>eps</v>
      </c>
      <c r="S26" s="34" t="str">
        <f t="shared" si="19"/>
        <v>eps</v>
      </c>
      <c r="T26" s="34" t="str">
        <f t="shared" si="19"/>
        <v>eps</v>
      </c>
      <c r="U26" s="34" t="str">
        <f t="shared" si="19"/>
        <v>eps</v>
      </c>
      <c r="V26" s="34" t="str">
        <f t="shared" si="19"/>
        <v>eps</v>
      </c>
      <c r="W26" s="34" t="str">
        <f t="shared" si="19"/>
        <v>eps</v>
      </c>
      <c r="X26" s="34" t="str">
        <f t="shared" si="19"/>
        <v>eps</v>
      </c>
      <c r="Y26" s="34" t="str">
        <f t="shared" si="19"/>
        <v>eps</v>
      </c>
      <c r="Z26" s="34" t="str">
        <f t="shared" si="19"/>
        <v>eps</v>
      </c>
      <c r="AF26" s="71" t="str">
        <f>AF25</f>
        <v>20 yrs</v>
      </c>
      <c r="AG26" s="37" t="s">
        <v>114</v>
      </c>
      <c r="AH26" s="37" t="s">
        <v>114</v>
      </c>
      <c r="AI26" s="38">
        <v>2.7</v>
      </c>
      <c r="AJ26" s="37">
        <v>1.6</v>
      </c>
      <c r="AK26" s="37">
        <v>1.2</v>
      </c>
      <c r="AL26" s="37">
        <v>1.7</v>
      </c>
      <c r="AM26" s="76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25">
      <c r="A27" s="83" t="s">
        <v>63</v>
      </c>
      <c r="B27" s="33" t="s">
        <v>74</v>
      </c>
      <c r="C27" s="68">
        <f t="shared" si="16"/>
        <v>0.17</v>
      </c>
      <c r="D27" s="68">
        <f t="shared" si="21"/>
        <v>0.17</v>
      </c>
      <c r="E27" s="68">
        <f t="shared" si="22"/>
        <v>0.17</v>
      </c>
      <c r="F27" s="68">
        <f t="shared" si="22"/>
        <v>0.17</v>
      </c>
      <c r="G27" s="68">
        <f t="shared" si="22"/>
        <v>0.17</v>
      </c>
      <c r="H27" s="68">
        <f t="shared" si="22"/>
        <v>0.17</v>
      </c>
      <c r="I27" s="68">
        <f t="shared" si="22"/>
        <v>0.17</v>
      </c>
      <c r="J27" s="68">
        <f t="shared" si="22"/>
        <v>0.17</v>
      </c>
      <c r="K27" s="68">
        <f t="shared" si="22"/>
        <v>0.17</v>
      </c>
      <c r="L27" s="68">
        <f t="shared" si="22"/>
        <v>0.17</v>
      </c>
      <c r="M27" s="33"/>
      <c r="N27" s="33"/>
      <c r="O27" s="73" t="str">
        <f t="shared" si="8"/>
        <v>apetr</v>
      </c>
      <c r="P27" s="33" t="str">
        <f t="shared" si="4"/>
        <v>nat</v>
      </c>
      <c r="Q27" s="34" t="str">
        <f t="shared" si="9"/>
        <v>eps</v>
      </c>
      <c r="R27" s="34" t="str">
        <f t="shared" si="5"/>
        <v>eps</v>
      </c>
      <c r="S27" s="34" t="str">
        <f t="shared" si="19"/>
        <v>eps</v>
      </c>
      <c r="T27" s="34" t="str">
        <f t="shared" si="19"/>
        <v>eps</v>
      </c>
      <c r="U27" s="34" t="str">
        <f t="shared" si="19"/>
        <v>eps</v>
      </c>
      <c r="V27" s="34" t="str">
        <f t="shared" si="19"/>
        <v>eps</v>
      </c>
      <c r="W27" s="34" t="str">
        <f t="shared" si="19"/>
        <v>eps</v>
      </c>
      <c r="X27" s="34" t="str">
        <f t="shared" si="19"/>
        <v>eps</v>
      </c>
      <c r="Y27" s="34" t="str">
        <f t="shared" si="19"/>
        <v>eps</v>
      </c>
      <c r="Z27" s="34" t="str">
        <f t="shared" si="19"/>
        <v>eps</v>
      </c>
      <c r="AF27" s="71" t="str">
        <f>AF26</f>
        <v>20 yrs</v>
      </c>
      <c r="AG27" s="37" t="s">
        <v>115</v>
      </c>
      <c r="AH27" s="37" t="s">
        <v>115</v>
      </c>
      <c r="AI27" s="38">
        <v>2.7</v>
      </c>
      <c r="AJ27" s="37">
        <v>1.6</v>
      </c>
      <c r="AK27" s="37">
        <v>1.2</v>
      </c>
      <c r="AL27" s="37">
        <v>1.7</v>
      </c>
      <c r="AM27" s="76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25">
      <c r="A28" s="83" t="s">
        <v>113</v>
      </c>
      <c r="B28" s="33" t="s">
        <v>74</v>
      </c>
      <c r="C28" s="68">
        <f t="shared" si="16"/>
        <v>0.17</v>
      </c>
      <c r="D28" s="68">
        <f t="shared" si="21"/>
        <v>0.17</v>
      </c>
      <c r="E28" s="68">
        <f t="shared" si="22"/>
        <v>0.17</v>
      </c>
      <c r="F28" s="68">
        <f t="shared" si="22"/>
        <v>0.17</v>
      </c>
      <c r="G28" s="68">
        <f t="shared" si="22"/>
        <v>0.17</v>
      </c>
      <c r="H28" s="68">
        <f t="shared" si="22"/>
        <v>0.17</v>
      </c>
      <c r="I28" s="68">
        <f t="shared" si="22"/>
        <v>0.17</v>
      </c>
      <c r="J28" s="68">
        <f t="shared" si="22"/>
        <v>0.17</v>
      </c>
      <c r="K28" s="68">
        <f t="shared" si="22"/>
        <v>0.17</v>
      </c>
      <c r="L28" s="68">
        <f t="shared" si="22"/>
        <v>0.17</v>
      </c>
      <c r="M28" s="33"/>
      <c r="N28" s="33"/>
      <c r="O28" s="73" t="str">
        <f t="shared" si="8"/>
        <v>abchm</v>
      </c>
      <c r="P28" s="33" t="str">
        <f t="shared" si="4"/>
        <v>nat</v>
      </c>
      <c r="Q28" s="34" t="str">
        <f t="shared" si="9"/>
        <v>eps</v>
      </c>
      <c r="R28" s="34" t="str">
        <f t="shared" si="5"/>
        <v>eps</v>
      </c>
      <c r="S28" s="34" t="str">
        <f t="shared" si="19"/>
        <v>eps</v>
      </c>
      <c r="T28" s="34" t="str">
        <f t="shared" si="19"/>
        <v>eps</v>
      </c>
      <c r="U28" s="34" t="str">
        <f t="shared" si="19"/>
        <v>eps</v>
      </c>
      <c r="V28" s="34" t="str">
        <f t="shared" si="19"/>
        <v>eps</v>
      </c>
      <c r="W28" s="34" t="str">
        <f t="shared" si="19"/>
        <v>eps</v>
      </c>
      <c r="X28" s="34" t="str">
        <f t="shared" si="19"/>
        <v>eps</v>
      </c>
      <c r="Y28" s="34" t="str">
        <f t="shared" si="19"/>
        <v>eps</v>
      </c>
      <c r="Z28" s="34" t="str">
        <f t="shared" si="19"/>
        <v>eps</v>
      </c>
      <c r="AF28" s="39" t="s">
        <v>233</v>
      </c>
      <c r="AG28" s="37" t="s">
        <v>116</v>
      </c>
      <c r="AH28" s="37" t="s">
        <v>116</v>
      </c>
      <c r="AI28" s="38">
        <v>2.7</v>
      </c>
      <c r="AJ28" s="37">
        <v>1.6</v>
      </c>
      <c r="AK28" s="37">
        <v>1.2</v>
      </c>
      <c r="AL28" s="37">
        <v>1.7</v>
      </c>
      <c r="AM28" s="76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25">
      <c r="A29" s="83" t="s">
        <v>114</v>
      </c>
      <c r="B29" s="33" t="s">
        <v>74</v>
      </c>
      <c r="C29" s="68">
        <f t="shared" si="16"/>
        <v>0.17</v>
      </c>
      <c r="D29" s="68">
        <f t="shared" si="21"/>
        <v>0.17</v>
      </c>
      <c r="E29" s="68">
        <f t="shared" si="22"/>
        <v>0.17</v>
      </c>
      <c r="F29" s="68">
        <f t="shared" si="22"/>
        <v>0.17</v>
      </c>
      <c r="G29" s="68">
        <f t="shared" si="22"/>
        <v>0.17</v>
      </c>
      <c r="H29" s="68">
        <f t="shared" si="22"/>
        <v>0.17</v>
      </c>
      <c r="I29" s="68">
        <f t="shared" si="22"/>
        <v>0.17</v>
      </c>
      <c r="J29" s="68">
        <f t="shared" si="22"/>
        <v>0.17</v>
      </c>
      <c r="K29" s="68">
        <f t="shared" si="22"/>
        <v>0.17</v>
      </c>
      <c r="L29" s="68">
        <f t="shared" si="22"/>
        <v>0.17</v>
      </c>
      <c r="M29" s="33"/>
      <c r="N29" s="33"/>
      <c r="O29" s="73" t="str">
        <f t="shared" si="8"/>
        <v>aochm</v>
      </c>
      <c r="P29" s="33" t="str">
        <f t="shared" si="4"/>
        <v>nat</v>
      </c>
      <c r="Q29" s="34" t="str">
        <f t="shared" si="9"/>
        <v>eps</v>
      </c>
      <c r="R29" s="34" t="str">
        <f t="shared" si="5"/>
        <v>eps</v>
      </c>
      <c r="S29" s="34" t="str">
        <f t="shared" ref="S29:Z30" si="23">R29</f>
        <v>eps</v>
      </c>
      <c r="T29" s="34" t="str">
        <f t="shared" si="23"/>
        <v>eps</v>
      </c>
      <c r="U29" s="34" t="str">
        <f t="shared" si="23"/>
        <v>eps</v>
      </c>
      <c r="V29" s="34" t="str">
        <f t="shared" si="23"/>
        <v>eps</v>
      </c>
      <c r="W29" s="34" t="str">
        <f t="shared" si="23"/>
        <v>eps</v>
      </c>
      <c r="X29" s="34" t="str">
        <f t="shared" si="23"/>
        <v>eps</v>
      </c>
      <c r="Y29" s="34" t="str">
        <f t="shared" si="23"/>
        <v>eps</v>
      </c>
      <c r="Z29" s="34" t="str">
        <f t="shared" si="23"/>
        <v>eps</v>
      </c>
      <c r="AF29" s="71" t="str">
        <f>AF28</f>
        <v>20 yrs</v>
      </c>
      <c r="AG29" s="37" t="s">
        <v>117</v>
      </c>
      <c r="AH29" s="37" t="s">
        <v>237</v>
      </c>
      <c r="AI29" s="38">
        <v>2.7</v>
      </c>
      <c r="AJ29" s="37">
        <v>1.6</v>
      </c>
      <c r="AK29" s="37">
        <v>1.2</v>
      </c>
      <c r="AL29" s="37">
        <v>1.7</v>
      </c>
      <c r="AM29" s="76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25">
      <c r="A30" s="83" t="s">
        <v>115</v>
      </c>
      <c r="B30" s="33" t="s">
        <v>74</v>
      </c>
      <c r="C30" s="68">
        <f t="shared" si="16"/>
        <v>0.17</v>
      </c>
      <c r="D30" s="68">
        <f t="shared" si="21"/>
        <v>0.17</v>
      </c>
      <c r="E30" s="68">
        <f t="shared" si="22"/>
        <v>0.17</v>
      </c>
      <c r="F30" s="68">
        <f t="shared" si="22"/>
        <v>0.17</v>
      </c>
      <c r="G30" s="68">
        <f t="shared" si="22"/>
        <v>0.17</v>
      </c>
      <c r="H30" s="68">
        <f t="shared" si="22"/>
        <v>0.17</v>
      </c>
      <c r="I30" s="68">
        <f t="shared" si="22"/>
        <v>0.17</v>
      </c>
      <c r="J30" s="68">
        <f t="shared" si="22"/>
        <v>0.17</v>
      </c>
      <c r="K30" s="68">
        <f t="shared" si="22"/>
        <v>0.17</v>
      </c>
      <c r="L30" s="68">
        <f t="shared" si="22"/>
        <v>0.17</v>
      </c>
      <c r="M30" s="33"/>
      <c r="N30" s="33"/>
      <c r="O30" s="73" t="str">
        <f t="shared" si="8"/>
        <v>arubb</v>
      </c>
      <c r="P30" s="33" t="str">
        <f t="shared" si="4"/>
        <v>nat</v>
      </c>
      <c r="Q30" s="34" t="str">
        <f t="shared" si="9"/>
        <v>eps</v>
      </c>
      <c r="R30" s="34" t="str">
        <f t="shared" si="5"/>
        <v>eps</v>
      </c>
      <c r="S30" s="34" t="str">
        <f t="shared" si="23"/>
        <v>eps</v>
      </c>
      <c r="T30" s="34" t="str">
        <f t="shared" si="23"/>
        <v>eps</v>
      </c>
      <c r="U30" s="34" t="str">
        <f t="shared" si="23"/>
        <v>eps</v>
      </c>
      <c r="V30" s="34" t="str">
        <f t="shared" si="23"/>
        <v>eps</v>
      </c>
      <c r="W30" s="34" t="str">
        <f t="shared" si="23"/>
        <v>eps</v>
      </c>
      <c r="X30" s="34" t="str">
        <f t="shared" si="23"/>
        <v>eps</v>
      </c>
      <c r="Y30" s="34" t="str">
        <f t="shared" si="23"/>
        <v>eps</v>
      </c>
      <c r="Z30" s="34" t="str">
        <f t="shared" si="23"/>
        <v>eps</v>
      </c>
      <c r="AF30" s="71" t="str">
        <f t="shared" ref="AF30:AF61" si="24">AF29</f>
        <v>20 yrs</v>
      </c>
      <c r="AG30" s="37" t="s">
        <v>64</v>
      </c>
      <c r="AH30" s="37" t="s">
        <v>238</v>
      </c>
      <c r="AI30" s="38">
        <v>-0.9</v>
      </c>
      <c r="AJ30" s="37">
        <v>0.8</v>
      </c>
      <c r="AK30" s="37">
        <v>1.5</v>
      </c>
      <c r="AL30" s="37">
        <v>1.4</v>
      </c>
      <c r="AM30" s="76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25">
      <c r="A31" s="83" t="s">
        <v>116</v>
      </c>
      <c r="B31" s="33" t="s">
        <v>74</v>
      </c>
      <c r="C31" s="68">
        <f t="shared" si="16"/>
        <v>0.17</v>
      </c>
      <c r="D31" s="68">
        <f t="shared" si="21"/>
        <v>0.17</v>
      </c>
      <c r="E31" s="68">
        <f t="shared" si="22"/>
        <v>0.17</v>
      </c>
      <c r="F31" s="68">
        <f t="shared" si="22"/>
        <v>0.17</v>
      </c>
      <c r="G31" s="68">
        <f t="shared" si="22"/>
        <v>0.17</v>
      </c>
      <c r="H31" s="68">
        <f t="shared" si="22"/>
        <v>0.17</v>
      </c>
      <c r="I31" s="68">
        <f t="shared" si="22"/>
        <v>0.17</v>
      </c>
      <c r="J31" s="68">
        <f t="shared" si="22"/>
        <v>0.17</v>
      </c>
      <c r="K31" s="68">
        <f t="shared" si="22"/>
        <v>0.17</v>
      </c>
      <c r="L31" s="68">
        <f t="shared" si="22"/>
        <v>0.17</v>
      </c>
      <c r="M31" s="33"/>
      <c r="N31" s="33"/>
      <c r="O31" s="73" t="str">
        <f t="shared" si="8"/>
        <v>aplas</v>
      </c>
      <c r="P31" s="33" t="str">
        <f t="shared" si="4"/>
        <v>nat</v>
      </c>
      <c r="Q31" s="34" t="str">
        <f t="shared" si="9"/>
        <v>eps</v>
      </c>
      <c r="R31" s="34" t="str">
        <f t="shared" si="5"/>
        <v>eps</v>
      </c>
      <c r="S31" s="34" t="str">
        <f t="shared" ref="S31:Y31" si="25">R31</f>
        <v>eps</v>
      </c>
      <c r="T31" s="34" t="str">
        <f t="shared" si="25"/>
        <v>eps</v>
      </c>
      <c r="U31" s="34" t="str">
        <f t="shared" si="25"/>
        <v>eps</v>
      </c>
      <c r="V31" s="34" t="str">
        <f t="shared" si="25"/>
        <v>eps</v>
      </c>
      <c r="W31" s="34" t="str">
        <f t="shared" si="25"/>
        <v>eps</v>
      </c>
      <c r="X31" s="34" t="str">
        <f t="shared" si="25"/>
        <v>eps</v>
      </c>
      <c r="Y31" s="34" t="str">
        <f t="shared" si="25"/>
        <v>eps</v>
      </c>
      <c r="Z31" s="34" t="str">
        <f t="shared" ref="S31:Z46" si="26">Y31</f>
        <v>eps</v>
      </c>
      <c r="AF31" s="71" t="str">
        <f t="shared" si="24"/>
        <v>20 yrs</v>
      </c>
      <c r="AG31" s="37" t="s">
        <v>118</v>
      </c>
      <c r="AH31" s="37" t="s">
        <v>239</v>
      </c>
      <c r="AI31" s="38">
        <v>-0.9</v>
      </c>
      <c r="AJ31" s="37">
        <v>0.8</v>
      </c>
      <c r="AK31" s="37">
        <v>1.5</v>
      </c>
      <c r="AL31" s="37">
        <v>1.4</v>
      </c>
      <c r="AM31" s="76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25">
      <c r="A32" s="83" t="s">
        <v>117</v>
      </c>
      <c r="B32" s="33" t="s">
        <v>74</v>
      </c>
      <c r="C32" s="68">
        <f t="shared" si="16"/>
        <v>0.17</v>
      </c>
      <c r="D32" s="68">
        <f t="shared" si="21"/>
        <v>0.17</v>
      </c>
      <c r="E32" s="68">
        <f t="shared" si="21"/>
        <v>0.17</v>
      </c>
      <c r="F32" s="68">
        <f t="shared" si="21"/>
        <v>0.17</v>
      </c>
      <c r="G32" s="68">
        <f t="shared" si="21"/>
        <v>0.17</v>
      </c>
      <c r="H32" s="68">
        <f t="shared" si="21"/>
        <v>0.17</v>
      </c>
      <c r="I32" s="68">
        <f t="shared" si="21"/>
        <v>0.17</v>
      </c>
      <c r="J32" s="68">
        <f t="shared" si="21"/>
        <v>0.17</v>
      </c>
      <c r="K32" s="68">
        <f t="shared" si="21"/>
        <v>0.17</v>
      </c>
      <c r="L32" s="68">
        <f t="shared" si="21"/>
        <v>0.17</v>
      </c>
      <c r="M32" s="33"/>
      <c r="N32" s="33"/>
      <c r="O32" s="73" t="str">
        <f t="shared" si="8"/>
        <v>aglas</v>
      </c>
      <c r="P32" s="33" t="str">
        <f t="shared" si="4"/>
        <v>nat</v>
      </c>
      <c r="Q32" s="34" t="str">
        <f t="shared" si="9"/>
        <v>eps</v>
      </c>
      <c r="R32" s="34" t="str">
        <f t="shared" si="5"/>
        <v>eps</v>
      </c>
      <c r="S32" s="34" t="str">
        <f t="shared" si="26"/>
        <v>eps</v>
      </c>
      <c r="T32" s="34" t="str">
        <f t="shared" si="26"/>
        <v>eps</v>
      </c>
      <c r="U32" s="34" t="str">
        <f t="shared" si="26"/>
        <v>eps</v>
      </c>
      <c r="V32" s="34" t="str">
        <f t="shared" si="26"/>
        <v>eps</v>
      </c>
      <c r="W32" s="34" t="str">
        <f t="shared" si="26"/>
        <v>eps</v>
      </c>
      <c r="X32" s="34" t="str">
        <f t="shared" si="26"/>
        <v>eps</v>
      </c>
      <c r="Y32" s="34" t="str">
        <f t="shared" si="26"/>
        <v>eps</v>
      </c>
      <c r="Z32" s="34" t="str">
        <f t="shared" si="26"/>
        <v>eps</v>
      </c>
      <c r="AF32" s="71" t="str">
        <f t="shared" si="24"/>
        <v>20 yrs</v>
      </c>
      <c r="AG32" s="37" t="s">
        <v>119</v>
      </c>
      <c r="AH32" s="37" t="s">
        <v>240</v>
      </c>
      <c r="AI32" s="38">
        <v>-0.9</v>
      </c>
      <c r="AJ32" s="37">
        <v>0.8</v>
      </c>
      <c r="AK32" s="37">
        <v>1.5</v>
      </c>
      <c r="AL32" s="37">
        <v>1.4</v>
      </c>
      <c r="AM32" s="76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25">
      <c r="A33" s="83" t="s">
        <v>64</v>
      </c>
      <c r="B33" s="33" t="s">
        <v>74</v>
      </c>
      <c r="C33" s="68">
        <f t="shared" si="16"/>
        <v>0.13999999999999999</v>
      </c>
      <c r="D33" s="68">
        <f t="shared" si="21"/>
        <v>0.13999999999999999</v>
      </c>
      <c r="E33" s="68">
        <f t="shared" si="21"/>
        <v>0.13999999999999999</v>
      </c>
      <c r="F33" s="68">
        <f t="shared" si="21"/>
        <v>0.13999999999999999</v>
      </c>
      <c r="G33" s="68">
        <f t="shared" si="21"/>
        <v>0.13999999999999999</v>
      </c>
      <c r="H33" s="68">
        <f t="shared" si="21"/>
        <v>0.13999999999999999</v>
      </c>
      <c r="I33" s="68">
        <f t="shared" si="21"/>
        <v>0.13999999999999999</v>
      </c>
      <c r="J33" s="68">
        <f t="shared" si="21"/>
        <v>0.13999999999999999</v>
      </c>
      <c r="K33" s="68">
        <f t="shared" si="21"/>
        <v>0.13999999999999999</v>
      </c>
      <c r="L33" s="68">
        <f t="shared" si="21"/>
        <v>0.13999999999999999</v>
      </c>
      <c r="M33" s="33"/>
      <c r="N33" s="33"/>
      <c r="O33" s="73" t="str">
        <f t="shared" si="8"/>
        <v>anmet</v>
      </c>
      <c r="P33" s="33" t="str">
        <f t="shared" si="4"/>
        <v>nat</v>
      </c>
      <c r="Q33" s="34" t="str">
        <f t="shared" si="9"/>
        <v>eps</v>
      </c>
      <c r="R33" s="34" t="str">
        <f t="shared" si="5"/>
        <v>eps</v>
      </c>
      <c r="S33" s="34" t="str">
        <f t="shared" si="26"/>
        <v>eps</v>
      </c>
      <c r="T33" s="34" t="str">
        <f t="shared" si="26"/>
        <v>eps</v>
      </c>
      <c r="U33" s="34" t="str">
        <f t="shared" si="26"/>
        <v>eps</v>
      </c>
      <c r="V33" s="34" t="str">
        <f t="shared" si="26"/>
        <v>eps</v>
      </c>
      <c r="W33" s="34" t="str">
        <f t="shared" si="26"/>
        <v>eps</v>
      </c>
      <c r="X33" s="34" t="str">
        <f t="shared" si="26"/>
        <v>eps</v>
      </c>
      <c r="Y33" s="34" t="str">
        <f t="shared" si="26"/>
        <v>eps</v>
      </c>
      <c r="Z33" s="34" t="str">
        <f t="shared" si="26"/>
        <v>eps</v>
      </c>
      <c r="AF33" s="39" t="s">
        <v>233</v>
      </c>
      <c r="AG33" s="37" t="s">
        <v>120</v>
      </c>
      <c r="AH33" s="37" t="s">
        <v>241</v>
      </c>
      <c r="AI33" s="38">
        <v>-0.9</v>
      </c>
      <c r="AJ33" s="37">
        <v>0.8</v>
      </c>
      <c r="AK33" s="37">
        <v>1.5</v>
      </c>
      <c r="AL33" s="37">
        <v>1.4</v>
      </c>
      <c r="AM33" s="76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25">
      <c r="A34" s="83" t="s">
        <v>118</v>
      </c>
      <c r="B34" s="33" t="s">
        <v>74</v>
      </c>
      <c r="C34" s="68">
        <f t="shared" si="16"/>
        <v>0.13999999999999999</v>
      </c>
      <c r="D34" s="68">
        <f t="shared" si="21"/>
        <v>0.13999999999999999</v>
      </c>
      <c r="E34" s="68">
        <f t="shared" si="21"/>
        <v>0.13999999999999999</v>
      </c>
      <c r="F34" s="68">
        <f t="shared" si="21"/>
        <v>0.13999999999999999</v>
      </c>
      <c r="G34" s="68">
        <f t="shared" si="21"/>
        <v>0.13999999999999999</v>
      </c>
      <c r="H34" s="68">
        <f t="shared" si="21"/>
        <v>0.13999999999999999</v>
      </c>
      <c r="I34" s="68">
        <f t="shared" si="21"/>
        <v>0.13999999999999999</v>
      </c>
      <c r="J34" s="68">
        <f t="shared" si="21"/>
        <v>0.13999999999999999</v>
      </c>
      <c r="K34" s="68">
        <f t="shared" si="21"/>
        <v>0.13999999999999999</v>
      </c>
      <c r="L34" s="68">
        <f t="shared" si="21"/>
        <v>0.13999999999999999</v>
      </c>
      <c r="M34" s="33"/>
      <c r="N34" s="33"/>
      <c r="O34" s="73" t="str">
        <f t="shared" si="8"/>
        <v>airon</v>
      </c>
      <c r="P34" s="33" t="str">
        <f t="shared" si="4"/>
        <v>nat</v>
      </c>
      <c r="Q34" s="34" t="str">
        <f t="shared" si="9"/>
        <v>eps</v>
      </c>
      <c r="R34" s="34" t="str">
        <f t="shared" si="5"/>
        <v>eps</v>
      </c>
      <c r="S34" s="34" t="str">
        <f t="shared" si="26"/>
        <v>eps</v>
      </c>
      <c r="T34" s="34" t="str">
        <f t="shared" si="26"/>
        <v>eps</v>
      </c>
      <c r="U34" s="34" t="str">
        <f t="shared" si="26"/>
        <v>eps</v>
      </c>
      <c r="V34" s="34" t="str">
        <f t="shared" si="26"/>
        <v>eps</v>
      </c>
      <c r="W34" s="34" t="str">
        <f t="shared" si="26"/>
        <v>eps</v>
      </c>
      <c r="X34" s="34" t="str">
        <f t="shared" si="26"/>
        <v>eps</v>
      </c>
      <c r="Y34" s="34" t="str">
        <f t="shared" si="26"/>
        <v>eps</v>
      </c>
      <c r="Z34" s="34" t="str">
        <f t="shared" si="26"/>
        <v>eps</v>
      </c>
      <c r="AF34" s="71" t="str">
        <f t="shared" si="24"/>
        <v>20 yrs</v>
      </c>
      <c r="AG34" s="37" t="s">
        <v>65</v>
      </c>
      <c r="AH34" s="37" t="s">
        <v>65</v>
      </c>
      <c r="AI34" s="38">
        <v>2.5</v>
      </c>
      <c r="AJ34" s="37">
        <v>3.7</v>
      </c>
      <c r="AK34" s="37">
        <v>1.5</v>
      </c>
      <c r="AL34" s="37">
        <v>1.3</v>
      </c>
      <c r="AM34" s="76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25">
      <c r="A35" s="83" t="s">
        <v>119</v>
      </c>
      <c r="B35" s="33" t="s">
        <v>74</v>
      </c>
      <c r="C35" s="68">
        <f t="shared" si="16"/>
        <v>0.13999999999999999</v>
      </c>
      <c r="D35" s="68">
        <f t="shared" si="21"/>
        <v>0.13999999999999999</v>
      </c>
      <c r="E35" s="68">
        <f t="shared" si="21"/>
        <v>0.13999999999999999</v>
      </c>
      <c r="F35" s="68">
        <f t="shared" si="21"/>
        <v>0.13999999999999999</v>
      </c>
      <c r="G35" s="68">
        <f t="shared" si="21"/>
        <v>0.13999999999999999</v>
      </c>
      <c r="H35" s="68">
        <f t="shared" si="21"/>
        <v>0.13999999999999999</v>
      </c>
      <c r="I35" s="68">
        <f t="shared" si="21"/>
        <v>0.13999999999999999</v>
      </c>
      <c r="J35" s="68">
        <f t="shared" si="21"/>
        <v>0.13999999999999999</v>
      </c>
      <c r="K35" s="68">
        <f t="shared" si="21"/>
        <v>0.13999999999999999</v>
      </c>
      <c r="L35" s="68">
        <f t="shared" si="21"/>
        <v>0.13999999999999999</v>
      </c>
      <c r="M35" s="33"/>
      <c r="N35" s="33"/>
      <c r="O35" s="73" t="str">
        <f t="shared" si="8"/>
        <v>anfrm</v>
      </c>
      <c r="P35" s="33" t="str">
        <f t="shared" si="4"/>
        <v>nat</v>
      </c>
      <c r="Q35" s="34" t="str">
        <f t="shared" si="9"/>
        <v>eps</v>
      </c>
      <c r="R35" s="34" t="str">
        <f t="shared" si="5"/>
        <v>eps</v>
      </c>
      <c r="S35" s="34" t="str">
        <f t="shared" si="26"/>
        <v>eps</v>
      </c>
      <c r="T35" s="34" t="str">
        <f t="shared" si="26"/>
        <v>eps</v>
      </c>
      <c r="U35" s="34" t="str">
        <f t="shared" si="26"/>
        <v>eps</v>
      </c>
      <c r="V35" s="34" t="str">
        <f t="shared" si="26"/>
        <v>eps</v>
      </c>
      <c r="W35" s="34" t="str">
        <f t="shared" si="26"/>
        <v>eps</v>
      </c>
      <c r="X35" s="34" t="str">
        <f t="shared" si="26"/>
        <v>eps</v>
      </c>
      <c r="Y35" s="34" t="str">
        <f t="shared" si="26"/>
        <v>eps</v>
      </c>
      <c r="Z35" s="34" t="str">
        <f t="shared" si="26"/>
        <v>eps</v>
      </c>
      <c r="AF35" s="71" t="str">
        <f t="shared" si="24"/>
        <v>20 yrs</v>
      </c>
      <c r="AG35" s="37" t="s">
        <v>121</v>
      </c>
      <c r="AH35" s="37" t="s">
        <v>121</v>
      </c>
      <c r="AI35" s="38">
        <v>2.5</v>
      </c>
      <c r="AJ35" s="37">
        <v>3.7</v>
      </c>
      <c r="AK35" s="37">
        <v>1.5</v>
      </c>
      <c r="AL35" s="37">
        <v>1.3</v>
      </c>
      <c r="AM35" s="76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25">
      <c r="A36" s="83" t="s">
        <v>120</v>
      </c>
      <c r="B36" s="33" t="s">
        <v>74</v>
      </c>
      <c r="C36" s="68">
        <f t="shared" si="16"/>
        <v>0.13999999999999999</v>
      </c>
      <c r="D36" s="68">
        <f t="shared" si="21"/>
        <v>0.13999999999999999</v>
      </c>
      <c r="E36" s="68">
        <f t="shared" si="21"/>
        <v>0.13999999999999999</v>
      </c>
      <c r="F36" s="68">
        <f t="shared" si="21"/>
        <v>0.13999999999999999</v>
      </c>
      <c r="G36" s="68">
        <f t="shared" si="21"/>
        <v>0.13999999999999999</v>
      </c>
      <c r="H36" s="68">
        <f t="shared" si="21"/>
        <v>0.13999999999999999</v>
      </c>
      <c r="I36" s="68">
        <f t="shared" si="21"/>
        <v>0.13999999999999999</v>
      </c>
      <c r="J36" s="68">
        <f t="shared" si="21"/>
        <v>0.13999999999999999</v>
      </c>
      <c r="K36" s="68">
        <f t="shared" si="21"/>
        <v>0.13999999999999999</v>
      </c>
      <c r="L36" s="68">
        <f t="shared" si="21"/>
        <v>0.13999999999999999</v>
      </c>
      <c r="M36" s="33"/>
      <c r="N36" s="33"/>
      <c r="O36" s="73" t="str">
        <f t="shared" si="8"/>
        <v>ametp</v>
      </c>
      <c r="P36" s="33" t="str">
        <f t="shared" si="4"/>
        <v>nat</v>
      </c>
      <c r="Q36" s="34" t="str">
        <f t="shared" si="9"/>
        <v>eps</v>
      </c>
      <c r="R36" s="34" t="str">
        <f t="shared" si="5"/>
        <v>eps</v>
      </c>
      <c r="S36" s="34" t="str">
        <f t="shared" si="26"/>
        <v>eps</v>
      </c>
      <c r="T36" s="34" t="str">
        <f t="shared" si="26"/>
        <v>eps</v>
      </c>
      <c r="U36" s="34" t="str">
        <f t="shared" si="26"/>
        <v>eps</v>
      </c>
      <c r="V36" s="34" t="str">
        <f t="shared" si="26"/>
        <v>eps</v>
      </c>
      <c r="W36" s="34" t="str">
        <f t="shared" si="26"/>
        <v>eps</v>
      </c>
      <c r="X36" s="34" t="str">
        <f t="shared" si="26"/>
        <v>eps</v>
      </c>
      <c r="Y36" s="34" t="str">
        <f t="shared" si="26"/>
        <v>eps</v>
      </c>
      <c r="Z36" s="34" t="str">
        <f t="shared" si="26"/>
        <v>eps</v>
      </c>
      <c r="AF36" s="71" t="str">
        <f t="shared" si="24"/>
        <v>20 yrs</v>
      </c>
      <c r="AG36" s="37" t="s">
        <v>122</v>
      </c>
      <c r="AH36" s="37" t="s">
        <v>242</v>
      </c>
      <c r="AI36" s="38">
        <v>2.5</v>
      </c>
      <c r="AJ36" s="37">
        <v>3.7</v>
      </c>
      <c r="AK36" s="37">
        <v>1.5</v>
      </c>
      <c r="AL36" s="37">
        <v>1.3</v>
      </c>
      <c r="AM36" s="76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25">
      <c r="A37" s="83" t="s">
        <v>65</v>
      </c>
      <c r="B37" s="33" t="s">
        <v>74</v>
      </c>
      <c r="C37" s="68">
        <f t="shared" si="16"/>
        <v>0.13</v>
      </c>
      <c r="D37" s="68">
        <f t="shared" si="21"/>
        <v>0.13</v>
      </c>
      <c r="E37" s="68">
        <f t="shared" si="21"/>
        <v>0.13</v>
      </c>
      <c r="F37" s="68">
        <f t="shared" si="21"/>
        <v>0.13</v>
      </c>
      <c r="G37" s="68">
        <f t="shared" si="21"/>
        <v>0.13</v>
      </c>
      <c r="H37" s="68">
        <f t="shared" si="21"/>
        <v>0.13</v>
      </c>
      <c r="I37" s="68">
        <f t="shared" si="21"/>
        <v>0.13</v>
      </c>
      <c r="J37" s="68">
        <f t="shared" si="21"/>
        <v>0.13</v>
      </c>
      <c r="K37" s="68">
        <f t="shared" si="21"/>
        <v>0.13</v>
      </c>
      <c r="L37" s="68">
        <f t="shared" si="21"/>
        <v>0.13</v>
      </c>
      <c r="M37" s="33"/>
      <c r="N37" s="33"/>
      <c r="O37" s="73" t="str">
        <f t="shared" si="8"/>
        <v>amach</v>
      </c>
      <c r="P37" s="33" t="str">
        <f t="shared" si="4"/>
        <v>nat</v>
      </c>
      <c r="Q37" s="34" t="str">
        <f t="shared" si="9"/>
        <v>eps</v>
      </c>
      <c r="R37" s="34" t="str">
        <f t="shared" si="5"/>
        <v>eps</v>
      </c>
      <c r="S37" s="34" t="str">
        <f t="shared" si="26"/>
        <v>eps</v>
      </c>
      <c r="T37" s="34" t="str">
        <f t="shared" si="26"/>
        <v>eps</v>
      </c>
      <c r="U37" s="34" t="str">
        <f t="shared" si="26"/>
        <v>eps</v>
      </c>
      <c r="V37" s="34" t="str">
        <f t="shared" si="26"/>
        <v>eps</v>
      </c>
      <c r="W37" s="34" t="str">
        <f t="shared" si="26"/>
        <v>eps</v>
      </c>
      <c r="X37" s="34" t="str">
        <f t="shared" si="26"/>
        <v>eps</v>
      </c>
      <c r="Y37" s="34" t="str">
        <f t="shared" si="26"/>
        <v>eps</v>
      </c>
      <c r="Z37" s="34" t="str">
        <f t="shared" si="26"/>
        <v>eps</v>
      </c>
      <c r="AF37" s="71" t="str">
        <f t="shared" si="24"/>
        <v>20 yrs</v>
      </c>
      <c r="AH37" s="37" t="s">
        <v>243</v>
      </c>
      <c r="AI37" s="38">
        <v>2.5</v>
      </c>
      <c r="AJ37" s="37">
        <v>3.7</v>
      </c>
      <c r="AK37" s="37">
        <v>1.5</v>
      </c>
      <c r="AL37" s="37">
        <v>1.3</v>
      </c>
      <c r="AM37" s="76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25">
      <c r="A38" s="83" t="s">
        <v>121</v>
      </c>
      <c r="B38" s="33" t="s">
        <v>74</v>
      </c>
      <c r="C38" s="68">
        <f t="shared" si="16"/>
        <v>0.13</v>
      </c>
      <c r="D38" s="68">
        <f t="shared" si="21"/>
        <v>0.13</v>
      </c>
      <c r="E38" s="68">
        <f t="shared" si="21"/>
        <v>0.13</v>
      </c>
      <c r="F38" s="68">
        <f t="shared" si="21"/>
        <v>0.13</v>
      </c>
      <c r="G38" s="68">
        <f t="shared" si="21"/>
        <v>0.13</v>
      </c>
      <c r="H38" s="68">
        <f t="shared" si="21"/>
        <v>0.13</v>
      </c>
      <c r="I38" s="68">
        <f t="shared" si="21"/>
        <v>0.13</v>
      </c>
      <c r="J38" s="68">
        <f t="shared" si="21"/>
        <v>0.13</v>
      </c>
      <c r="K38" s="68">
        <f t="shared" si="21"/>
        <v>0.13</v>
      </c>
      <c r="L38" s="68">
        <f t="shared" si="21"/>
        <v>0.13</v>
      </c>
      <c r="M38" s="33"/>
      <c r="N38" s="33"/>
      <c r="O38" s="73" t="str">
        <f t="shared" si="8"/>
        <v>aemch</v>
      </c>
      <c r="P38" s="33" t="str">
        <f t="shared" si="4"/>
        <v>nat</v>
      </c>
      <c r="Q38" s="34" t="str">
        <f t="shared" si="9"/>
        <v>eps</v>
      </c>
      <c r="R38" s="34" t="str">
        <f t="shared" si="5"/>
        <v>eps</v>
      </c>
      <c r="S38" s="34" t="str">
        <f t="shared" si="26"/>
        <v>eps</v>
      </c>
      <c r="T38" s="34" t="str">
        <f t="shared" si="26"/>
        <v>eps</v>
      </c>
      <c r="U38" s="34" t="str">
        <f t="shared" si="26"/>
        <v>eps</v>
      </c>
      <c r="V38" s="34" t="str">
        <f t="shared" si="26"/>
        <v>eps</v>
      </c>
      <c r="W38" s="34" t="str">
        <f t="shared" si="26"/>
        <v>eps</v>
      </c>
      <c r="X38" s="34" t="str">
        <f t="shared" si="26"/>
        <v>eps</v>
      </c>
      <c r="Y38" s="34" t="str">
        <f t="shared" si="26"/>
        <v>eps</v>
      </c>
      <c r="Z38" s="34" t="str">
        <f t="shared" si="26"/>
        <v>eps</v>
      </c>
      <c r="AF38" s="71" t="str">
        <f t="shared" si="24"/>
        <v>20 yrs</v>
      </c>
      <c r="AG38" s="37" t="s">
        <v>66</v>
      </c>
      <c r="AH38" s="37" t="s">
        <v>244</v>
      </c>
      <c r="AI38" s="38">
        <v>3.1</v>
      </c>
      <c r="AJ38" s="37">
        <v>4.5999999999999996</v>
      </c>
      <c r="AK38" s="37">
        <v>4.2</v>
      </c>
      <c r="AL38" s="37">
        <v>3.3</v>
      </c>
      <c r="AM38" s="76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25">
      <c r="A39" s="83" t="s">
        <v>122</v>
      </c>
      <c r="B39" s="33" t="s">
        <v>74</v>
      </c>
      <c r="C39" s="68">
        <f t="shared" si="16"/>
        <v>0.13</v>
      </c>
      <c r="D39" s="68">
        <f t="shared" si="21"/>
        <v>0.13</v>
      </c>
      <c r="E39" s="68">
        <f t="shared" si="21"/>
        <v>0.13</v>
      </c>
      <c r="F39" s="68">
        <f t="shared" si="21"/>
        <v>0.13</v>
      </c>
      <c r="G39" s="68">
        <f t="shared" si="21"/>
        <v>0.13</v>
      </c>
      <c r="H39" s="68">
        <f t="shared" si="21"/>
        <v>0.13</v>
      </c>
      <c r="I39" s="68">
        <f t="shared" si="21"/>
        <v>0.13</v>
      </c>
      <c r="J39" s="68">
        <f t="shared" si="21"/>
        <v>0.13</v>
      </c>
      <c r="K39" s="68">
        <f t="shared" si="21"/>
        <v>0.13</v>
      </c>
      <c r="L39" s="68">
        <f t="shared" si="21"/>
        <v>0.13</v>
      </c>
      <c r="M39" s="33"/>
      <c r="N39" s="33"/>
      <c r="O39" s="73" t="str">
        <f t="shared" si="8"/>
        <v>asequ</v>
      </c>
      <c r="P39" s="33" t="str">
        <f t="shared" si="4"/>
        <v>nat</v>
      </c>
      <c r="Q39" s="34" t="str">
        <f t="shared" si="9"/>
        <v>eps</v>
      </c>
      <c r="R39" s="34" t="str">
        <f t="shared" si="5"/>
        <v>eps</v>
      </c>
      <c r="S39" s="34" t="str">
        <f t="shared" si="26"/>
        <v>eps</v>
      </c>
      <c r="T39" s="34" t="str">
        <f t="shared" si="26"/>
        <v>eps</v>
      </c>
      <c r="U39" s="34" t="str">
        <f t="shared" si="26"/>
        <v>eps</v>
      </c>
      <c r="V39" s="34" t="str">
        <f t="shared" si="26"/>
        <v>eps</v>
      </c>
      <c r="W39" s="34" t="str">
        <f t="shared" si="26"/>
        <v>eps</v>
      </c>
      <c r="X39" s="34" t="str">
        <f t="shared" si="26"/>
        <v>eps</v>
      </c>
      <c r="Y39" s="34" t="str">
        <f t="shared" si="26"/>
        <v>eps</v>
      </c>
      <c r="Z39" s="34" t="str">
        <f t="shared" si="26"/>
        <v>eps</v>
      </c>
      <c r="AF39" s="39" t="s">
        <v>233</v>
      </c>
      <c r="AG39" s="37" t="s">
        <v>123</v>
      </c>
      <c r="AH39" s="37" t="s">
        <v>245</v>
      </c>
      <c r="AI39" s="38">
        <v>3.1</v>
      </c>
      <c r="AJ39" s="37">
        <v>4.5999999999999996</v>
      </c>
      <c r="AK39" s="37">
        <v>4.2</v>
      </c>
      <c r="AL39" s="37">
        <v>3.3</v>
      </c>
      <c r="AM39" s="76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25">
      <c r="A40" s="83" t="s">
        <v>66</v>
      </c>
      <c r="B40" s="33" t="s">
        <v>74</v>
      </c>
      <c r="C40" s="68">
        <f t="shared" si="16"/>
        <v>0.33</v>
      </c>
      <c r="D40" s="68">
        <f t="shared" si="21"/>
        <v>0.33</v>
      </c>
      <c r="E40" s="68">
        <f t="shared" si="21"/>
        <v>0.33</v>
      </c>
      <c r="F40" s="68">
        <f t="shared" si="21"/>
        <v>0.33</v>
      </c>
      <c r="G40" s="68">
        <f t="shared" si="21"/>
        <v>0.33</v>
      </c>
      <c r="H40" s="68">
        <f t="shared" si="21"/>
        <v>0.33</v>
      </c>
      <c r="I40" s="68">
        <f t="shared" si="21"/>
        <v>0.33</v>
      </c>
      <c r="J40" s="68">
        <f t="shared" si="21"/>
        <v>0.33</v>
      </c>
      <c r="K40" s="68">
        <f t="shared" si="21"/>
        <v>0.33</v>
      </c>
      <c r="L40" s="68">
        <f t="shared" si="21"/>
        <v>0.33</v>
      </c>
      <c r="M40" s="33"/>
      <c r="N40" s="33"/>
      <c r="O40" s="73" t="str">
        <f t="shared" si="8"/>
        <v>avehi</v>
      </c>
      <c r="P40" s="33" t="str">
        <f t="shared" ref="P40:P52" si="27">B40</f>
        <v>nat</v>
      </c>
      <c r="Q40" s="34" t="str">
        <f t="shared" si="9"/>
        <v>eps</v>
      </c>
      <c r="R40" s="34" t="str">
        <f t="shared" ref="R40:R52" si="28">Q40</f>
        <v>eps</v>
      </c>
      <c r="S40" s="34" t="str">
        <f t="shared" si="26"/>
        <v>eps</v>
      </c>
      <c r="T40" s="34" t="str">
        <f t="shared" si="26"/>
        <v>eps</v>
      </c>
      <c r="U40" s="34" t="str">
        <f t="shared" si="26"/>
        <v>eps</v>
      </c>
      <c r="V40" s="34" t="str">
        <f t="shared" si="26"/>
        <v>eps</v>
      </c>
      <c r="W40" s="34" t="str">
        <f t="shared" si="26"/>
        <v>eps</v>
      </c>
      <c r="X40" s="34" t="str">
        <f t="shared" si="26"/>
        <v>eps</v>
      </c>
      <c r="Y40" s="34" t="str">
        <f t="shared" si="26"/>
        <v>eps</v>
      </c>
      <c r="Z40" s="34" t="str">
        <f t="shared" si="26"/>
        <v>eps</v>
      </c>
      <c r="AF40" s="71" t="str">
        <f t="shared" si="24"/>
        <v>20 yrs</v>
      </c>
      <c r="AG40" s="37" t="s">
        <v>124</v>
      </c>
      <c r="AH40" s="37" t="s">
        <v>124</v>
      </c>
      <c r="AI40" s="38">
        <v>3.1</v>
      </c>
      <c r="AJ40" s="37">
        <v>4.5999999999999996</v>
      </c>
      <c r="AK40" s="37">
        <v>4.2</v>
      </c>
      <c r="AL40" s="37">
        <v>3.3</v>
      </c>
      <c r="AM40" s="76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25">
      <c r="A41" s="83" t="s">
        <v>123</v>
      </c>
      <c r="B41" s="33" t="s">
        <v>74</v>
      </c>
      <c r="C41" s="68">
        <f t="shared" si="16"/>
        <v>0.33</v>
      </c>
      <c r="D41" s="68">
        <f t="shared" si="21"/>
        <v>0.33</v>
      </c>
      <c r="E41" s="68">
        <f t="shared" si="21"/>
        <v>0.33</v>
      </c>
      <c r="F41" s="68">
        <f t="shared" si="21"/>
        <v>0.33</v>
      </c>
      <c r="G41" s="68">
        <f t="shared" si="21"/>
        <v>0.33</v>
      </c>
      <c r="H41" s="68">
        <f t="shared" si="21"/>
        <v>0.33</v>
      </c>
      <c r="I41" s="68">
        <f t="shared" si="21"/>
        <v>0.33</v>
      </c>
      <c r="J41" s="68">
        <f t="shared" si="21"/>
        <v>0.33</v>
      </c>
      <c r="K41" s="68">
        <f t="shared" si="21"/>
        <v>0.33</v>
      </c>
      <c r="L41" s="68">
        <f t="shared" si="21"/>
        <v>0.33</v>
      </c>
      <c r="M41" s="33"/>
      <c r="N41" s="33"/>
      <c r="O41" s="73" t="str">
        <f t="shared" si="8"/>
        <v>atequ</v>
      </c>
      <c r="P41" s="33" t="str">
        <f t="shared" si="27"/>
        <v>nat</v>
      </c>
      <c r="Q41" s="34" t="str">
        <f t="shared" ref="Q41:Q52" si="29">Q40</f>
        <v>eps</v>
      </c>
      <c r="R41" s="34" t="str">
        <f t="shared" si="28"/>
        <v>eps</v>
      </c>
      <c r="S41" s="34" t="str">
        <f t="shared" si="26"/>
        <v>eps</v>
      </c>
      <c r="T41" s="34" t="str">
        <f t="shared" si="26"/>
        <v>eps</v>
      </c>
      <c r="U41" s="34" t="str">
        <f t="shared" si="26"/>
        <v>eps</v>
      </c>
      <c r="V41" s="34" t="str">
        <f t="shared" si="26"/>
        <v>eps</v>
      </c>
      <c r="W41" s="34" t="str">
        <f t="shared" si="26"/>
        <v>eps</v>
      </c>
      <c r="X41" s="34" t="str">
        <f t="shared" si="26"/>
        <v>eps</v>
      </c>
      <c r="Y41" s="34" t="str">
        <f t="shared" si="26"/>
        <v>eps</v>
      </c>
      <c r="Z41" s="34" t="str">
        <f t="shared" si="26"/>
        <v>eps</v>
      </c>
      <c r="AF41" s="71" t="str">
        <f t="shared" si="24"/>
        <v>20 yrs</v>
      </c>
      <c r="AG41" s="37" t="s">
        <v>67</v>
      </c>
      <c r="AH41" s="37" t="s">
        <v>246</v>
      </c>
      <c r="AI41" s="38">
        <v>3.1</v>
      </c>
      <c r="AJ41" s="37">
        <v>4.5999999999999996</v>
      </c>
      <c r="AK41" s="37">
        <v>4.2</v>
      </c>
      <c r="AL41" s="37">
        <v>3.3</v>
      </c>
      <c r="AM41" s="76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25">
      <c r="A42" s="83" t="s">
        <v>124</v>
      </c>
      <c r="B42" s="33" t="s">
        <v>74</v>
      </c>
      <c r="C42" s="68">
        <f t="shared" si="16"/>
        <v>0.33</v>
      </c>
      <c r="D42" s="68">
        <f t="shared" si="21"/>
        <v>0.33</v>
      </c>
      <c r="E42" s="68">
        <f t="shared" si="21"/>
        <v>0.33</v>
      </c>
      <c r="F42" s="68">
        <f t="shared" si="21"/>
        <v>0.33</v>
      </c>
      <c r="G42" s="68">
        <f t="shared" si="21"/>
        <v>0.33</v>
      </c>
      <c r="H42" s="68">
        <f t="shared" si="21"/>
        <v>0.33</v>
      </c>
      <c r="I42" s="68">
        <f t="shared" si="21"/>
        <v>0.33</v>
      </c>
      <c r="J42" s="68">
        <f t="shared" si="21"/>
        <v>0.33</v>
      </c>
      <c r="K42" s="68">
        <f t="shared" si="21"/>
        <v>0.33</v>
      </c>
      <c r="L42" s="68">
        <f t="shared" si="21"/>
        <v>0.33</v>
      </c>
      <c r="M42" s="33"/>
      <c r="N42" s="33"/>
      <c r="O42" s="73" t="str">
        <f t="shared" si="8"/>
        <v>afurn</v>
      </c>
      <c r="P42" s="33" t="str">
        <f t="shared" si="27"/>
        <v>nat</v>
      </c>
      <c r="Q42" s="34" t="str">
        <f t="shared" si="29"/>
        <v>eps</v>
      </c>
      <c r="R42" s="34" t="str">
        <f t="shared" si="28"/>
        <v>eps</v>
      </c>
      <c r="S42" s="34" t="str">
        <f t="shared" si="26"/>
        <v>eps</v>
      </c>
      <c r="T42" s="34" t="str">
        <f t="shared" si="26"/>
        <v>eps</v>
      </c>
      <c r="U42" s="34" t="str">
        <f t="shared" si="26"/>
        <v>eps</v>
      </c>
      <c r="V42" s="34" t="str">
        <f t="shared" si="26"/>
        <v>eps</v>
      </c>
      <c r="W42" s="34" t="str">
        <f t="shared" si="26"/>
        <v>eps</v>
      </c>
      <c r="X42" s="34" t="str">
        <f t="shared" si="26"/>
        <v>eps</v>
      </c>
      <c r="Y42" s="34" t="str">
        <f t="shared" si="26"/>
        <v>eps</v>
      </c>
      <c r="Z42" s="34" t="str">
        <f t="shared" si="26"/>
        <v>eps</v>
      </c>
      <c r="AF42" s="71" t="str">
        <f t="shared" si="24"/>
        <v>20 yrs</v>
      </c>
      <c r="AG42" s="37" t="s">
        <v>68</v>
      </c>
      <c r="AH42" s="37" t="s">
        <v>247</v>
      </c>
      <c r="AI42" s="38">
        <v>-7.6</v>
      </c>
      <c r="AJ42" s="37">
        <v>-5.0999999999999996</v>
      </c>
      <c r="AK42" s="37">
        <v>-3.2</v>
      </c>
      <c r="AL42" s="37">
        <v>-1.8</v>
      </c>
      <c r="AM42" s="66">
        <f t="shared" si="11"/>
        <v>-0.18000000000000002</v>
      </c>
      <c r="AP42" s="15">
        <f t="shared" si="12"/>
        <v>-1.8</v>
      </c>
      <c r="AQ42" s="77">
        <f>AP42</f>
        <v>-1.8</v>
      </c>
    </row>
    <row r="43" spans="1:43" x14ac:dyDescent="0.25">
      <c r="A43" s="83" t="s">
        <v>67</v>
      </c>
      <c r="B43" s="33" t="s">
        <v>74</v>
      </c>
      <c r="C43" s="68">
        <f t="shared" si="16"/>
        <v>0.33</v>
      </c>
      <c r="D43" s="68">
        <f t="shared" si="21"/>
        <v>0.33</v>
      </c>
      <c r="E43" s="68">
        <f t="shared" si="21"/>
        <v>0.33</v>
      </c>
      <c r="F43" s="68">
        <f t="shared" si="21"/>
        <v>0.33</v>
      </c>
      <c r="G43" s="68">
        <f t="shared" si="21"/>
        <v>0.33</v>
      </c>
      <c r="H43" s="68">
        <f t="shared" si="21"/>
        <v>0.33</v>
      </c>
      <c r="I43" s="68">
        <f t="shared" si="21"/>
        <v>0.33</v>
      </c>
      <c r="J43" s="68">
        <f t="shared" si="21"/>
        <v>0.33</v>
      </c>
      <c r="K43" s="68">
        <f t="shared" si="21"/>
        <v>0.33</v>
      </c>
      <c r="L43" s="68">
        <f t="shared" si="21"/>
        <v>0.33</v>
      </c>
      <c r="M43" s="33"/>
      <c r="N43" s="33"/>
      <c r="O43" s="73" t="str">
        <f t="shared" si="8"/>
        <v>aoman</v>
      </c>
      <c r="P43" s="33" t="str">
        <f t="shared" si="27"/>
        <v>nat</v>
      </c>
      <c r="Q43" s="34" t="str">
        <f t="shared" si="29"/>
        <v>eps</v>
      </c>
      <c r="R43" s="34" t="str">
        <f t="shared" si="28"/>
        <v>eps</v>
      </c>
      <c r="S43" s="34" t="str">
        <f t="shared" si="26"/>
        <v>eps</v>
      </c>
      <c r="T43" s="34" t="str">
        <f t="shared" si="26"/>
        <v>eps</v>
      </c>
      <c r="U43" s="34" t="str">
        <f t="shared" si="26"/>
        <v>eps</v>
      </c>
      <c r="V43" s="34" t="str">
        <f t="shared" si="26"/>
        <v>eps</v>
      </c>
      <c r="W43" s="34" t="str">
        <f t="shared" si="26"/>
        <v>eps</v>
      </c>
      <c r="X43" s="34" t="str">
        <f t="shared" si="26"/>
        <v>eps</v>
      </c>
      <c r="Y43" s="34" t="str">
        <f t="shared" si="26"/>
        <v>eps</v>
      </c>
      <c r="Z43" s="34" t="str">
        <f t="shared" si="26"/>
        <v>eps</v>
      </c>
      <c r="AF43" s="71" t="str">
        <f t="shared" si="24"/>
        <v>20 yrs</v>
      </c>
      <c r="AG43" s="37" t="s">
        <v>24</v>
      </c>
      <c r="AH43" s="37" t="s">
        <v>248</v>
      </c>
      <c r="AI43" s="38">
        <v>-7.6</v>
      </c>
      <c r="AJ43" s="37">
        <v>-5.0999999999999996</v>
      </c>
      <c r="AK43" s="37">
        <v>-3.2</v>
      </c>
      <c r="AL43" s="37">
        <v>-1.8</v>
      </c>
      <c r="AM43" s="66">
        <f t="shared" si="11"/>
        <v>-0.18000000000000002</v>
      </c>
      <c r="AP43" s="15">
        <f t="shared" si="12"/>
        <v>-1.8</v>
      </c>
      <c r="AQ43" s="77">
        <f>AP43</f>
        <v>-1.8</v>
      </c>
    </row>
    <row r="44" spans="1:43" x14ac:dyDescent="0.25">
      <c r="A44" s="83" t="s">
        <v>68</v>
      </c>
      <c r="B44" s="33" t="s">
        <v>74</v>
      </c>
      <c r="C44" s="68">
        <f t="shared" si="16"/>
        <v>-0.18000000000000002</v>
      </c>
      <c r="D44" s="68">
        <f t="shared" si="21"/>
        <v>-0.18000000000000002</v>
      </c>
      <c r="E44" s="68">
        <f t="shared" si="21"/>
        <v>-0.18000000000000002</v>
      </c>
      <c r="F44" s="68">
        <f t="shared" si="21"/>
        <v>-0.18000000000000002</v>
      </c>
      <c r="G44" s="68">
        <f t="shared" si="21"/>
        <v>-0.18000000000000002</v>
      </c>
      <c r="H44" s="68">
        <f t="shared" si="21"/>
        <v>-0.18000000000000002</v>
      </c>
      <c r="I44" s="68">
        <f t="shared" si="21"/>
        <v>-0.18000000000000002</v>
      </c>
      <c r="J44" s="68">
        <f t="shared" si="21"/>
        <v>-0.18000000000000002</v>
      </c>
      <c r="K44" s="68">
        <f t="shared" si="21"/>
        <v>-0.18000000000000002</v>
      </c>
      <c r="L44" s="68">
        <f t="shared" si="21"/>
        <v>-0.18000000000000002</v>
      </c>
      <c r="M44" s="33"/>
      <c r="N44" s="33"/>
      <c r="O44" s="73" t="str">
        <f t="shared" si="8"/>
        <v>aelec</v>
      </c>
      <c r="P44" s="33" t="str">
        <f t="shared" si="27"/>
        <v>nat</v>
      </c>
      <c r="Q44" s="34" t="str">
        <f t="shared" si="29"/>
        <v>eps</v>
      </c>
      <c r="R44" s="34" t="str">
        <f t="shared" si="28"/>
        <v>eps</v>
      </c>
      <c r="S44" s="34" t="str">
        <f t="shared" si="26"/>
        <v>eps</v>
      </c>
      <c r="T44" s="34" t="str">
        <f t="shared" si="26"/>
        <v>eps</v>
      </c>
      <c r="U44" s="34" t="str">
        <f t="shared" si="26"/>
        <v>eps</v>
      </c>
      <c r="V44" s="34" t="str">
        <f t="shared" si="26"/>
        <v>eps</v>
      </c>
      <c r="W44" s="34" t="str">
        <f t="shared" si="26"/>
        <v>eps</v>
      </c>
      <c r="X44" s="34" t="str">
        <f t="shared" si="26"/>
        <v>eps</v>
      </c>
      <c r="Y44" s="34" t="str">
        <f t="shared" si="26"/>
        <v>eps</v>
      </c>
      <c r="Z44" s="34" t="str">
        <f t="shared" si="26"/>
        <v>eps</v>
      </c>
      <c r="AF44" s="71" t="str">
        <f t="shared" si="24"/>
        <v>20 yrs</v>
      </c>
      <c r="AG44" s="37" t="s">
        <v>69</v>
      </c>
      <c r="AH44" s="37" t="s">
        <v>249</v>
      </c>
      <c r="AI44" s="38">
        <v>-0.6</v>
      </c>
      <c r="AJ44" s="37">
        <v>0.3</v>
      </c>
      <c r="AK44" s="37">
        <v>0.6</v>
      </c>
      <c r="AL44" s="37">
        <v>0.8</v>
      </c>
      <c r="AM44" s="66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25">
      <c r="A45" s="83" t="s">
        <v>24</v>
      </c>
      <c r="B45" s="33" t="s">
        <v>74</v>
      </c>
      <c r="C45" s="68">
        <f t="shared" si="16"/>
        <v>-0.18000000000000002</v>
      </c>
      <c r="D45" s="68">
        <f t="shared" si="21"/>
        <v>-0.18000000000000002</v>
      </c>
      <c r="E45" s="68">
        <f t="shared" si="21"/>
        <v>-0.18000000000000002</v>
      </c>
      <c r="F45" s="68">
        <f t="shared" si="21"/>
        <v>-0.18000000000000002</v>
      </c>
      <c r="G45" s="68">
        <f t="shared" si="21"/>
        <v>-0.18000000000000002</v>
      </c>
      <c r="H45" s="68">
        <f t="shared" si="21"/>
        <v>-0.18000000000000002</v>
      </c>
      <c r="I45" s="68">
        <f t="shared" si="21"/>
        <v>-0.18000000000000002</v>
      </c>
      <c r="J45" s="68">
        <f t="shared" si="21"/>
        <v>-0.18000000000000002</v>
      </c>
      <c r="K45" s="68">
        <f t="shared" si="21"/>
        <v>-0.18000000000000002</v>
      </c>
      <c r="L45" s="68">
        <f t="shared" si="21"/>
        <v>-0.18000000000000002</v>
      </c>
      <c r="M45" s="33"/>
      <c r="N45" s="33"/>
      <c r="O45" s="73" t="str">
        <f t="shared" si="8"/>
        <v>awatr</v>
      </c>
      <c r="P45" s="33" t="str">
        <f t="shared" si="27"/>
        <v>nat</v>
      </c>
      <c r="Q45" s="34" t="str">
        <f t="shared" si="29"/>
        <v>eps</v>
      </c>
      <c r="R45" s="34" t="str">
        <f t="shared" si="28"/>
        <v>eps</v>
      </c>
      <c r="S45" s="34" t="str">
        <f t="shared" si="26"/>
        <v>eps</v>
      </c>
      <c r="T45" s="34" t="str">
        <f t="shared" si="26"/>
        <v>eps</v>
      </c>
      <c r="U45" s="34" t="str">
        <f t="shared" si="26"/>
        <v>eps</v>
      </c>
      <c r="V45" s="34" t="str">
        <f t="shared" si="26"/>
        <v>eps</v>
      </c>
      <c r="W45" s="34" t="str">
        <f t="shared" si="26"/>
        <v>eps</v>
      </c>
      <c r="X45" s="34" t="str">
        <f t="shared" si="26"/>
        <v>eps</v>
      </c>
      <c r="Y45" s="34" t="str">
        <f t="shared" si="26"/>
        <v>eps</v>
      </c>
      <c r="Z45" s="34" t="str">
        <f t="shared" si="26"/>
        <v>eps</v>
      </c>
      <c r="AF45" s="39" t="s">
        <v>233</v>
      </c>
      <c r="AG45" s="37" t="s">
        <v>70</v>
      </c>
      <c r="AH45" s="37" t="s">
        <v>250</v>
      </c>
      <c r="AI45" s="38">
        <v>1.3</v>
      </c>
      <c r="AJ45" s="37">
        <v>-0.1</v>
      </c>
      <c r="AK45" s="37">
        <v>0.5</v>
      </c>
      <c r="AL45" s="37">
        <v>0.3</v>
      </c>
      <c r="AM45" s="66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25">
      <c r="A46" s="83" t="s">
        <v>69</v>
      </c>
      <c r="B46" s="33" t="s">
        <v>74</v>
      </c>
      <c r="C46" s="68">
        <f t="shared" si="16"/>
        <v>8.0000000000000016E-2</v>
      </c>
      <c r="D46" s="68">
        <f t="shared" si="21"/>
        <v>8.0000000000000016E-2</v>
      </c>
      <c r="E46" s="68">
        <f t="shared" si="21"/>
        <v>8.0000000000000016E-2</v>
      </c>
      <c r="F46" s="68">
        <f t="shared" si="21"/>
        <v>8.0000000000000016E-2</v>
      </c>
      <c r="G46" s="68">
        <f t="shared" si="21"/>
        <v>8.0000000000000016E-2</v>
      </c>
      <c r="H46" s="68">
        <f t="shared" si="21"/>
        <v>8.0000000000000016E-2</v>
      </c>
      <c r="I46" s="68">
        <f t="shared" si="21"/>
        <v>8.0000000000000016E-2</v>
      </c>
      <c r="J46" s="68">
        <f t="shared" si="21"/>
        <v>8.0000000000000016E-2</v>
      </c>
      <c r="K46" s="68">
        <f t="shared" si="21"/>
        <v>8.0000000000000016E-2</v>
      </c>
      <c r="L46" s="68">
        <f t="shared" si="21"/>
        <v>8.0000000000000016E-2</v>
      </c>
      <c r="M46" s="33"/>
      <c r="N46" s="33"/>
      <c r="O46" s="73" t="str">
        <f t="shared" si="8"/>
        <v>acons</v>
      </c>
      <c r="P46" s="33" t="str">
        <f t="shared" si="27"/>
        <v>nat</v>
      </c>
      <c r="Q46" s="34" t="str">
        <f t="shared" si="29"/>
        <v>eps</v>
      </c>
      <c r="R46" s="34" t="str">
        <f t="shared" si="28"/>
        <v>eps</v>
      </c>
      <c r="S46" s="34" t="str">
        <f t="shared" si="26"/>
        <v>eps</v>
      </c>
      <c r="T46" s="34" t="str">
        <f t="shared" si="26"/>
        <v>eps</v>
      </c>
      <c r="U46" s="34" t="str">
        <f t="shared" si="26"/>
        <v>eps</v>
      </c>
      <c r="V46" s="34" t="str">
        <f t="shared" si="26"/>
        <v>eps</v>
      </c>
      <c r="W46" s="34" t="str">
        <f t="shared" si="26"/>
        <v>eps</v>
      </c>
      <c r="X46" s="34" t="str">
        <f t="shared" si="26"/>
        <v>eps</v>
      </c>
      <c r="Y46" s="34" t="str">
        <f t="shared" si="26"/>
        <v>eps</v>
      </c>
      <c r="Z46" s="34" t="str">
        <f t="shared" si="26"/>
        <v>eps</v>
      </c>
      <c r="AF46" s="71" t="str">
        <f t="shared" si="24"/>
        <v>20 yrs</v>
      </c>
      <c r="AG46" s="37"/>
      <c r="AH46" s="37" t="s">
        <v>251</v>
      </c>
      <c r="AI46" s="38">
        <v>1.3</v>
      </c>
      <c r="AJ46" s="37">
        <v>-0.1</v>
      </c>
      <c r="AK46" s="37">
        <v>0.5</v>
      </c>
      <c r="AL46" s="37">
        <v>0.3</v>
      </c>
      <c r="AM46" s="66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25">
      <c r="A47" s="83" t="s">
        <v>70</v>
      </c>
      <c r="B47" s="33" t="s">
        <v>74</v>
      </c>
      <c r="C47" s="68">
        <f t="shared" si="16"/>
        <v>0.03</v>
      </c>
      <c r="D47" s="68">
        <f t="shared" si="21"/>
        <v>0.03</v>
      </c>
      <c r="E47" s="68">
        <f t="shared" si="21"/>
        <v>0.03</v>
      </c>
      <c r="F47" s="68">
        <f t="shared" si="21"/>
        <v>0.03</v>
      </c>
      <c r="G47" s="68">
        <f t="shared" si="21"/>
        <v>0.03</v>
      </c>
      <c r="H47" s="68">
        <f t="shared" si="21"/>
        <v>0.03</v>
      </c>
      <c r="I47" s="68">
        <f t="shared" si="21"/>
        <v>0.03</v>
      </c>
      <c r="J47" s="68">
        <f t="shared" si="21"/>
        <v>0.03</v>
      </c>
      <c r="K47" s="68">
        <f t="shared" si="21"/>
        <v>0.03</v>
      </c>
      <c r="L47" s="68">
        <f t="shared" si="21"/>
        <v>0.03</v>
      </c>
      <c r="M47" s="33"/>
      <c r="N47" s="33"/>
      <c r="O47" s="73" t="str">
        <f t="shared" si="8"/>
        <v>atrad</v>
      </c>
      <c r="P47" s="33" t="str">
        <f t="shared" si="27"/>
        <v>nat</v>
      </c>
      <c r="Q47" s="34" t="str">
        <f t="shared" si="29"/>
        <v>eps</v>
      </c>
      <c r="R47" s="34" t="str">
        <f t="shared" si="28"/>
        <v>eps</v>
      </c>
      <c r="S47" s="34" t="str">
        <f t="shared" ref="S47:Z52" si="30">R47</f>
        <v>eps</v>
      </c>
      <c r="T47" s="34" t="str">
        <f t="shared" si="30"/>
        <v>eps</v>
      </c>
      <c r="U47" s="34" t="str">
        <f t="shared" si="30"/>
        <v>eps</v>
      </c>
      <c r="V47" s="34" t="str">
        <f t="shared" si="30"/>
        <v>eps</v>
      </c>
      <c r="W47" s="34" t="str">
        <f t="shared" si="30"/>
        <v>eps</v>
      </c>
      <c r="X47" s="34" t="str">
        <f t="shared" si="30"/>
        <v>eps</v>
      </c>
      <c r="Y47" s="34" t="str">
        <f t="shared" si="30"/>
        <v>eps</v>
      </c>
      <c r="Z47" s="34" t="str">
        <f t="shared" si="30"/>
        <v>eps</v>
      </c>
      <c r="AD47" s="15"/>
      <c r="AF47" s="39" t="s">
        <v>233</v>
      </c>
      <c r="AH47" s="37" t="s">
        <v>252</v>
      </c>
      <c r="AI47" s="38">
        <v>1.3</v>
      </c>
      <c r="AJ47" s="37">
        <v>-0.1</v>
      </c>
      <c r="AK47" s="37">
        <v>0.5</v>
      </c>
      <c r="AL47" s="37">
        <v>0.3</v>
      </c>
      <c r="AM47" s="66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25">
      <c r="A48" s="83" t="s">
        <v>125</v>
      </c>
      <c r="B48" s="33" t="s">
        <v>74</v>
      </c>
      <c r="C48" s="68">
        <f t="shared" si="16"/>
        <v>0.03</v>
      </c>
      <c r="D48" s="68">
        <f t="shared" si="21"/>
        <v>0.03</v>
      </c>
      <c r="E48" s="68">
        <f t="shared" si="21"/>
        <v>0.03</v>
      </c>
      <c r="F48" s="68">
        <f t="shared" si="21"/>
        <v>0.03</v>
      </c>
      <c r="G48" s="68">
        <f t="shared" si="21"/>
        <v>0.03</v>
      </c>
      <c r="H48" s="68">
        <f t="shared" si="21"/>
        <v>0.03</v>
      </c>
      <c r="I48" s="68">
        <f t="shared" si="21"/>
        <v>0.03</v>
      </c>
      <c r="J48" s="68">
        <f t="shared" si="21"/>
        <v>0.03</v>
      </c>
      <c r="K48" s="68">
        <f t="shared" si="21"/>
        <v>0.03</v>
      </c>
      <c r="L48" s="68">
        <f t="shared" si="21"/>
        <v>0.03</v>
      </c>
      <c r="M48" s="33"/>
      <c r="N48" s="33"/>
      <c r="O48" s="33" t="str">
        <f t="shared" si="8"/>
        <v>ahotl</v>
      </c>
      <c r="P48" s="33" t="str">
        <f t="shared" si="27"/>
        <v>nat</v>
      </c>
      <c r="Q48" s="34" t="str">
        <f t="shared" si="29"/>
        <v>eps</v>
      </c>
      <c r="R48" s="34" t="str">
        <f t="shared" si="28"/>
        <v>eps</v>
      </c>
      <c r="S48" s="34" t="str">
        <f t="shared" si="30"/>
        <v>eps</v>
      </c>
      <c r="T48" s="34" t="str">
        <f t="shared" si="30"/>
        <v>eps</v>
      </c>
      <c r="U48" s="34" t="str">
        <f t="shared" si="30"/>
        <v>eps</v>
      </c>
      <c r="V48" s="34" t="str">
        <f t="shared" si="30"/>
        <v>eps</v>
      </c>
      <c r="W48" s="34" t="str">
        <f t="shared" si="30"/>
        <v>eps</v>
      </c>
      <c r="X48" s="34" t="str">
        <f t="shared" si="30"/>
        <v>eps</v>
      </c>
      <c r="Y48" s="34" t="str">
        <f t="shared" si="30"/>
        <v>eps</v>
      </c>
      <c r="Z48" s="34" t="str">
        <f t="shared" si="30"/>
        <v>eps</v>
      </c>
      <c r="AD48" s="15"/>
      <c r="AF48" s="71" t="str">
        <f t="shared" si="24"/>
        <v>20 yrs</v>
      </c>
      <c r="AG48" s="37" t="s">
        <v>125</v>
      </c>
      <c r="AH48" s="37" t="s">
        <v>253</v>
      </c>
      <c r="AI48" s="38">
        <v>1.3</v>
      </c>
      <c r="AJ48" s="37">
        <v>-0.1</v>
      </c>
      <c r="AK48" s="37">
        <v>0.5</v>
      </c>
      <c r="AL48" s="37">
        <v>0.3</v>
      </c>
      <c r="AM48" s="66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25">
      <c r="A49" s="83" t="s">
        <v>224</v>
      </c>
      <c r="B49" s="33" t="s">
        <v>74</v>
      </c>
      <c r="C49" s="68">
        <f>VLOOKUP($A49,$AG$8:$AM$69,MATCH($AF$4,$AG$7:$AM$7,0),)*$F$3</f>
        <v>0.18000000000000002</v>
      </c>
      <c r="D49" s="68">
        <f t="shared" si="21"/>
        <v>0.18000000000000002</v>
      </c>
      <c r="E49" s="68">
        <f t="shared" si="21"/>
        <v>0.18000000000000002</v>
      </c>
      <c r="F49" s="68">
        <f t="shared" si="21"/>
        <v>0.18000000000000002</v>
      </c>
      <c r="G49" s="68">
        <f t="shared" si="21"/>
        <v>0.18000000000000002</v>
      </c>
      <c r="H49" s="68">
        <f t="shared" si="21"/>
        <v>0.18000000000000002</v>
      </c>
      <c r="I49" s="68">
        <f t="shared" si="21"/>
        <v>0.18000000000000002</v>
      </c>
      <c r="J49" s="68">
        <f t="shared" si="21"/>
        <v>0.18000000000000002</v>
      </c>
      <c r="K49" s="68">
        <f t="shared" si="21"/>
        <v>0.18000000000000002</v>
      </c>
      <c r="L49" s="68">
        <f t="shared" si="21"/>
        <v>0.18000000000000002</v>
      </c>
      <c r="M49" s="33"/>
      <c r="N49" s="33"/>
      <c r="O49" s="33" t="str">
        <f t="shared" si="8"/>
        <v>atrps</v>
      </c>
      <c r="P49" s="33" t="str">
        <f t="shared" si="27"/>
        <v>nat</v>
      </c>
      <c r="Q49" s="34" t="str">
        <f t="shared" si="29"/>
        <v>eps</v>
      </c>
      <c r="R49" s="34" t="str">
        <f t="shared" si="28"/>
        <v>eps</v>
      </c>
      <c r="S49" s="34" t="str">
        <f t="shared" si="30"/>
        <v>eps</v>
      </c>
      <c r="T49" s="34" t="str">
        <f t="shared" si="30"/>
        <v>eps</v>
      </c>
      <c r="U49" s="34" t="str">
        <f t="shared" si="30"/>
        <v>eps</v>
      </c>
      <c r="V49" s="34" t="str">
        <f t="shared" si="30"/>
        <v>eps</v>
      </c>
      <c r="W49" s="34" t="str">
        <f t="shared" si="30"/>
        <v>eps</v>
      </c>
      <c r="X49" s="34" t="str">
        <f t="shared" si="30"/>
        <v>eps</v>
      </c>
      <c r="Y49" s="34" t="str">
        <f t="shared" si="30"/>
        <v>eps</v>
      </c>
      <c r="Z49" s="34" t="str">
        <f t="shared" si="30"/>
        <v>eps</v>
      </c>
      <c r="AD49" s="15"/>
      <c r="AF49" s="39" t="s">
        <v>233</v>
      </c>
      <c r="AG49" s="37" t="s">
        <v>225</v>
      </c>
      <c r="AH49" s="37" t="s">
        <v>254</v>
      </c>
      <c r="AI49" s="38">
        <v>-1.6</v>
      </c>
      <c r="AJ49" s="37">
        <v>-1.3</v>
      </c>
      <c r="AK49" s="37">
        <v>0.5</v>
      </c>
      <c r="AL49" s="37">
        <v>1.8</v>
      </c>
      <c r="AM49" s="66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25">
      <c r="A50" s="83" t="s">
        <v>382</v>
      </c>
      <c r="B50" s="33" t="s">
        <v>74</v>
      </c>
      <c r="C50" s="68">
        <f>C49</f>
        <v>0.18000000000000002</v>
      </c>
      <c r="D50" s="68">
        <f t="shared" si="21"/>
        <v>0.18000000000000002</v>
      </c>
      <c r="E50" s="68">
        <f t="shared" si="21"/>
        <v>0.18000000000000002</v>
      </c>
      <c r="F50" s="68">
        <f t="shared" si="21"/>
        <v>0.18000000000000002</v>
      </c>
      <c r="G50" s="68">
        <f t="shared" si="21"/>
        <v>0.18000000000000002</v>
      </c>
      <c r="H50" s="68">
        <f t="shared" si="21"/>
        <v>0.18000000000000002</v>
      </c>
      <c r="I50" s="68">
        <f t="shared" si="21"/>
        <v>0.18000000000000002</v>
      </c>
      <c r="J50" s="68">
        <f t="shared" si="21"/>
        <v>0.18000000000000002</v>
      </c>
      <c r="K50" s="68">
        <f t="shared" si="21"/>
        <v>0.18000000000000002</v>
      </c>
      <c r="L50" s="68">
        <f t="shared" si="21"/>
        <v>0.18000000000000002</v>
      </c>
      <c r="M50" s="33"/>
      <c r="N50" s="33"/>
      <c r="O50" s="33" t="str">
        <f t="shared" si="8"/>
        <v>altrp-p</v>
      </c>
      <c r="P50" s="33" t="str">
        <f t="shared" si="27"/>
        <v>nat</v>
      </c>
      <c r="Q50" s="34" t="str">
        <f t="shared" si="29"/>
        <v>eps</v>
      </c>
      <c r="R50" s="34" t="str">
        <f t="shared" si="28"/>
        <v>eps</v>
      </c>
      <c r="S50" s="34" t="str">
        <f t="shared" si="30"/>
        <v>eps</v>
      </c>
      <c r="T50" s="34" t="str">
        <f t="shared" si="30"/>
        <v>eps</v>
      </c>
      <c r="U50" s="34" t="str">
        <f t="shared" si="30"/>
        <v>eps</v>
      </c>
      <c r="V50" s="34" t="str">
        <f t="shared" si="30"/>
        <v>eps</v>
      </c>
      <c r="W50" s="34" t="str">
        <f t="shared" si="30"/>
        <v>eps</v>
      </c>
      <c r="X50" s="34" t="str">
        <f t="shared" si="30"/>
        <v>eps</v>
      </c>
      <c r="Y50" s="34" t="str">
        <f t="shared" si="30"/>
        <v>eps</v>
      </c>
      <c r="Z50" s="34" t="str">
        <f t="shared" si="30"/>
        <v>eps</v>
      </c>
      <c r="AD50" s="15"/>
      <c r="AF50" s="71" t="str">
        <f t="shared" si="24"/>
        <v>20 yrs</v>
      </c>
      <c r="AG50" s="37" t="s">
        <v>227</v>
      </c>
      <c r="AH50" s="37" t="s">
        <v>255</v>
      </c>
      <c r="AI50" s="38">
        <v>-1.6</v>
      </c>
      <c r="AJ50" s="37">
        <v>-1.3</v>
      </c>
      <c r="AK50" s="37">
        <v>0.5</v>
      </c>
      <c r="AL50" s="37">
        <v>1.8</v>
      </c>
      <c r="AM50" s="66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25">
      <c r="A51" s="83" t="s">
        <v>383</v>
      </c>
      <c r="B51" s="33" t="s">
        <v>74</v>
      </c>
      <c r="C51" s="68">
        <f>C50</f>
        <v>0.18000000000000002</v>
      </c>
      <c r="D51" s="68">
        <f t="shared" si="21"/>
        <v>0.18000000000000002</v>
      </c>
      <c r="E51" s="68">
        <f t="shared" si="21"/>
        <v>0.18000000000000002</v>
      </c>
      <c r="F51" s="68">
        <f t="shared" si="21"/>
        <v>0.18000000000000002</v>
      </c>
      <c r="G51" s="68">
        <f t="shared" si="21"/>
        <v>0.18000000000000002</v>
      </c>
      <c r="H51" s="68">
        <f t="shared" si="21"/>
        <v>0.18000000000000002</v>
      </c>
      <c r="I51" s="68">
        <f t="shared" si="21"/>
        <v>0.18000000000000002</v>
      </c>
      <c r="J51" s="68">
        <f t="shared" si="21"/>
        <v>0.18000000000000002</v>
      </c>
      <c r="K51" s="68">
        <f t="shared" si="21"/>
        <v>0.18000000000000002</v>
      </c>
      <c r="L51" s="68">
        <f t="shared" si="21"/>
        <v>0.18000000000000002</v>
      </c>
      <c r="M51" s="33"/>
      <c r="N51" s="33"/>
      <c r="O51" s="33" t="str">
        <f t="shared" si="8"/>
        <v>altrp-f</v>
      </c>
      <c r="P51" s="33" t="str">
        <f t="shared" si="27"/>
        <v>nat</v>
      </c>
      <c r="Q51" s="34" t="str">
        <f t="shared" si="29"/>
        <v>eps</v>
      </c>
      <c r="R51" s="34" t="str">
        <f t="shared" si="28"/>
        <v>eps</v>
      </c>
      <c r="S51" s="34" t="str">
        <f t="shared" si="30"/>
        <v>eps</v>
      </c>
      <c r="T51" s="34" t="str">
        <f t="shared" si="30"/>
        <v>eps</v>
      </c>
      <c r="U51" s="34" t="str">
        <f t="shared" si="30"/>
        <v>eps</v>
      </c>
      <c r="V51" s="34" t="str">
        <f t="shared" si="30"/>
        <v>eps</v>
      </c>
      <c r="W51" s="34" t="str">
        <f t="shared" si="30"/>
        <v>eps</v>
      </c>
      <c r="X51" s="34" t="str">
        <f t="shared" si="30"/>
        <v>eps</v>
      </c>
      <c r="Y51" s="34" t="str">
        <f t="shared" si="30"/>
        <v>eps</v>
      </c>
      <c r="Z51" s="34" t="str">
        <f t="shared" si="30"/>
        <v>eps</v>
      </c>
      <c r="AD51" s="15"/>
      <c r="AF51" s="71" t="str">
        <f t="shared" si="24"/>
        <v>20 yrs</v>
      </c>
      <c r="AG51" s="37" t="s">
        <v>228</v>
      </c>
      <c r="AH51" s="37" t="s">
        <v>256</v>
      </c>
      <c r="AI51" s="38">
        <v>-1.6</v>
      </c>
      <c r="AJ51" s="37">
        <v>-1.3</v>
      </c>
      <c r="AK51" s="37">
        <v>0.5</v>
      </c>
      <c r="AL51" s="37">
        <v>1.8</v>
      </c>
      <c r="AM51" s="66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25">
      <c r="A52" s="83" t="s">
        <v>255</v>
      </c>
      <c r="B52" s="33" t="s">
        <v>74</v>
      </c>
      <c r="C52" s="68">
        <f>C51</f>
        <v>0.18000000000000002</v>
      </c>
      <c r="D52" s="68">
        <f t="shared" si="21"/>
        <v>0.18000000000000002</v>
      </c>
      <c r="E52" s="68">
        <f t="shared" si="21"/>
        <v>0.18000000000000002</v>
      </c>
      <c r="F52" s="68">
        <f t="shared" si="21"/>
        <v>0.18000000000000002</v>
      </c>
      <c r="G52" s="68">
        <f t="shared" si="21"/>
        <v>0.18000000000000002</v>
      </c>
      <c r="H52" s="68">
        <f t="shared" si="21"/>
        <v>0.18000000000000002</v>
      </c>
      <c r="I52" s="68">
        <f t="shared" si="21"/>
        <v>0.18000000000000002</v>
      </c>
      <c r="J52" s="68">
        <f t="shared" si="21"/>
        <v>0.18000000000000002</v>
      </c>
      <c r="K52" s="68">
        <f t="shared" si="21"/>
        <v>0.18000000000000002</v>
      </c>
      <c r="L52" s="68">
        <f t="shared" si="21"/>
        <v>0.18000000000000002</v>
      </c>
      <c r="M52" s="33"/>
      <c r="N52" s="33"/>
      <c r="O52" s="33" t="str">
        <f t="shared" si="8"/>
        <v>awtrp</v>
      </c>
      <c r="P52" s="33" t="str">
        <f t="shared" si="27"/>
        <v>nat</v>
      </c>
      <c r="Q52" s="34" t="str">
        <f t="shared" si="29"/>
        <v>eps</v>
      </c>
      <c r="R52" s="34" t="str">
        <f t="shared" si="28"/>
        <v>eps</v>
      </c>
      <c r="S52" s="34" t="str">
        <f t="shared" si="30"/>
        <v>eps</v>
      </c>
      <c r="T52" s="34" t="str">
        <f t="shared" si="30"/>
        <v>eps</v>
      </c>
      <c r="U52" s="34" t="str">
        <f t="shared" si="30"/>
        <v>eps</v>
      </c>
      <c r="V52" s="34" t="str">
        <f t="shared" si="30"/>
        <v>eps</v>
      </c>
      <c r="W52" s="34" t="str">
        <f t="shared" si="30"/>
        <v>eps</v>
      </c>
      <c r="X52" s="34" t="str">
        <f t="shared" si="30"/>
        <v>eps</v>
      </c>
      <c r="Y52" s="34" t="str">
        <f t="shared" si="30"/>
        <v>eps</v>
      </c>
      <c r="Z52" s="34" t="str">
        <f t="shared" si="30"/>
        <v>eps</v>
      </c>
      <c r="AD52" s="15"/>
      <c r="AF52" s="71" t="str">
        <f t="shared" si="24"/>
        <v>20 yrs</v>
      </c>
      <c r="AG52" s="37" t="s">
        <v>224</v>
      </c>
      <c r="AH52" s="37" t="s">
        <v>224</v>
      </c>
      <c r="AI52" s="38">
        <v>-1.6</v>
      </c>
      <c r="AJ52" s="37">
        <v>-1.3</v>
      </c>
      <c r="AK52" s="37">
        <v>0.5</v>
      </c>
      <c r="AL52" s="37">
        <v>1.8</v>
      </c>
      <c r="AM52" s="66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25">
      <c r="A53" s="83" t="s">
        <v>256</v>
      </c>
      <c r="B53" s="33" t="s">
        <v>74</v>
      </c>
      <c r="C53" s="68">
        <f>C52</f>
        <v>0.18000000000000002</v>
      </c>
      <c r="D53" s="68">
        <f t="shared" ref="D53:L53" si="31">C53</f>
        <v>0.18000000000000002</v>
      </c>
      <c r="E53" s="68">
        <f t="shared" si="31"/>
        <v>0.18000000000000002</v>
      </c>
      <c r="F53" s="68">
        <f t="shared" si="31"/>
        <v>0.18000000000000002</v>
      </c>
      <c r="G53" s="68">
        <f t="shared" si="31"/>
        <v>0.18000000000000002</v>
      </c>
      <c r="H53" s="68">
        <f t="shared" si="31"/>
        <v>0.18000000000000002</v>
      </c>
      <c r="I53" s="68">
        <f t="shared" si="31"/>
        <v>0.18000000000000002</v>
      </c>
      <c r="J53" s="68">
        <f t="shared" si="31"/>
        <v>0.18000000000000002</v>
      </c>
      <c r="K53" s="68">
        <f t="shared" si="31"/>
        <v>0.18000000000000002</v>
      </c>
      <c r="L53" s="68">
        <f t="shared" si="31"/>
        <v>0.18000000000000002</v>
      </c>
      <c r="M53" s="33"/>
      <c r="N53" s="33"/>
      <c r="O53" s="33" t="str">
        <f t="shared" ref="O53:P58" si="32">A53</f>
        <v>aatrp</v>
      </c>
      <c r="P53" s="33" t="str">
        <f t="shared" si="32"/>
        <v>nat</v>
      </c>
      <c r="Q53" s="34" t="str">
        <f t="shared" ref="Q53:Q58" si="33">Q52</f>
        <v>eps</v>
      </c>
      <c r="R53" s="34" t="str">
        <f t="shared" ref="R53:Z53" si="34">Q53</f>
        <v>eps</v>
      </c>
      <c r="S53" s="34" t="str">
        <f t="shared" si="34"/>
        <v>eps</v>
      </c>
      <c r="T53" s="34" t="str">
        <f t="shared" si="34"/>
        <v>eps</v>
      </c>
      <c r="U53" s="34" t="str">
        <f t="shared" si="34"/>
        <v>eps</v>
      </c>
      <c r="V53" s="34" t="str">
        <f t="shared" si="34"/>
        <v>eps</v>
      </c>
      <c r="W53" s="34" t="str">
        <f t="shared" si="34"/>
        <v>eps</v>
      </c>
      <c r="X53" s="34" t="str">
        <f t="shared" si="34"/>
        <v>eps</v>
      </c>
      <c r="Y53" s="34" t="str">
        <f t="shared" si="34"/>
        <v>eps</v>
      </c>
      <c r="Z53" s="34" t="str">
        <f t="shared" si="34"/>
        <v>eps</v>
      </c>
      <c r="AD53" s="15"/>
      <c r="AF53" s="71" t="str">
        <f t="shared" si="24"/>
        <v>20 yrs</v>
      </c>
      <c r="AG53" s="37" t="s">
        <v>71</v>
      </c>
      <c r="AH53" s="37" t="s">
        <v>257</v>
      </c>
      <c r="AI53" s="38">
        <v>1.4</v>
      </c>
      <c r="AJ53" s="37">
        <v>1.8</v>
      </c>
      <c r="AK53" s="37">
        <v>1.2</v>
      </c>
      <c r="AL53" s="37">
        <v>0.7</v>
      </c>
      <c r="AM53" s="66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25">
      <c r="A54" s="83" t="s">
        <v>71</v>
      </c>
      <c r="B54" s="33" t="s">
        <v>74</v>
      </c>
      <c r="C54" s="68">
        <f>VLOOKUP($A54,$AG$8:$AM$69,MATCH($AF$4,$AG$7:$AM$7,0),)*$F$3</f>
        <v>6.9999999999999993E-2</v>
      </c>
      <c r="D54" s="68">
        <f t="shared" ref="D54:L54" si="35">C54</f>
        <v>6.9999999999999993E-2</v>
      </c>
      <c r="E54" s="68">
        <f t="shared" si="35"/>
        <v>6.9999999999999993E-2</v>
      </c>
      <c r="F54" s="68">
        <f t="shared" si="35"/>
        <v>6.9999999999999993E-2</v>
      </c>
      <c r="G54" s="68">
        <f t="shared" si="35"/>
        <v>6.9999999999999993E-2</v>
      </c>
      <c r="H54" s="68">
        <f t="shared" si="35"/>
        <v>6.9999999999999993E-2</v>
      </c>
      <c r="I54" s="68">
        <f t="shared" si="35"/>
        <v>6.9999999999999993E-2</v>
      </c>
      <c r="J54" s="68">
        <f t="shared" si="35"/>
        <v>6.9999999999999993E-2</v>
      </c>
      <c r="K54" s="68">
        <f t="shared" si="35"/>
        <v>6.9999999999999993E-2</v>
      </c>
      <c r="L54" s="68">
        <f t="shared" si="35"/>
        <v>6.9999999999999993E-2</v>
      </c>
      <c r="M54" s="33"/>
      <c r="N54" s="33"/>
      <c r="O54" s="33" t="str">
        <f t="shared" si="32"/>
        <v>acomm</v>
      </c>
      <c r="P54" s="33" t="str">
        <f t="shared" si="32"/>
        <v>nat</v>
      </c>
      <c r="Q54" s="34" t="str">
        <f t="shared" si="33"/>
        <v>eps</v>
      </c>
      <c r="R54" s="34" t="str">
        <f t="shared" ref="R54:Z54" si="36">Q54</f>
        <v>eps</v>
      </c>
      <c r="S54" s="34" t="str">
        <f t="shared" si="36"/>
        <v>eps</v>
      </c>
      <c r="T54" s="34" t="str">
        <f t="shared" si="36"/>
        <v>eps</v>
      </c>
      <c r="U54" s="34" t="str">
        <f t="shared" si="36"/>
        <v>eps</v>
      </c>
      <c r="V54" s="34" t="str">
        <f t="shared" si="36"/>
        <v>eps</v>
      </c>
      <c r="W54" s="34" t="str">
        <f t="shared" si="36"/>
        <v>eps</v>
      </c>
      <c r="X54" s="34" t="str">
        <f t="shared" si="36"/>
        <v>eps</v>
      </c>
      <c r="Y54" s="34" t="str">
        <f t="shared" si="36"/>
        <v>eps</v>
      </c>
      <c r="Z54" s="34" t="str">
        <f t="shared" si="36"/>
        <v>eps</v>
      </c>
      <c r="AD54" s="15"/>
      <c r="AF54" s="71" t="str">
        <f t="shared" si="24"/>
        <v>20 yrs</v>
      </c>
      <c r="AG54" s="37" t="s">
        <v>72</v>
      </c>
      <c r="AH54" s="37" t="s">
        <v>258</v>
      </c>
      <c r="AI54" s="38">
        <v>1.4</v>
      </c>
      <c r="AJ54" s="37">
        <v>1.8</v>
      </c>
      <c r="AK54" s="37">
        <v>1.2</v>
      </c>
      <c r="AL54" s="37">
        <v>0.7</v>
      </c>
      <c r="AM54" s="66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25">
      <c r="A55" s="83" t="s">
        <v>72</v>
      </c>
      <c r="B55" s="33" t="s">
        <v>74</v>
      </c>
      <c r="C55" s="68">
        <f>VLOOKUP($A55,$AG$8:$AM$69,MATCH($AF$4,$AG$7:$AM$7,0),)*$F$3</f>
        <v>6.9999999999999993E-2</v>
      </c>
      <c r="D55" s="68">
        <f t="shared" ref="D55:L55" si="37">C55</f>
        <v>6.9999999999999993E-2</v>
      </c>
      <c r="E55" s="68">
        <f t="shared" si="37"/>
        <v>6.9999999999999993E-2</v>
      </c>
      <c r="F55" s="68">
        <f t="shared" si="37"/>
        <v>6.9999999999999993E-2</v>
      </c>
      <c r="G55" s="68">
        <f t="shared" si="37"/>
        <v>6.9999999999999993E-2</v>
      </c>
      <c r="H55" s="68">
        <f t="shared" si="37"/>
        <v>6.9999999999999993E-2</v>
      </c>
      <c r="I55" s="68">
        <f t="shared" si="37"/>
        <v>6.9999999999999993E-2</v>
      </c>
      <c r="J55" s="68">
        <f t="shared" si="37"/>
        <v>6.9999999999999993E-2</v>
      </c>
      <c r="K55" s="68">
        <f t="shared" si="37"/>
        <v>6.9999999999999993E-2</v>
      </c>
      <c r="L55" s="68">
        <f t="shared" si="37"/>
        <v>6.9999999999999993E-2</v>
      </c>
      <c r="M55" s="33"/>
      <c r="N55" s="33"/>
      <c r="O55" s="33" t="str">
        <f t="shared" si="32"/>
        <v>afsrv</v>
      </c>
      <c r="P55" s="33" t="str">
        <f t="shared" si="32"/>
        <v>nat</v>
      </c>
      <c r="Q55" s="34" t="str">
        <f t="shared" si="33"/>
        <v>eps</v>
      </c>
      <c r="R55" s="34" t="str">
        <f t="shared" ref="R55:Z55" si="38">Q55</f>
        <v>eps</v>
      </c>
      <c r="S55" s="34" t="str">
        <f t="shared" si="38"/>
        <v>eps</v>
      </c>
      <c r="T55" s="34" t="str">
        <f t="shared" si="38"/>
        <v>eps</v>
      </c>
      <c r="U55" s="34" t="str">
        <f t="shared" si="38"/>
        <v>eps</v>
      </c>
      <c r="V55" s="34" t="str">
        <f t="shared" si="38"/>
        <v>eps</v>
      </c>
      <c r="W55" s="34" t="str">
        <f t="shared" si="38"/>
        <v>eps</v>
      </c>
      <c r="X55" s="34" t="str">
        <f t="shared" si="38"/>
        <v>eps</v>
      </c>
      <c r="Y55" s="34" t="str">
        <f t="shared" si="38"/>
        <v>eps</v>
      </c>
      <c r="Z55" s="34" t="str">
        <f t="shared" si="38"/>
        <v>eps</v>
      </c>
      <c r="AD55" s="15"/>
      <c r="AF55" s="71" t="str">
        <f t="shared" si="24"/>
        <v>20 yrs</v>
      </c>
      <c r="AH55" s="37" t="s">
        <v>259</v>
      </c>
      <c r="AI55" s="38">
        <v>1.4</v>
      </c>
      <c r="AJ55" s="37">
        <v>1.8</v>
      </c>
      <c r="AK55" s="37">
        <v>1.2</v>
      </c>
      <c r="AL55" s="37">
        <v>0.7</v>
      </c>
      <c r="AM55" s="66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25">
      <c r="A56" s="83" t="s">
        <v>126</v>
      </c>
      <c r="B56" s="33" t="s">
        <v>74</v>
      </c>
      <c r="C56" s="68">
        <f>VLOOKUP($A56,$AG$8:$AM$69,MATCH($AF$4,$AG$7:$AM$7,0),)*$F$3</f>
        <v>6.9999999999999993E-2</v>
      </c>
      <c r="D56" s="68">
        <f t="shared" ref="D56:L56" si="39">C56</f>
        <v>6.9999999999999993E-2</v>
      </c>
      <c r="E56" s="68">
        <f t="shared" si="39"/>
        <v>6.9999999999999993E-2</v>
      </c>
      <c r="F56" s="68">
        <f t="shared" si="39"/>
        <v>6.9999999999999993E-2</v>
      </c>
      <c r="G56" s="68">
        <f t="shared" si="39"/>
        <v>6.9999999999999993E-2</v>
      </c>
      <c r="H56" s="68">
        <f t="shared" si="39"/>
        <v>6.9999999999999993E-2</v>
      </c>
      <c r="I56" s="68">
        <f t="shared" si="39"/>
        <v>6.9999999999999993E-2</v>
      </c>
      <c r="J56" s="68">
        <f t="shared" si="39"/>
        <v>6.9999999999999993E-2</v>
      </c>
      <c r="K56" s="68">
        <f t="shared" si="39"/>
        <v>6.9999999999999993E-2</v>
      </c>
      <c r="L56" s="68">
        <f t="shared" si="39"/>
        <v>6.9999999999999993E-2</v>
      </c>
      <c r="M56" s="33"/>
      <c r="N56" s="33"/>
      <c r="O56" s="33" t="str">
        <f t="shared" si="32"/>
        <v>absrv</v>
      </c>
      <c r="P56" s="33" t="str">
        <f t="shared" si="32"/>
        <v>nat</v>
      </c>
      <c r="Q56" s="34" t="str">
        <f t="shared" si="33"/>
        <v>eps</v>
      </c>
      <c r="R56" s="34" t="str">
        <f t="shared" ref="R56:Z56" si="40">Q56</f>
        <v>eps</v>
      </c>
      <c r="S56" s="34" t="str">
        <f t="shared" si="40"/>
        <v>eps</v>
      </c>
      <c r="T56" s="34" t="str">
        <f t="shared" si="40"/>
        <v>eps</v>
      </c>
      <c r="U56" s="34" t="str">
        <f t="shared" si="40"/>
        <v>eps</v>
      </c>
      <c r="V56" s="34" t="str">
        <f t="shared" si="40"/>
        <v>eps</v>
      </c>
      <c r="W56" s="34" t="str">
        <f t="shared" si="40"/>
        <v>eps</v>
      </c>
      <c r="X56" s="34" t="str">
        <f t="shared" si="40"/>
        <v>eps</v>
      </c>
      <c r="Y56" s="34" t="str">
        <f t="shared" si="40"/>
        <v>eps</v>
      </c>
      <c r="Z56" s="34" t="str">
        <f t="shared" si="40"/>
        <v>eps</v>
      </c>
      <c r="AD56" s="15"/>
      <c r="AF56" s="71" t="str">
        <f t="shared" si="24"/>
        <v>20 yrs</v>
      </c>
      <c r="AH56" s="37" t="s">
        <v>260</v>
      </c>
      <c r="AI56" s="38">
        <v>1.4</v>
      </c>
      <c r="AJ56" s="37">
        <v>1.8</v>
      </c>
      <c r="AK56" s="37">
        <v>1.2</v>
      </c>
      <c r="AL56" s="37">
        <v>0.7</v>
      </c>
      <c r="AM56" s="66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25">
      <c r="A57" s="83" t="s">
        <v>73</v>
      </c>
      <c r="B57" s="33" t="s">
        <v>74</v>
      </c>
      <c r="C57" s="68">
        <f>VLOOKUP($A57,$AG$8:$AM$69,MATCH($AF$4,$AG$7:$AM$7,0),)*$F$3</f>
        <v>-4.0000000000000008E-2</v>
      </c>
      <c r="D57" s="68">
        <f>C57</f>
        <v>-4.0000000000000008E-2</v>
      </c>
      <c r="E57" s="68">
        <f t="shared" ref="E57:L58" si="41">D57</f>
        <v>-4.0000000000000008E-2</v>
      </c>
      <c r="F57" s="68">
        <f t="shared" si="41"/>
        <v>-4.0000000000000008E-2</v>
      </c>
      <c r="G57" s="68">
        <f t="shared" si="41"/>
        <v>-4.0000000000000008E-2</v>
      </c>
      <c r="H57" s="68">
        <f t="shared" si="41"/>
        <v>-4.0000000000000008E-2</v>
      </c>
      <c r="I57" s="68">
        <f t="shared" si="41"/>
        <v>-4.0000000000000008E-2</v>
      </c>
      <c r="J57" s="68">
        <f t="shared" si="41"/>
        <v>-4.0000000000000008E-2</v>
      </c>
      <c r="K57" s="68">
        <f t="shared" si="41"/>
        <v>-4.0000000000000008E-2</v>
      </c>
      <c r="L57" s="68">
        <f t="shared" si="41"/>
        <v>-4.0000000000000008E-2</v>
      </c>
      <c r="M57" s="33"/>
      <c r="N57" s="33"/>
      <c r="O57" s="33" t="str">
        <f t="shared" si="32"/>
        <v>agsrv</v>
      </c>
      <c r="P57" s="33" t="str">
        <f t="shared" si="32"/>
        <v>nat</v>
      </c>
      <c r="Q57" s="34" t="str">
        <f t="shared" si="33"/>
        <v>eps</v>
      </c>
      <c r="R57" s="34" t="str">
        <f t="shared" ref="R57:Z57" si="42">Q57</f>
        <v>eps</v>
      </c>
      <c r="S57" s="34" t="str">
        <f t="shared" si="42"/>
        <v>eps</v>
      </c>
      <c r="T57" s="34" t="str">
        <f t="shared" si="42"/>
        <v>eps</v>
      </c>
      <c r="U57" s="34" t="str">
        <f t="shared" si="42"/>
        <v>eps</v>
      </c>
      <c r="V57" s="34" t="str">
        <f t="shared" si="42"/>
        <v>eps</v>
      </c>
      <c r="W57" s="34" t="str">
        <f t="shared" si="42"/>
        <v>eps</v>
      </c>
      <c r="X57" s="34" t="str">
        <f t="shared" si="42"/>
        <v>eps</v>
      </c>
      <c r="Y57" s="34" t="str">
        <f t="shared" si="42"/>
        <v>eps</v>
      </c>
      <c r="Z57" s="34" t="str">
        <f t="shared" si="42"/>
        <v>eps</v>
      </c>
      <c r="AD57" s="15"/>
      <c r="AF57" s="71" t="str">
        <f t="shared" si="24"/>
        <v>20 yrs</v>
      </c>
      <c r="AG57" s="37" t="s">
        <v>126</v>
      </c>
      <c r="AH57" s="37" t="s">
        <v>261</v>
      </c>
      <c r="AI57" s="38">
        <v>1.4</v>
      </c>
      <c r="AJ57" s="37">
        <v>1.8</v>
      </c>
      <c r="AK57" s="37">
        <v>1.2</v>
      </c>
      <c r="AL57" s="37">
        <v>0.7</v>
      </c>
      <c r="AM57" s="66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25">
      <c r="A58" s="83" t="s">
        <v>127</v>
      </c>
      <c r="B58" s="33" t="s">
        <v>74</v>
      </c>
      <c r="C58" s="68">
        <f>VLOOKUP($A58,$AG$8:$AM$69,MATCH($AF$4,$AG$7:$AM$7,0),)*$F$3</f>
        <v>-0.15000000000000002</v>
      </c>
      <c r="D58" s="68">
        <f>C58</f>
        <v>-0.15000000000000002</v>
      </c>
      <c r="E58" s="68">
        <f t="shared" si="41"/>
        <v>-0.15000000000000002</v>
      </c>
      <c r="F58" s="68">
        <f t="shared" si="41"/>
        <v>-0.15000000000000002</v>
      </c>
      <c r="G58" s="68">
        <f t="shared" si="41"/>
        <v>-0.15000000000000002</v>
      </c>
      <c r="H58" s="68">
        <f t="shared" si="41"/>
        <v>-0.15000000000000002</v>
      </c>
      <c r="I58" s="68">
        <f t="shared" si="41"/>
        <v>-0.15000000000000002</v>
      </c>
      <c r="J58" s="68">
        <f t="shared" si="41"/>
        <v>-0.15000000000000002</v>
      </c>
      <c r="K58" s="68">
        <f t="shared" si="41"/>
        <v>-0.15000000000000002</v>
      </c>
      <c r="L58" s="68">
        <f t="shared" si="41"/>
        <v>-0.15000000000000002</v>
      </c>
      <c r="M58" s="33"/>
      <c r="N58" s="33"/>
      <c r="O58" s="33" t="str">
        <f t="shared" si="32"/>
        <v>aosrv</v>
      </c>
      <c r="P58" s="33" t="str">
        <f t="shared" si="32"/>
        <v>nat</v>
      </c>
      <c r="Q58" s="34" t="str">
        <f t="shared" si="33"/>
        <v>eps</v>
      </c>
      <c r="R58" s="34" t="str">
        <f t="shared" ref="R58:Z58" si="43">Q58</f>
        <v>eps</v>
      </c>
      <c r="S58" s="34" t="str">
        <f t="shared" si="43"/>
        <v>eps</v>
      </c>
      <c r="T58" s="34" t="str">
        <f t="shared" si="43"/>
        <v>eps</v>
      </c>
      <c r="U58" s="34" t="str">
        <f t="shared" si="43"/>
        <v>eps</v>
      </c>
      <c r="V58" s="34" t="str">
        <f t="shared" si="43"/>
        <v>eps</v>
      </c>
      <c r="W58" s="34" t="str">
        <f t="shared" si="43"/>
        <v>eps</v>
      </c>
      <c r="X58" s="34" t="str">
        <f t="shared" si="43"/>
        <v>eps</v>
      </c>
      <c r="Y58" s="34" t="str">
        <f t="shared" si="43"/>
        <v>eps</v>
      </c>
      <c r="Z58" s="34" t="str">
        <f t="shared" si="43"/>
        <v>eps</v>
      </c>
      <c r="AD58" s="15"/>
      <c r="AF58" s="71" t="str">
        <f t="shared" si="24"/>
        <v>20 yrs</v>
      </c>
      <c r="AH58" s="37" t="s">
        <v>262</v>
      </c>
      <c r="AI58" s="38">
        <v>1.4</v>
      </c>
      <c r="AJ58" s="37">
        <v>1.8</v>
      </c>
      <c r="AK58" s="37">
        <v>1.2</v>
      </c>
      <c r="AL58" s="37">
        <v>0.7</v>
      </c>
      <c r="AM58" s="66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25">
      <c r="AD59" s="15"/>
      <c r="AF59" s="71" t="str">
        <f t="shared" si="24"/>
        <v>20 yrs</v>
      </c>
      <c r="AH59" s="37" t="s">
        <v>263</v>
      </c>
      <c r="AI59" s="38">
        <v>1.4</v>
      </c>
      <c r="AJ59" s="37">
        <v>1.8</v>
      </c>
      <c r="AK59" s="37">
        <v>1.2</v>
      </c>
      <c r="AL59" s="37">
        <v>0.7</v>
      </c>
      <c r="AM59" s="66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25">
      <c r="AD60" s="15"/>
      <c r="AF60" s="71" t="str">
        <f t="shared" si="24"/>
        <v>20 yrs</v>
      </c>
      <c r="AH60" s="37" t="s">
        <v>264</v>
      </c>
      <c r="AI60" s="38">
        <v>1.4</v>
      </c>
      <c r="AJ60" s="37">
        <v>1.8</v>
      </c>
      <c r="AK60" s="37">
        <v>1.2</v>
      </c>
      <c r="AL60" s="37">
        <v>0.7</v>
      </c>
      <c r="AM60" s="66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25">
      <c r="A61" s="33"/>
      <c r="B61" s="33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33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4"/>
      <c r="AD61" s="15"/>
      <c r="AF61" s="71" t="str">
        <f t="shared" si="24"/>
        <v>20 yrs</v>
      </c>
      <c r="AH61" s="37" t="s">
        <v>265</v>
      </c>
      <c r="AI61" s="38">
        <v>1.4</v>
      </c>
      <c r="AJ61" s="37">
        <v>1.8</v>
      </c>
      <c r="AK61" s="37">
        <v>1.2</v>
      </c>
      <c r="AL61" s="37">
        <v>0.7</v>
      </c>
      <c r="AM61" s="66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25">
      <c r="A62" s="33"/>
      <c r="B62" s="33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33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4"/>
      <c r="AD62" s="15"/>
      <c r="AF62" s="39" t="s">
        <v>233</v>
      </c>
      <c r="AG62" s="37" t="s">
        <v>73</v>
      </c>
      <c r="AH62" s="37" t="s">
        <v>266</v>
      </c>
      <c r="AI62" s="38">
        <v>0.4</v>
      </c>
      <c r="AJ62" s="37">
        <v>0</v>
      </c>
      <c r="AK62" s="37">
        <v>-0.4</v>
      </c>
      <c r="AL62" s="37">
        <v>-0.4</v>
      </c>
      <c r="AM62" s="66">
        <f t="shared" si="11"/>
        <v>-4.0000000000000008E-2</v>
      </c>
      <c r="AP62" s="15">
        <f t="shared" si="12"/>
        <v>-0.4</v>
      </c>
      <c r="AQ62" s="77">
        <f>AP62</f>
        <v>-0.4</v>
      </c>
    </row>
    <row r="63" spans="1:43" x14ac:dyDescent="0.25">
      <c r="A63" s="33"/>
      <c r="B63" s="33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D63" s="15"/>
      <c r="AF63" s="39" t="s">
        <v>233</v>
      </c>
      <c r="AG63" s="37" t="s">
        <v>127</v>
      </c>
      <c r="AH63" s="37" t="s">
        <v>267</v>
      </c>
      <c r="AI63" s="38">
        <v>-0.6</v>
      </c>
      <c r="AJ63" s="37">
        <v>-0.5</v>
      </c>
      <c r="AK63" s="37">
        <v>-1.3</v>
      </c>
      <c r="AL63" s="37">
        <v>-1.5</v>
      </c>
      <c r="AM63" s="66">
        <f t="shared" si="11"/>
        <v>-0.15000000000000002</v>
      </c>
      <c r="AP63" s="15">
        <f t="shared" si="12"/>
        <v>-1.5</v>
      </c>
      <c r="AQ63" s="77">
        <f t="shared" ref="AQ63:AQ69" si="44">AP63</f>
        <v>-1.5</v>
      </c>
    </row>
    <row r="64" spans="1:43" x14ac:dyDescent="0.25">
      <c r="A64" s="33"/>
      <c r="B64" s="33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D64" s="15"/>
      <c r="AF64" s="71" t="str">
        <f t="shared" ref="AF64:AF75" si="45">AF63</f>
        <v>20 yrs</v>
      </c>
      <c r="AH64" s="37" t="s">
        <v>268</v>
      </c>
      <c r="AI64" s="38">
        <v>-0.6</v>
      </c>
      <c r="AJ64" s="37">
        <v>-0.5</v>
      </c>
      <c r="AK64" s="37">
        <v>-1.3</v>
      </c>
      <c r="AL64" s="37">
        <v>-1.5</v>
      </c>
      <c r="AM64" s="66">
        <f t="shared" si="11"/>
        <v>-0.15000000000000002</v>
      </c>
      <c r="AP64" s="15">
        <f t="shared" si="12"/>
        <v>-1.5</v>
      </c>
      <c r="AQ64" s="77">
        <f t="shared" si="44"/>
        <v>-1.5</v>
      </c>
    </row>
    <row r="65" spans="1:43" x14ac:dyDescent="0.25">
      <c r="A65" s="33"/>
      <c r="B65" s="33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D65" s="15"/>
      <c r="AF65" s="39" t="s">
        <v>233</v>
      </c>
      <c r="AH65" s="37" t="s">
        <v>269</v>
      </c>
      <c r="AI65" s="38">
        <v>-0.6</v>
      </c>
      <c r="AJ65" s="37">
        <v>-0.5</v>
      </c>
      <c r="AK65" s="37">
        <v>-1.3</v>
      </c>
      <c r="AL65" s="37">
        <v>-1.5</v>
      </c>
      <c r="AM65" s="66">
        <f t="shared" si="11"/>
        <v>-0.15000000000000002</v>
      </c>
      <c r="AP65" s="15">
        <f t="shared" si="12"/>
        <v>-1.5</v>
      </c>
      <c r="AQ65" s="77">
        <f t="shared" si="44"/>
        <v>-1.5</v>
      </c>
    </row>
    <row r="66" spans="1:43" x14ac:dyDescent="0.25">
      <c r="A66" s="33"/>
      <c r="B66" s="33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D66" s="15"/>
      <c r="AF66" s="71" t="str">
        <f t="shared" si="45"/>
        <v>20 yrs</v>
      </c>
      <c r="AH66" s="37" t="s">
        <v>270</v>
      </c>
      <c r="AI66" s="38">
        <v>-0.6</v>
      </c>
      <c r="AJ66" s="37">
        <v>-0.5</v>
      </c>
      <c r="AK66" s="37">
        <v>-1.3</v>
      </c>
      <c r="AL66" s="37">
        <v>-1.5</v>
      </c>
      <c r="AM66" s="66">
        <f t="shared" si="11"/>
        <v>-0.15000000000000002</v>
      </c>
      <c r="AP66" s="15">
        <f t="shared" si="12"/>
        <v>-1.5</v>
      </c>
      <c r="AQ66" s="77">
        <f t="shared" si="44"/>
        <v>-1.5</v>
      </c>
    </row>
    <row r="67" spans="1:43" x14ac:dyDescent="0.25">
      <c r="A67" s="33"/>
      <c r="B67" s="33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D67" s="15"/>
      <c r="AF67" s="71" t="str">
        <f t="shared" si="45"/>
        <v>20 yrs</v>
      </c>
      <c r="AH67" s="37" t="s">
        <v>271</v>
      </c>
      <c r="AI67" s="38">
        <v>-0.6</v>
      </c>
      <c r="AJ67" s="37">
        <v>-0.5</v>
      </c>
      <c r="AK67" s="37">
        <v>-1.3</v>
      </c>
      <c r="AL67" s="37">
        <v>-1.5</v>
      </c>
      <c r="AM67" s="66">
        <f t="shared" si="11"/>
        <v>-0.15000000000000002</v>
      </c>
      <c r="AP67" s="15">
        <f t="shared" si="12"/>
        <v>-1.5</v>
      </c>
      <c r="AQ67" s="77">
        <f t="shared" si="44"/>
        <v>-1.5</v>
      </c>
    </row>
    <row r="68" spans="1:43" x14ac:dyDescent="0.25">
      <c r="A68" s="33"/>
      <c r="B68" s="33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33"/>
      <c r="N68" s="33"/>
      <c r="O68" s="33"/>
      <c r="P68" s="33"/>
      <c r="Q68" s="34"/>
      <c r="R68" s="34"/>
      <c r="S68" s="34"/>
      <c r="T68" s="34"/>
      <c r="U68" s="34"/>
      <c r="V68" s="34"/>
      <c r="W68" s="34"/>
      <c r="X68" s="34"/>
      <c r="Y68" s="34"/>
      <c r="Z68" s="34"/>
      <c r="AD68" s="15"/>
      <c r="AF68" s="71" t="str">
        <f t="shared" si="45"/>
        <v>20 yrs</v>
      </c>
      <c r="AH68" s="37" t="s">
        <v>272</v>
      </c>
      <c r="AI68" s="38">
        <v>-0.6</v>
      </c>
      <c r="AJ68" s="37">
        <v>-0.5</v>
      </c>
      <c r="AK68" s="37">
        <v>-1.3</v>
      </c>
      <c r="AL68" s="37">
        <v>-1.5</v>
      </c>
      <c r="AM68" s="66">
        <f t="shared" si="11"/>
        <v>-0.15000000000000002</v>
      </c>
      <c r="AP68" s="15">
        <f t="shared" si="12"/>
        <v>-1.5</v>
      </c>
      <c r="AQ68" s="77">
        <f t="shared" si="44"/>
        <v>-1.5</v>
      </c>
    </row>
    <row r="69" spans="1:43" x14ac:dyDescent="0.25">
      <c r="A69" s="33"/>
      <c r="B69" s="33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33"/>
      <c r="N69" s="33"/>
      <c r="O69" s="33"/>
      <c r="P69" s="33"/>
      <c r="Q69" s="34"/>
      <c r="R69" s="34"/>
      <c r="S69" s="34"/>
      <c r="T69" s="34"/>
      <c r="U69" s="34"/>
      <c r="V69" s="34"/>
      <c r="W69" s="34"/>
      <c r="X69" s="34"/>
      <c r="Y69" s="34"/>
      <c r="Z69" s="34"/>
      <c r="AD69" s="15"/>
      <c r="AF69" s="71" t="str">
        <f t="shared" si="45"/>
        <v>20 yrs</v>
      </c>
      <c r="AH69" s="37" t="s">
        <v>273</v>
      </c>
      <c r="AI69" s="38">
        <v>-0.6</v>
      </c>
      <c r="AJ69" s="37">
        <v>-0.5</v>
      </c>
      <c r="AK69" s="37">
        <v>-1.3</v>
      </c>
      <c r="AL69" s="37">
        <v>-1.5</v>
      </c>
      <c r="AM69" s="66">
        <f t="shared" si="11"/>
        <v>-0.15000000000000002</v>
      </c>
      <c r="AP69" s="15">
        <f t="shared" si="12"/>
        <v>-1.5</v>
      </c>
      <c r="AQ69" s="77">
        <f t="shared" si="44"/>
        <v>-1.5</v>
      </c>
    </row>
    <row r="70" spans="1:43" x14ac:dyDescent="0.25">
      <c r="A70" s="33"/>
      <c r="B70" s="33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33"/>
      <c r="N70" s="33"/>
      <c r="O70" s="33"/>
      <c r="P70" s="33"/>
      <c r="Q70" s="34"/>
      <c r="R70" s="34"/>
      <c r="S70" s="34"/>
      <c r="T70" s="34"/>
      <c r="U70" s="34"/>
      <c r="V70" s="34"/>
      <c r="W70" s="34"/>
      <c r="X70" s="34"/>
      <c r="Y70" s="34"/>
      <c r="Z70" s="34"/>
      <c r="AD70" s="15"/>
      <c r="AF70" s="71" t="str">
        <f t="shared" si="45"/>
        <v>20 yrs</v>
      </c>
    </row>
    <row r="71" spans="1:43" x14ac:dyDescent="0.25">
      <c r="A71" s="33"/>
      <c r="B71" s="33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33"/>
      <c r="N71" s="33"/>
      <c r="O71" s="33"/>
      <c r="P71" s="33"/>
      <c r="Q71" s="34"/>
      <c r="R71" s="34"/>
      <c r="S71" s="34"/>
      <c r="T71" s="34"/>
      <c r="U71" s="34"/>
      <c r="V71" s="34"/>
      <c r="W71" s="34"/>
      <c r="X71" s="34"/>
      <c r="Y71" s="34"/>
      <c r="Z71" s="34"/>
      <c r="AD71" s="15"/>
      <c r="AF71" s="71" t="str">
        <f t="shared" si="45"/>
        <v>20 yrs</v>
      </c>
    </row>
    <row r="72" spans="1:43" x14ac:dyDescent="0.25">
      <c r="A72" s="33"/>
      <c r="B72" s="33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33"/>
      <c r="N72" s="33"/>
      <c r="O72" s="33"/>
      <c r="P72" s="33"/>
      <c r="Q72" s="34"/>
      <c r="R72" s="34"/>
      <c r="S72" s="34"/>
      <c r="T72" s="34"/>
      <c r="U72" s="34"/>
      <c r="V72" s="34"/>
      <c r="W72" s="34"/>
      <c r="X72" s="34"/>
      <c r="Y72" s="34"/>
      <c r="Z72" s="34"/>
      <c r="AD72" s="15"/>
      <c r="AF72" s="71" t="str">
        <f t="shared" si="45"/>
        <v>20 yrs</v>
      </c>
    </row>
    <row r="73" spans="1:43" x14ac:dyDescent="0.25">
      <c r="A73" s="33"/>
      <c r="B73" s="33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D73" s="15"/>
      <c r="AF73" s="71" t="str">
        <f t="shared" si="45"/>
        <v>20 yrs</v>
      </c>
    </row>
    <row r="74" spans="1:43" x14ac:dyDescent="0.25">
      <c r="A74" s="33"/>
      <c r="B74" s="33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33"/>
      <c r="N74" s="33"/>
      <c r="O74" s="33"/>
      <c r="P74" s="33"/>
      <c r="Q74" s="34"/>
      <c r="R74" s="34"/>
      <c r="S74" s="34"/>
      <c r="T74" s="34"/>
      <c r="U74" s="34"/>
      <c r="V74" s="34"/>
      <c r="W74" s="34"/>
      <c r="X74" s="34"/>
      <c r="Y74" s="34"/>
      <c r="Z74" s="34"/>
      <c r="AD74" s="15"/>
      <c r="AF74" s="71" t="str">
        <f t="shared" si="45"/>
        <v>20 yrs</v>
      </c>
    </row>
    <row r="75" spans="1:43" x14ac:dyDescent="0.25">
      <c r="A75" s="33"/>
      <c r="B75" s="33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33"/>
      <c r="N75" s="33"/>
      <c r="O75" s="33"/>
      <c r="P75" s="33"/>
      <c r="Q75" s="34"/>
      <c r="R75" s="34"/>
      <c r="S75" s="34"/>
      <c r="T75" s="34"/>
      <c r="U75" s="34"/>
      <c r="V75" s="34"/>
      <c r="W75" s="34"/>
      <c r="X75" s="34"/>
      <c r="Y75" s="34"/>
      <c r="Z75" s="34"/>
      <c r="AD75" s="15"/>
      <c r="AF75" s="71" t="str">
        <f t="shared" si="45"/>
        <v>20 yrs</v>
      </c>
    </row>
    <row r="76" spans="1:43" x14ac:dyDescent="0.25">
      <c r="A76" s="33"/>
      <c r="B76" s="33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33"/>
      <c r="N76" s="33"/>
      <c r="O76" s="33"/>
      <c r="P76" s="33"/>
      <c r="Q76" s="34"/>
      <c r="R76" s="34"/>
      <c r="S76" s="34"/>
      <c r="T76" s="34"/>
      <c r="U76" s="34"/>
      <c r="V76" s="34"/>
      <c r="W76" s="34"/>
      <c r="X76" s="34"/>
      <c r="Y76" s="34"/>
      <c r="Z76" s="34"/>
      <c r="AD76" s="15"/>
      <c r="AF76" s="39" t="s">
        <v>233</v>
      </c>
    </row>
    <row r="77" spans="1:43" x14ac:dyDescent="0.25">
      <c r="A77" s="33"/>
      <c r="B77" s="33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33"/>
      <c r="N77" s="33"/>
      <c r="O77" s="33"/>
      <c r="P77" s="33"/>
      <c r="Q77" s="34"/>
      <c r="R77" s="34"/>
      <c r="S77" s="34"/>
      <c r="T77" s="34"/>
      <c r="U77" s="34"/>
      <c r="V77" s="34"/>
      <c r="W77" s="34"/>
      <c r="X77" s="34"/>
      <c r="Y77" s="34"/>
      <c r="Z77" s="34"/>
      <c r="AD77" s="15"/>
      <c r="AF77" s="71" t="str">
        <f>AF76</f>
        <v>20 yrs</v>
      </c>
    </row>
    <row r="78" spans="1:43" x14ac:dyDescent="0.25">
      <c r="A78" s="33"/>
      <c r="B78" s="33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33"/>
      <c r="N78" s="33"/>
      <c r="O78" s="33"/>
      <c r="P78" s="33"/>
      <c r="Q78" s="34"/>
      <c r="R78" s="34"/>
      <c r="S78" s="34"/>
      <c r="T78" s="34"/>
      <c r="U78" s="34"/>
      <c r="V78" s="34"/>
      <c r="W78" s="34"/>
      <c r="X78" s="34"/>
      <c r="Y78" s="34"/>
      <c r="Z78" s="34"/>
      <c r="AF78" s="71" t="str">
        <f>AF77</f>
        <v>20 yrs</v>
      </c>
    </row>
    <row r="79" spans="1:43" x14ac:dyDescent="0.25">
      <c r="A79" s="33"/>
      <c r="B79" s="33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33"/>
      <c r="N79" s="33"/>
      <c r="O79" s="33"/>
      <c r="P79" s="33"/>
      <c r="Q79" s="34"/>
      <c r="R79" s="34"/>
      <c r="S79" s="34"/>
      <c r="T79" s="34"/>
      <c r="U79" s="34"/>
      <c r="V79" s="34"/>
      <c r="W79" s="34"/>
      <c r="X79" s="34"/>
      <c r="Y79" s="34"/>
      <c r="Z79" s="34"/>
      <c r="AF79" s="71" t="str">
        <f>AF78</f>
        <v>20 yrs</v>
      </c>
    </row>
    <row r="80" spans="1:43" x14ac:dyDescent="0.25">
      <c r="M80" s="33"/>
      <c r="N80" s="33"/>
      <c r="AF80" s="71" t="str">
        <f>AF43</f>
        <v>20 yrs</v>
      </c>
    </row>
  </sheetData>
  <conditionalFormatting sqref="D7:L8 Q61:Z79 Q8:Z58 C8:L58 C61:L79">
    <cfRule type="cellIs" dxfId="142" priority="82" operator="equal">
      <formula>"eps"</formula>
    </cfRule>
  </conditionalFormatting>
  <conditionalFormatting sqref="C66:L66">
    <cfRule type="cellIs" dxfId="141" priority="70" operator="equal">
      <formula>"eps"</formula>
    </cfRule>
  </conditionalFormatting>
  <conditionalFormatting sqref="R66:Z66">
    <cfRule type="cellIs" dxfId="140" priority="69" operator="equal">
      <formula>"eps"</formula>
    </cfRule>
  </conditionalFormatting>
  <conditionalFormatting sqref="R66:Z66">
    <cfRule type="cellIs" dxfId="139" priority="68" operator="equal">
      <formula>"eps"</formula>
    </cfRule>
  </conditionalFormatting>
  <conditionalFormatting sqref="C7">
    <cfRule type="cellIs" dxfId="138" priority="67" operator="equal">
      <formula>"eps"</formula>
    </cfRule>
  </conditionalFormatting>
  <conditionalFormatting sqref="C24:L24 R24:Z24">
    <cfRule type="cellIs" dxfId="137" priority="66" operator="equal">
      <formula>"eps"</formula>
    </cfRule>
  </conditionalFormatting>
  <conditionalFormatting sqref="R24:Z24">
    <cfRule type="cellIs" dxfId="136" priority="65" operator="equal">
      <formula>"eps"</formula>
    </cfRule>
  </conditionalFormatting>
  <conditionalFormatting sqref="C45:L45 R45:Z45">
    <cfRule type="cellIs" dxfId="135" priority="64" operator="equal">
      <formula>"eps"</formula>
    </cfRule>
  </conditionalFormatting>
  <conditionalFormatting sqref="R45:Z45">
    <cfRule type="cellIs" dxfId="134" priority="63" operator="equal">
      <formula>"eps"</formula>
    </cfRule>
  </conditionalFormatting>
  <conditionalFormatting sqref="C53">
    <cfRule type="cellIs" dxfId="133" priority="53" operator="equal">
      <formula>"eps"</formula>
    </cfRule>
  </conditionalFormatting>
  <conditionalFormatting sqref="C47">
    <cfRule type="cellIs" dxfId="132" priority="61" operator="equal">
      <formula>"eps"</formula>
    </cfRule>
  </conditionalFormatting>
  <conditionalFormatting sqref="C48">
    <cfRule type="cellIs" dxfId="131" priority="60" operator="equal">
      <formula>"eps"</formula>
    </cfRule>
  </conditionalFormatting>
  <conditionalFormatting sqref="C49">
    <cfRule type="cellIs" dxfId="130" priority="59" operator="equal">
      <formula>"eps"</formula>
    </cfRule>
  </conditionalFormatting>
  <conditionalFormatting sqref="C51">
    <cfRule type="cellIs" dxfId="129" priority="57" operator="equal">
      <formula>"eps"</formula>
    </cfRule>
  </conditionalFormatting>
  <conditionalFormatting sqref="C52">
    <cfRule type="cellIs" dxfId="128" priority="56" operator="equal">
      <formula>"eps"</formula>
    </cfRule>
  </conditionalFormatting>
  <conditionalFormatting sqref="R67:Z79">
    <cfRule type="cellIs" dxfId="127" priority="50" operator="equal">
      <formula>"eps"</formula>
    </cfRule>
  </conditionalFormatting>
  <conditionalFormatting sqref="R67:Z79">
    <cfRule type="cellIs" dxfId="126" priority="49" operator="equal">
      <formula>"eps"</formula>
    </cfRule>
  </conditionalFormatting>
  <conditionalFormatting sqref="AI8:AI69">
    <cfRule type="cellIs" dxfId="125" priority="48" operator="equal">
      <formula>"eps"</formula>
    </cfRule>
  </conditionalFormatting>
  <conditionalFormatting sqref="C69:L69">
    <cfRule type="cellIs" dxfId="124" priority="47" operator="equal">
      <formula>"eps"</formula>
    </cfRule>
  </conditionalFormatting>
  <conditionalFormatting sqref="C72:L72">
    <cfRule type="cellIs" dxfId="123" priority="46" operator="equal">
      <formula>"eps"</formula>
    </cfRule>
  </conditionalFormatting>
  <conditionalFormatting sqref="AL9">
    <cfRule type="cellIs" dxfId="122" priority="43" operator="equal">
      <formula>"eps"</formula>
    </cfRule>
  </conditionalFormatting>
  <conditionalFormatting sqref="AL9">
    <cfRule type="cellIs" dxfId="121" priority="42" operator="equal">
      <formula>"eps"</formula>
    </cfRule>
  </conditionalFormatting>
  <conditionalFormatting sqref="C67:L67">
    <cfRule type="cellIs" dxfId="120" priority="41" operator="equal">
      <formula>"eps"</formula>
    </cfRule>
  </conditionalFormatting>
  <conditionalFormatting sqref="C69">
    <cfRule type="cellIs" dxfId="119" priority="40" operator="equal">
      <formula>"eps"</formula>
    </cfRule>
  </conditionalFormatting>
  <conditionalFormatting sqref="C70">
    <cfRule type="cellIs" dxfId="118" priority="39" operator="equal">
      <formula>"eps"</formula>
    </cfRule>
  </conditionalFormatting>
  <conditionalFormatting sqref="C69:L69">
    <cfRule type="cellIs" dxfId="117" priority="38" operator="equal">
      <formula>"eps"</formula>
    </cfRule>
  </conditionalFormatting>
  <conditionalFormatting sqref="C70:L70">
    <cfRule type="cellIs" dxfId="116" priority="37" operator="equal">
      <formula>"eps"</formula>
    </cfRule>
  </conditionalFormatting>
  <conditionalFormatting sqref="C72:L72">
    <cfRule type="cellIs" dxfId="115" priority="36" operator="equal">
      <formula>"eps"</formula>
    </cfRule>
  </conditionalFormatting>
  <conditionalFormatting sqref="C73:L73">
    <cfRule type="cellIs" dxfId="114" priority="35" operator="equal">
      <formula>"eps"</formula>
    </cfRule>
  </conditionalFormatting>
  <conditionalFormatting sqref="D53:L53">
    <cfRule type="cellIs" dxfId="113" priority="25" operator="equal">
      <formula>"eps"</formula>
    </cfRule>
  </conditionalFormatting>
  <conditionalFormatting sqref="D47:L47">
    <cfRule type="cellIs" dxfId="112" priority="33" operator="equal">
      <formula>"eps"</formula>
    </cfRule>
  </conditionalFormatting>
  <conditionalFormatting sqref="D48:L48">
    <cfRule type="cellIs" dxfId="111" priority="32" operator="equal">
      <formula>"eps"</formula>
    </cfRule>
  </conditionalFormatting>
  <conditionalFormatting sqref="D49:L49">
    <cfRule type="cellIs" dxfId="110" priority="31" operator="equal">
      <formula>"eps"</formula>
    </cfRule>
  </conditionalFormatting>
  <conditionalFormatting sqref="D50:L50">
    <cfRule type="cellIs" dxfId="109" priority="30" operator="equal">
      <formula>"eps"</formula>
    </cfRule>
  </conditionalFormatting>
  <conditionalFormatting sqref="D51:L51">
    <cfRule type="cellIs" dxfId="108" priority="29" operator="equal">
      <formula>"eps"</formula>
    </cfRule>
  </conditionalFormatting>
  <conditionalFormatting sqref="D52:L52">
    <cfRule type="cellIs" dxfId="107" priority="28" operator="equal">
      <formula>"eps"</formula>
    </cfRule>
  </conditionalFormatting>
  <conditionalFormatting sqref="D69:L69">
    <cfRule type="cellIs" dxfId="106" priority="24" operator="equal">
      <formula>"eps"</formula>
    </cfRule>
  </conditionalFormatting>
  <conditionalFormatting sqref="D70:L70">
    <cfRule type="cellIs" dxfId="105" priority="23" operator="equal">
      <formula>"eps"</formula>
    </cfRule>
  </conditionalFormatting>
  <conditionalFormatting sqref="C67">
    <cfRule type="cellIs" dxfId="104" priority="22" operator="equal">
      <formula>"eps"</formula>
    </cfRule>
  </conditionalFormatting>
  <conditionalFormatting sqref="C69">
    <cfRule type="cellIs" dxfId="103" priority="21" operator="equal">
      <formula>"eps"</formula>
    </cfRule>
  </conditionalFormatting>
  <conditionalFormatting sqref="C70">
    <cfRule type="cellIs" dxfId="102" priority="20" operator="equal">
      <formula>"eps"</formula>
    </cfRule>
  </conditionalFormatting>
  <conditionalFormatting sqref="C72">
    <cfRule type="cellIs" dxfId="101" priority="19" operator="equal">
      <formula>"eps"</formula>
    </cfRule>
  </conditionalFormatting>
  <conditionalFormatting sqref="C73">
    <cfRule type="cellIs" dxfId="100" priority="18" operator="equal">
      <formula>"eps"</formula>
    </cfRule>
  </conditionalFormatting>
  <conditionalFormatting sqref="C11">
    <cfRule type="cellIs" dxfId="99" priority="13" operator="equal">
      <formula>"eps"</formula>
    </cfRule>
  </conditionalFormatting>
  <conditionalFormatting sqref="C11">
    <cfRule type="cellIs" dxfId="98" priority="12" operator="equal">
      <formula>"eps"</formula>
    </cfRule>
  </conditionalFormatting>
  <conditionalFormatting sqref="C11">
    <cfRule type="cellIs" dxfId="97" priority="11" operator="equal">
      <formula>"eps"</formula>
    </cfRule>
  </conditionalFormatting>
  <conditionalFormatting sqref="C11">
    <cfRule type="cellIs" dxfId="96" priority="10" operator="equal">
      <formula>"eps"</formula>
    </cfRule>
  </conditionalFormatting>
  <conditionalFormatting sqref="C67">
    <cfRule type="cellIs" dxfId="95" priority="9" operator="equal">
      <formula>"eps"</formula>
    </cfRule>
  </conditionalFormatting>
  <conditionalFormatting sqref="C69:L69">
    <cfRule type="cellIs" dxfId="94" priority="8" operator="equal">
      <formula>"eps"</formula>
    </cfRule>
  </conditionalFormatting>
  <conditionalFormatting sqref="C70:L70">
    <cfRule type="cellIs" dxfId="93" priority="7" operator="equal">
      <formula>"eps"</formula>
    </cfRule>
  </conditionalFormatting>
  <conditionalFormatting sqref="C70">
    <cfRule type="cellIs" dxfId="92" priority="6" operator="equal">
      <formula>"eps"</formula>
    </cfRule>
  </conditionalFormatting>
  <conditionalFormatting sqref="C70">
    <cfRule type="cellIs" dxfId="91" priority="5" operator="equal">
      <formula>"eps"</formula>
    </cfRule>
  </conditionalFormatting>
  <conditionalFormatting sqref="C72:L72">
    <cfRule type="cellIs" dxfId="90" priority="4" operator="equal">
      <formula>"eps"</formula>
    </cfRule>
  </conditionalFormatting>
  <conditionalFormatting sqref="C73:L73">
    <cfRule type="cellIs" dxfId="89" priority="3" operator="equal">
      <formula>"eps"</formula>
    </cfRule>
  </conditionalFormatting>
  <conditionalFormatting sqref="C73">
    <cfRule type="cellIs" dxfId="88" priority="2" operator="equal">
      <formula>"eps"</formula>
    </cfRule>
  </conditionalFormatting>
  <conditionalFormatting sqref="C73">
    <cfRule type="cellIs" dxfId="87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8"/>
  <sheetViews>
    <sheetView zoomScale="70" zoomScaleNormal="70" workbookViewId="0">
      <pane xSplit="3" ySplit="7" topLeftCell="D22" activePane="bottomRight" state="frozen"/>
      <selection activeCell="E33" sqref="E33"/>
      <selection pane="topRight" activeCell="E33" sqref="E33"/>
      <selection pane="bottomLeft" activeCell="E33" sqref="E33"/>
      <selection pane="bottomRight" activeCell="L8" sqref="L8:U58"/>
    </sheetView>
  </sheetViews>
  <sheetFormatPr defaultColWidth="8.85546875" defaultRowHeight="15" x14ac:dyDescent="0.25"/>
  <cols>
    <col min="1" max="3" width="8.85546875" style="15"/>
    <col min="4" max="13" width="9.28515625" style="15" customWidth="1"/>
    <col min="14" max="18" width="8.85546875" style="15"/>
    <col min="19" max="19" width="8.85546875" style="83"/>
    <col min="20" max="16384" width="8.85546875" style="15"/>
  </cols>
  <sheetData>
    <row r="1" spans="1:21" ht="18.75" x14ac:dyDescent="0.3">
      <c r="A1" s="1" t="s">
        <v>75</v>
      </c>
      <c r="H1" s="33"/>
    </row>
    <row r="3" spans="1:21" x14ac:dyDescent="0.25">
      <c r="D3" s="13"/>
      <c r="F3" s="33"/>
      <c r="G3" s="33"/>
    </row>
    <row r="5" spans="1:21" x14ac:dyDescent="0.25">
      <c r="A5" s="2" t="s">
        <v>162</v>
      </c>
      <c r="D5" s="198" t="s">
        <v>364</v>
      </c>
      <c r="E5" s="198"/>
      <c r="F5" s="198"/>
      <c r="G5" s="198"/>
      <c r="H5" s="198"/>
    </row>
    <row r="6" spans="1:21" x14ac:dyDescent="0.25">
      <c r="D6" s="195" t="s">
        <v>360</v>
      </c>
      <c r="E6" s="195"/>
      <c r="F6" s="195"/>
      <c r="G6" s="195"/>
      <c r="H6" s="195"/>
      <c r="I6" s="196" t="s">
        <v>362</v>
      </c>
      <c r="J6" s="196"/>
      <c r="K6" s="196"/>
      <c r="L6" s="196"/>
      <c r="M6" s="196"/>
      <c r="N6" s="196"/>
      <c r="O6" s="197" t="s">
        <v>363</v>
      </c>
      <c r="P6" s="197"/>
      <c r="Q6" s="82"/>
    </row>
    <row r="7" spans="1:21" x14ac:dyDescent="0.25">
      <c r="D7" s="78">
        <v>2013</v>
      </c>
      <c r="E7" s="78">
        <f>D7+1</f>
        <v>2014</v>
      </c>
      <c r="F7" s="78">
        <f t="shared" ref="F7:M7" si="0">E7+1</f>
        <v>2015</v>
      </c>
      <c r="G7" s="78">
        <f t="shared" si="0"/>
        <v>2016</v>
      </c>
      <c r="H7" s="78">
        <f t="shared" si="0"/>
        <v>2017</v>
      </c>
      <c r="I7" s="79">
        <f t="shared" si="0"/>
        <v>2018</v>
      </c>
      <c r="J7" s="79">
        <f t="shared" si="0"/>
        <v>2019</v>
      </c>
      <c r="K7" s="79">
        <f t="shared" si="0"/>
        <v>2020</v>
      </c>
      <c r="L7" s="79">
        <f t="shared" si="0"/>
        <v>2021</v>
      </c>
      <c r="M7" s="79">
        <f t="shared" si="0"/>
        <v>2022</v>
      </c>
      <c r="N7" s="80">
        <v>2023</v>
      </c>
      <c r="O7" s="81">
        <v>2024</v>
      </c>
      <c r="P7" s="81">
        <v>2030</v>
      </c>
      <c r="Q7" s="81">
        <v>2033</v>
      </c>
      <c r="R7" s="81">
        <v>2034</v>
      </c>
      <c r="S7" s="87">
        <v>2035</v>
      </c>
      <c r="T7" s="81">
        <v>2039</v>
      </c>
      <c r="U7" s="87">
        <v>2045</v>
      </c>
    </row>
    <row r="8" spans="1:21" x14ac:dyDescent="0.25">
      <c r="A8" s="33" t="str">
        <f>TFP!A8</f>
        <v>aagri</v>
      </c>
      <c r="B8" s="33" t="str">
        <f>TFP!B8</f>
        <v>nat</v>
      </c>
      <c r="C8" s="33" t="str">
        <f>Closures!H6</f>
        <v>base</v>
      </c>
      <c r="D8" s="85">
        <v>-0.05</v>
      </c>
      <c r="E8" s="85">
        <v>-0.6</v>
      </c>
      <c r="F8" s="85">
        <v>-1.4</v>
      </c>
      <c r="G8" s="85">
        <v>-1.7</v>
      </c>
      <c r="H8" s="85">
        <v>-1</v>
      </c>
      <c r="I8" s="86">
        <v>-1.6</v>
      </c>
      <c r="J8" s="86">
        <v>-0.6</v>
      </c>
      <c r="K8" s="86">
        <v>-0.3</v>
      </c>
      <c r="L8" s="86">
        <v>-0.1</v>
      </c>
      <c r="M8" s="86">
        <v>-0.05</v>
      </c>
      <c r="N8" s="86">
        <v>0.05</v>
      </c>
      <c r="O8" s="88">
        <f>N8</f>
        <v>0.05</v>
      </c>
      <c r="P8" s="88">
        <f>O8</f>
        <v>0.05</v>
      </c>
      <c r="Q8" s="88">
        <f>P8</f>
        <v>0.05</v>
      </c>
      <c r="R8" s="88">
        <v>0.2</v>
      </c>
      <c r="S8" s="88">
        <v>0.05</v>
      </c>
      <c r="T8" s="88">
        <v>-0.05</v>
      </c>
      <c r="U8" s="88">
        <v>-0.1</v>
      </c>
    </row>
    <row r="9" spans="1:21" x14ac:dyDescent="0.25">
      <c r="A9" s="33" t="str">
        <f>TFP!A9</f>
        <v>afore</v>
      </c>
      <c r="B9" s="33" t="str">
        <f>TFP!B9</f>
        <v>nat</v>
      </c>
      <c r="C9" s="33" t="str">
        <f>C8</f>
        <v>base</v>
      </c>
      <c r="D9" s="85">
        <f t="shared" ref="D9:U9" si="1">D8</f>
        <v>-0.05</v>
      </c>
      <c r="E9" s="85">
        <f t="shared" si="1"/>
        <v>-0.6</v>
      </c>
      <c r="F9" s="85">
        <f t="shared" si="1"/>
        <v>-1.4</v>
      </c>
      <c r="G9" s="85">
        <f t="shared" si="1"/>
        <v>-1.7</v>
      </c>
      <c r="H9" s="85">
        <f t="shared" si="1"/>
        <v>-1</v>
      </c>
      <c r="I9" s="86">
        <f t="shared" si="1"/>
        <v>-1.6</v>
      </c>
      <c r="J9" s="86">
        <f t="shared" si="1"/>
        <v>-0.6</v>
      </c>
      <c r="K9" s="86">
        <f t="shared" si="1"/>
        <v>-0.3</v>
      </c>
      <c r="L9" s="86">
        <f t="shared" si="1"/>
        <v>-0.1</v>
      </c>
      <c r="M9" s="86">
        <f t="shared" si="1"/>
        <v>-0.05</v>
      </c>
      <c r="N9" s="86">
        <f t="shared" si="1"/>
        <v>0.05</v>
      </c>
      <c r="O9" s="88">
        <f t="shared" si="1"/>
        <v>0.05</v>
      </c>
      <c r="P9" s="88">
        <f t="shared" si="1"/>
        <v>0.05</v>
      </c>
      <c r="Q9" s="88">
        <f t="shared" si="1"/>
        <v>0.05</v>
      </c>
      <c r="R9" s="88">
        <f t="shared" si="1"/>
        <v>0.2</v>
      </c>
      <c r="S9" s="88">
        <f t="shared" si="1"/>
        <v>0.05</v>
      </c>
      <c r="T9" s="88">
        <f t="shared" si="1"/>
        <v>-0.05</v>
      </c>
      <c r="U9" s="88">
        <f t="shared" si="1"/>
        <v>-0.1</v>
      </c>
    </row>
    <row r="10" spans="1:21" x14ac:dyDescent="0.25">
      <c r="A10" s="33" t="str">
        <f>TFP!A10</f>
        <v>afish</v>
      </c>
      <c r="B10" s="33" t="str">
        <f>TFP!B10</f>
        <v>nat</v>
      </c>
      <c r="C10" s="33" t="str">
        <f t="shared" ref="C10:C58" si="2">C9</f>
        <v>base</v>
      </c>
      <c r="D10" s="85">
        <f t="shared" ref="D10:J23" si="3">D9</f>
        <v>-0.05</v>
      </c>
      <c r="E10" s="85">
        <f t="shared" si="3"/>
        <v>-0.6</v>
      </c>
      <c r="F10" s="85">
        <f t="shared" si="3"/>
        <v>-1.4</v>
      </c>
      <c r="G10" s="85">
        <f t="shared" si="3"/>
        <v>-1.7</v>
      </c>
      <c r="H10" s="85">
        <f t="shared" si="3"/>
        <v>-1</v>
      </c>
      <c r="I10" s="86">
        <f t="shared" si="3"/>
        <v>-1.6</v>
      </c>
      <c r="J10" s="86">
        <f t="shared" si="3"/>
        <v>-0.6</v>
      </c>
      <c r="K10" s="86">
        <f t="shared" ref="K10:K58" si="4">K9</f>
        <v>-0.3</v>
      </c>
      <c r="L10" s="86">
        <f t="shared" ref="L10:T23" si="5">L9</f>
        <v>-0.1</v>
      </c>
      <c r="M10" s="86">
        <f t="shared" si="5"/>
        <v>-0.05</v>
      </c>
      <c r="N10" s="86">
        <f t="shared" si="5"/>
        <v>0.05</v>
      </c>
      <c r="O10" s="88">
        <f t="shared" si="5"/>
        <v>0.05</v>
      </c>
      <c r="P10" s="88">
        <f t="shared" si="5"/>
        <v>0.05</v>
      </c>
      <c r="Q10" s="88">
        <f t="shared" si="5"/>
        <v>0.05</v>
      </c>
      <c r="R10" s="88">
        <f t="shared" si="5"/>
        <v>0.2</v>
      </c>
      <c r="S10" s="88">
        <f t="shared" si="5"/>
        <v>0.05</v>
      </c>
      <c r="T10" s="88">
        <f t="shared" si="5"/>
        <v>-0.05</v>
      </c>
      <c r="U10" s="88">
        <f t="shared" ref="U10:U23" si="6">U9</f>
        <v>-0.1</v>
      </c>
    </row>
    <row r="11" spans="1:21" x14ac:dyDescent="0.25">
      <c r="A11" s="33" t="str">
        <f>TFP!A11</f>
        <v>acoal</v>
      </c>
      <c r="B11" s="33" t="str">
        <f>TFP!B11</f>
        <v>nat</v>
      </c>
      <c r="C11" s="33" t="str">
        <f t="shared" si="2"/>
        <v>base</v>
      </c>
      <c r="D11" s="85">
        <f t="shared" si="3"/>
        <v>-0.05</v>
      </c>
      <c r="E11" s="85">
        <f t="shared" si="3"/>
        <v>-0.6</v>
      </c>
      <c r="F11" s="85">
        <f t="shared" si="3"/>
        <v>-1.4</v>
      </c>
      <c r="G11" s="85">
        <f t="shared" si="3"/>
        <v>-1.7</v>
      </c>
      <c r="H11" s="85">
        <f t="shared" si="3"/>
        <v>-1</v>
      </c>
      <c r="I11" s="86">
        <f t="shared" si="3"/>
        <v>-1.6</v>
      </c>
      <c r="J11" s="86">
        <f t="shared" si="3"/>
        <v>-0.6</v>
      </c>
      <c r="K11" s="86">
        <f t="shared" si="4"/>
        <v>-0.3</v>
      </c>
      <c r="L11" s="86">
        <f t="shared" si="5"/>
        <v>-0.1</v>
      </c>
      <c r="M11" s="86">
        <f t="shared" si="5"/>
        <v>-0.05</v>
      </c>
      <c r="N11" s="86">
        <f t="shared" si="5"/>
        <v>0.05</v>
      </c>
      <c r="O11" s="88">
        <f t="shared" si="5"/>
        <v>0.05</v>
      </c>
      <c r="P11" s="88">
        <f t="shared" si="5"/>
        <v>0.05</v>
      </c>
      <c r="Q11" s="88">
        <f t="shared" si="5"/>
        <v>0.05</v>
      </c>
      <c r="R11" s="88">
        <f t="shared" si="5"/>
        <v>0.2</v>
      </c>
      <c r="S11" s="88">
        <f t="shared" si="5"/>
        <v>0.05</v>
      </c>
      <c r="T11" s="88">
        <f t="shared" si="5"/>
        <v>-0.05</v>
      </c>
      <c r="U11" s="88">
        <f t="shared" si="6"/>
        <v>-0.1</v>
      </c>
    </row>
    <row r="12" spans="1:21" x14ac:dyDescent="0.25">
      <c r="A12" s="33" t="str">
        <f>TFP!A12</f>
        <v>agold</v>
      </c>
      <c r="B12" s="33" t="str">
        <f>TFP!B12</f>
        <v>nat</v>
      </c>
      <c r="C12" s="33" t="str">
        <f t="shared" si="2"/>
        <v>base</v>
      </c>
      <c r="D12" s="85">
        <f t="shared" si="3"/>
        <v>-0.05</v>
      </c>
      <c r="E12" s="85">
        <f t="shared" si="3"/>
        <v>-0.6</v>
      </c>
      <c r="F12" s="85">
        <f t="shared" si="3"/>
        <v>-1.4</v>
      </c>
      <c r="G12" s="85">
        <f t="shared" si="3"/>
        <v>-1.7</v>
      </c>
      <c r="H12" s="85">
        <f t="shared" si="3"/>
        <v>-1</v>
      </c>
      <c r="I12" s="86">
        <f t="shared" si="3"/>
        <v>-1.6</v>
      </c>
      <c r="J12" s="86">
        <f t="shared" si="3"/>
        <v>-0.6</v>
      </c>
      <c r="K12" s="86">
        <f t="shared" si="4"/>
        <v>-0.3</v>
      </c>
      <c r="L12" s="86">
        <f t="shared" si="5"/>
        <v>-0.1</v>
      </c>
      <c r="M12" s="86">
        <f t="shared" si="5"/>
        <v>-0.05</v>
      </c>
      <c r="N12" s="86">
        <f t="shared" si="5"/>
        <v>0.05</v>
      </c>
      <c r="O12" s="88">
        <f t="shared" si="5"/>
        <v>0.05</v>
      </c>
      <c r="P12" s="88">
        <f t="shared" si="5"/>
        <v>0.05</v>
      </c>
      <c r="Q12" s="88">
        <f t="shared" si="5"/>
        <v>0.05</v>
      </c>
      <c r="R12" s="88">
        <f t="shared" si="5"/>
        <v>0.2</v>
      </c>
      <c r="S12" s="88">
        <f t="shared" si="5"/>
        <v>0.05</v>
      </c>
      <c r="T12" s="88">
        <f t="shared" si="5"/>
        <v>-0.05</v>
      </c>
      <c r="U12" s="88">
        <f t="shared" si="6"/>
        <v>-0.1</v>
      </c>
    </row>
    <row r="13" spans="1:21" x14ac:dyDescent="0.25">
      <c r="A13" s="33" t="str">
        <f>TFP!A13</f>
        <v>amore</v>
      </c>
      <c r="B13" s="33" t="str">
        <f>TFP!B13</f>
        <v>nat</v>
      </c>
      <c r="C13" s="33" t="str">
        <f t="shared" si="2"/>
        <v>base</v>
      </c>
      <c r="D13" s="85">
        <f t="shared" si="3"/>
        <v>-0.05</v>
      </c>
      <c r="E13" s="85">
        <f t="shared" si="3"/>
        <v>-0.6</v>
      </c>
      <c r="F13" s="85">
        <f t="shared" si="3"/>
        <v>-1.4</v>
      </c>
      <c r="G13" s="85">
        <f t="shared" si="3"/>
        <v>-1.7</v>
      </c>
      <c r="H13" s="85">
        <f t="shared" si="3"/>
        <v>-1</v>
      </c>
      <c r="I13" s="86">
        <f t="shared" si="3"/>
        <v>-1.6</v>
      </c>
      <c r="J13" s="86">
        <f t="shared" si="3"/>
        <v>-0.6</v>
      </c>
      <c r="K13" s="86">
        <f t="shared" si="4"/>
        <v>-0.3</v>
      </c>
      <c r="L13" s="86">
        <f t="shared" si="5"/>
        <v>-0.1</v>
      </c>
      <c r="M13" s="86">
        <f t="shared" si="5"/>
        <v>-0.05</v>
      </c>
      <c r="N13" s="86">
        <f t="shared" si="5"/>
        <v>0.05</v>
      </c>
      <c r="O13" s="88">
        <f t="shared" si="5"/>
        <v>0.05</v>
      </c>
      <c r="P13" s="88">
        <f t="shared" si="5"/>
        <v>0.05</v>
      </c>
      <c r="Q13" s="88">
        <f t="shared" si="5"/>
        <v>0.05</v>
      </c>
      <c r="R13" s="88">
        <f t="shared" si="5"/>
        <v>0.2</v>
      </c>
      <c r="S13" s="88">
        <f t="shared" si="5"/>
        <v>0.05</v>
      </c>
      <c r="T13" s="88">
        <f t="shared" si="5"/>
        <v>-0.05</v>
      </c>
      <c r="U13" s="88">
        <f t="shared" si="6"/>
        <v>-0.1</v>
      </c>
    </row>
    <row r="14" spans="1:21" x14ac:dyDescent="0.25">
      <c r="A14" s="33" t="str">
        <f>TFP!A14</f>
        <v>amine</v>
      </c>
      <c r="B14" s="33" t="str">
        <f>TFP!B14</f>
        <v>nat</v>
      </c>
      <c r="C14" s="33" t="str">
        <f t="shared" si="2"/>
        <v>base</v>
      </c>
      <c r="D14" s="85">
        <f t="shared" si="3"/>
        <v>-0.05</v>
      </c>
      <c r="E14" s="85">
        <f t="shared" si="3"/>
        <v>-0.6</v>
      </c>
      <c r="F14" s="85">
        <f t="shared" si="3"/>
        <v>-1.4</v>
      </c>
      <c r="G14" s="85">
        <f t="shared" si="3"/>
        <v>-1.7</v>
      </c>
      <c r="H14" s="85">
        <f t="shared" si="3"/>
        <v>-1</v>
      </c>
      <c r="I14" s="86">
        <f t="shared" si="3"/>
        <v>-1.6</v>
      </c>
      <c r="J14" s="86">
        <f t="shared" si="3"/>
        <v>-0.6</v>
      </c>
      <c r="K14" s="86">
        <f t="shared" si="4"/>
        <v>-0.3</v>
      </c>
      <c r="L14" s="86">
        <f t="shared" si="5"/>
        <v>-0.1</v>
      </c>
      <c r="M14" s="86">
        <f t="shared" si="5"/>
        <v>-0.05</v>
      </c>
      <c r="N14" s="86">
        <f t="shared" si="5"/>
        <v>0.05</v>
      </c>
      <c r="O14" s="88">
        <f t="shared" si="5"/>
        <v>0.05</v>
      </c>
      <c r="P14" s="88">
        <f t="shared" si="5"/>
        <v>0.05</v>
      </c>
      <c r="Q14" s="88">
        <f t="shared" si="5"/>
        <v>0.05</v>
      </c>
      <c r="R14" s="88">
        <f t="shared" si="5"/>
        <v>0.2</v>
      </c>
      <c r="S14" s="88">
        <f t="shared" si="5"/>
        <v>0.05</v>
      </c>
      <c r="T14" s="88">
        <f t="shared" si="5"/>
        <v>-0.05</v>
      </c>
      <c r="U14" s="88">
        <f t="shared" si="6"/>
        <v>-0.1</v>
      </c>
    </row>
    <row r="15" spans="1:21" x14ac:dyDescent="0.25">
      <c r="A15" s="33" t="str">
        <f>TFP!A15</f>
        <v>acoil</v>
      </c>
      <c r="B15" s="33" t="str">
        <f>TFP!B15</f>
        <v>nat</v>
      </c>
      <c r="C15" s="33" t="str">
        <f t="shared" si="2"/>
        <v>base</v>
      </c>
      <c r="D15" s="85">
        <f t="shared" si="3"/>
        <v>-0.05</v>
      </c>
      <c r="E15" s="85">
        <f t="shared" si="3"/>
        <v>-0.6</v>
      </c>
      <c r="F15" s="85">
        <f t="shared" si="3"/>
        <v>-1.4</v>
      </c>
      <c r="G15" s="85">
        <f t="shared" si="3"/>
        <v>-1.7</v>
      </c>
      <c r="H15" s="85">
        <f t="shared" si="3"/>
        <v>-1</v>
      </c>
      <c r="I15" s="86">
        <f t="shared" si="3"/>
        <v>-1.6</v>
      </c>
      <c r="J15" s="86">
        <f t="shared" si="3"/>
        <v>-0.6</v>
      </c>
      <c r="K15" s="86">
        <f t="shared" si="4"/>
        <v>-0.3</v>
      </c>
      <c r="L15" s="86">
        <f t="shared" si="5"/>
        <v>-0.1</v>
      </c>
      <c r="M15" s="86">
        <f t="shared" si="5"/>
        <v>-0.05</v>
      </c>
      <c r="N15" s="86">
        <f t="shared" si="5"/>
        <v>0.05</v>
      </c>
      <c r="O15" s="88">
        <f t="shared" si="5"/>
        <v>0.05</v>
      </c>
      <c r="P15" s="88">
        <f t="shared" si="5"/>
        <v>0.05</v>
      </c>
      <c r="Q15" s="88">
        <f t="shared" si="5"/>
        <v>0.05</v>
      </c>
      <c r="R15" s="88">
        <f t="shared" si="5"/>
        <v>0.2</v>
      </c>
      <c r="S15" s="88">
        <f t="shared" si="5"/>
        <v>0.05</v>
      </c>
      <c r="T15" s="88">
        <f t="shared" si="5"/>
        <v>-0.05</v>
      </c>
      <c r="U15" s="88">
        <f t="shared" si="6"/>
        <v>-0.1</v>
      </c>
    </row>
    <row r="16" spans="1:21" x14ac:dyDescent="0.25">
      <c r="A16" s="33" t="str">
        <f>TFP!A16</f>
        <v>angas</v>
      </c>
      <c r="B16" s="33" t="str">
        <f>TFP!B16</f>
        <v>nat</v>
      </c>
      <c r="C16" s="33" t="str">
        <f t="shared" si="2"/>
        <v>base</v>
      </c>
      <c r="D16" s="85">
        <f t="shared" si="3"/>
        <v>-0.05</v>
      </c>
      <c r="E16" s="85">
        <f t="shared" si="3"/>
        <v>-0.6</v>
      </c>
      <c r="F16" s="85">
        <f t="shared" si="3"/>
        <v>-1.4</v>
      </c>
      <c r="G16" s="85">
        <f t="shared" si="3"/>
        <v>-1.7</v>
      </c>
      <c r="H16" s="85">
        <f t="shared" si="3"/>
        <v>-1</v>
      </c>
      <c r="I16" s="86">
        <f t="shared" si="3"/>
        <v>-1.6</v>
      </c>
      <c r="J16" s="86">
        <f t="shared" si="3"/>
        <v>-0.6</v>
      </c>
      <c r="K16" s="86">
        <f t="shared" si="4"/>
        <v>-0.3</v>
      </c>
      <c r="L16" s="86">
        <f t="shared" si="5"/>
        <v>-0.1</v>
      </c>
      <c r="M16" s="86">
        <f t="shared" si="5"/>
        <v>-0.05</v>
      </c>
      <c r="N16" s="86">
        <f t="shared" si="5"/>
        <v>0.05</v>
      </c>
      <c r="O16" s="88">
        <f t="shared" si="5"/>
        <v>0.05</v>
      </c>
      <c r="P16" s="88">
        <f t="shared" si="5"/>
        <v>0.05</v>
      </c>
      <c r="Q16" s="88">
        <f t="shared" si="5"/>
        <v>0.05</v>
      </c>
      <c r="R16" s="88">
        <f t="shared" si="5"/>
        <v>0.2</v>
      </c>
      <c r="S16" s="88">
        <f t="shared" si="5"/>
        <v>0.05</v>
      </c>
      <c r="T16" s="88">
        <f t="shared" si="5"/>
        <v>-0.05</v>
      </c>
      <c r="U16" s="88">
        <f t="shared" si="6"/>
        <v>-0.1</v>
      </c>
    </row>
    <row r="17" spans="1:21" x14ac:dyDescent="0.25">
      <c r="A17" s="33" t="str">
        <f>TFP!A17</f>
        <v>ahydr</v>
      </c>
      <c r="B17" s="33" t="str">
        <f>TFP!B17</f>
        <v>nat</v>
      </c>
      <c r="C17" s="33" t="str">
        <f t="shared" si="2"/>
        <v>base</v>
      </c>
      <c r="D17" s="85">
        <f t="shared" si="3"/>
        <v>-0.05</v>
      </c>
      <c r="E17" s="85">
        <f t="shared" si="3"/>
        <v>-0.6</v>
      </c>
      <c r="F17" s="85">
        <f t="shared" si="3"/>
        <v>-1.4</v>
      </c>
      <c r="G17" s="85">
        <f t="shared" si="3"/>
        <v>-1.7</v>
      </c>
      <c r="H17" s="85">
        <f t="shared" si="3"/>
        <v>-1</v>
      </c>
      <c r="I17" s="86">
        <f t="shared" si="3"/>
        <v>-1.6</v>
      </c>
      <c r="J17" s="86">
        <f t="shared" si="3"/>
        <v>-0.6</v>
      </c>
      <c r="K17" s="86">
        <f t="shared" si="4"/>
        <v>-0.3</v>
      </c>
      <c r="L17" s="86">
        <f t="shared" si="5"/>
        <v>-0.1</v>
      </c>
      <c r="M17" s="86">
        <f t="shared" si="5"/>
        <v>-0.05</v>
      </c>
      <c r="N17" s="86">
        <f t="shared" si="5"/>
        <v>0.05</v>
      </c>
      <c r="O17" s="88">
        <f t="shared" si="5"/>
        <v>0.05</v>
      </c>
      <c r="P17" s="88">
        <f t="shared" si="5"/>
        <v>0.05</v>
      </c>
      <c r="Q17" s="88">
        <f t="shared" si="5"/>
        <v>0.05</v>
      </c>
      <c r="R17" s="88">
        <f t="shared" si="5"/>
        <v>0.2</v>
      </c>
      <c r="S17" s="88">
        <f t="shared" si="5"/>
        <v>0.05</v>
      </c>
      <c r="T17" s="88">
        <f t="shared" si="5"/>
        <v>-0.05</v>
      </c>
      <c r="U17" s="88">
        <f t="shared" si="6"/>
        <v>-0.1</v>
      </c>
    </row>
    <row r="18" spans="1:21" x14ac:dyDescent="0.25">
      <c r="A18" s="33" t="str">
        <f>TFP!A18</f>
        <v>afood</v>
      </c>
      <c r="B18" s="33" t="str">
        <f>TFP!B18</f>
        <v>nat</v>
      </c>
      <c r="C18" s="33" t="str">
        <f t="shared" si="2"/>
        <v>base</v>
      </c>
      <c r="D18" s="85">
        <f t="shared" si="3"/>
        <v>-0.05</v>
      </c>
      <c r="E18" s="85">
        <f t="shared" si="3"/>
        <v>-0.6</v>
      </c>
      <c r="F18" s="85">
        <f t="shared" si="3"/>
        <v>-1.4</v>
      </c>
      <c r="G18" s="85">
        <f t="shared" si="3"/>
        <v>-1.7</v>
      </c>
      <c r="H18" s="85">
        <f t="shared" si="3"/>
        <v>-1</v>
      </c>
      <c r="I18" s="86">
        <f t="shared" si="3"/>
        <v>-1.6</v>
      </c>
      <c r="J18" s="86">
        <f t="shared" si="3"/>
        <v>-0.6</v>
      </c>
      <c r="K18" s="86">
        <f t="shared" si="4"/>
        <v>-0.3</v>
      </c>
      <c r="L18" s="86">
        <f t="shared" si="5"/>
        <v>-0.1</v>
      </c>
      <c r="M18" s="86">
        <f t="shared" si="5"/>
        <v>-0.05</v>
      </c>
      <c r="N18" s="86">
        <f t="shared" si="5"/>
        <v>0.05</v>
      </c>
      <c r="O18" s="88">
        <f t="shared" si="5"/>
        <v>0.05</v>
      </c>
      <c r="P18" s="88">
        <f t="shared" si="5"/>
        <v>0.05</v>
      </c>
      <c r="Q18" s="88">
        <f t="shared" si="5"/>
        <v>0.05</v>
      </c>
      <c r="R18" s="88">
        <f t="shared" si="5"/>
        <v>0.2</v>
      </c>
      <c r="S18" s="88">
        <f t="shared" si="5"/>
        <v>0.05</v>
      </c>
      <c r="T18" s="88">
        <f t="shared" si="5"/>
        <v>-0.05</v>
      </c>
      <c r="U18" s="88">
        <f t="shared" si="6"/>
        <v>-0.1</v>
      </c>
    </row>
    <row r="19" spans="1:21" x14ac:dyDescent="0.25">
      <c r="A19" s="33" t="str">
        <f>TFP!A19</f>
        <v>abevt</v>
      </c>
      <c r="B19" s="33" t="str">
        <f>TFP!B19</f>
        <v>nat</v>
      </c>
      <c r="C19" s="33" t="str">
        <f t="shared" si="2"/>
        <v>base</v>
      </c>
      <c r="D19" s="85">
        <f t="shared" si="3"/>
        <v>-0.05</v>
      </c>
      <c r="E19" s="85">
        <f t="shared" si="3"/>
        <v>-0.6</v>
      </c>
      <c r="F19" s="85">
        <f t="shared" si="3"/>
        <v>-1.4</v>
      </c>
      <c r="G19" s="85">
        <f t="shared" si="3"/>
        <v>-1.7</v>
      </c>
      <c r="H19" s="85">
        <f t="shared" si="3"/>
        <v>-1</v>
      </c>
      <c r="I19" s="86">
        <f t="shared" si="3"/>
        <v>-1.6</v>
      </c>
      <c r="J19" s="86">
        <f t="shared" si="3"/>
        <v>-0.6</v>
      </c>
      <c r="K19" s="86">
        <f t="shared" si="4"/>
        <v>-0.3</v>
      </c>
      <c r="L19" s="86">
        <f t="shared" si="5"/>
        <v>-0.1</v>
      </c>
      <c r="M19" s="86">
        <f t="shared" si="5"/>
        <v>-0.05</v>
      </c>
      <c r="N19" s="86">
        <f t="shared" si="5"/>
        <v>0.05</v>
      </c>
      <c r="O19" s="88">
        <f t="shared" si="5"/>
        <v>0.05</v>
      </c>
      <c r="P19" s="88">
        <f t="shared" si="5"/>
        <v>0.05</v>
      </c>
      <c r="Q19" s="88">
        <f t="shared" si="5"/>
        <v>0.05</v>
      </c>
      <c r="R19" s="88">
        <f t="shared" si="5"/>
        <v>0.2</v>
      </c>
      <c r="S19" s="88">
        <f t="shared" si="5"/>
        <v>0.05</v>
      </c>
      <c r="T19" s="88">
        <f t="shared" si="5"/>
        <v>-0.05</v>
      </c>
      <c r="U19" s="88">
        <f t="shared" si="6"/>
        <v>-0.1</v>
      </c>
    </row>
    <row r="20" spans="1:21" x14ac:dyDescent="0.25">
      <c r="A20" s="33" t="str">
        <f>TFP!A20</f>
        <v>atext</v>
      </c>
      <c r="B20" s="33" t="str">
        <f>TFP!B20</f>
        <v>nat</v>
      </c>
      <c r="C20" s="33" t="str">
        <f t="shared" si="2"/>
        <v>base</v>
      </c>
      <c r="D20" s="85">
        <f t="shared" si="3"/>
        <v>-0.05</v>
      </c>
      <c r="E20" s="85">
        <f t="shared" si="3"/>
        <v>-0.6</v>
      </c>
      <c r="F20" s="85">
        <f t="shared" si="3"/>
        <v>-1.4</v>
      </c>
      <c r="G20" s="85">
        <f t="shared" si="3"/>
        <v>-1.7</v>
      </c>
      <c r="H20" s="85">
        <f t="shared" si="3"/>
        <v>-1</v>
      </c>
      <c r="I20" s="86">
        <f t="shared" si="3"/>
        <v>-1.6</v>
      </c>
      <c r="J20" s="86">
        <f t="shared" si="3"/>
        <v>-0.6</v>
      </c>
      <c r="K20" s="86">
        <f t="shared" si="4"/>
        <v>-0.3</v>
      </c>
      <c r="L20" s="86">
        <f t="shared" si="5"/>
        <v>-0.1</v>
      </c>
      <c r="M20" s="86">
        <f t="shared" si="5"/>
        <v>-0.05</v>
      </c>
      <c r="N20" s="86">
        <f t="shared" si="5"/>
        <v>0.05</v>
      </c>
      <c r="O20" s="88">
        <f t="shared" si="5"/>
        <v>0.05</v>
      </c>
      <c r="P20" s="88">
        <f t="shared" si="5"/>
        <v>0.05</v>
      </c>
      <c r="Q20" s="88">
        <f t="shared" si="5"/>
        <v>0.05</v>
      </c>
      <c r="R20" s="88">
        <f t="shared" si="5"/>
        <v>0.2</v>
      </c>
      <c r="S20" s="88">
        <f t="shared" si="5"/>
        <v>0.05</v>
      </c>
      <c r="T20" s="88">
        <f t="shared" si="5"/>
        <v>-0.05</v>
      </c>
      <c r="U20" s="88">
        <f t="shared" si="6"/>
        <v>-0.1</v>
      </c>
    </row>
    <row r="21" spans="1:21" x14ac:dyDescent="0.25">
      <c r="A21" s="33" t="str">
        <f>TFP!A21</f>
        <v>aclth</v>
      </c>
      <c r="B21" s="33" t="str">
        <f>TFP!B21</f>
        <v>nat</v>
      </c>
      <c r="C21" s="33" t="str">
        <f t="shared" si="2"/>
        <v>base</v>
      </c>
      <c r="D21" s="85">
        <f t="shared" si="3"/>
        <v>-0.05</v>
      </c>
      <c r="E21" s="85">
        <f t="shared" si="3"/>
        <v>-0.6</v>
      </c>
      <c r="F21" s="85">
        <f t="shared" si="3"/>
        <v>-1.4</v>
      </c>
      <c r="G21" s="85">
        <f t="shared" si="3"/>
        <v>-1.7</v>
      </c>
      <c r="H21" s="85">
        <f t="shared" si="3"/>
        <v>-1</v>
      </c>
      <c r="I21" s="86">
        <f t="shared" si="3"/>
        <v>-1.6</v>
      </c>
      <c r="J21" s="86">
        <f t="shared" si="3"/>
        <v>-0.6</v>
      </c>
      <c r="K21" s="86">
        <f t="shared" si="4"/>
        <v>-0.3</v>
      </c>
      <c r="L21" s="86">
        <f t="shared" si="5"/>
        <v>-0.1</v>
      </c>
      <c r="M21" s="86">
        <f t="shared" si="5"/>
        <v>-0.05</v>
      </c>
      <c r="N21" s="86">
        <f t="shared" si="5"/>
        <v>0.05</v>
      </c>
      <c r="O21" s="88">
        <f t="shared" si="5"/>
        <v>0.05</v>
      </c>
      <c r="P21" s="88">
        <f t="shared" si="5"/>
        <v>0.05</v>
      </c>
      <c r="Q21" s="88">
        <f t="shared" si="5"/>
        <v>0.05</v>
      </c>
      <c r="R21" s="88">
        <f t="shared" si="5"/>
        <v>0.2</v>
      </c>
      <c r="S21" s="88">
        <f t="shared" si="5"/>
        <v>0.05</v>
      </c>
      <c r="T21" s="88">
        <f t="shared" si="5"/>
        <v>-0.05</v>
      </c>
      <c r="U21" s="88">
        <f t="shared" si="6"/>
        <v>-0.1</v>
      </c>
    </row>
    <row r="22" spans="1:21" x14ac:dyDescent="0.25">
      <c r="A22" s="33" t="str">
        <f>TFP!A22</f>
        <v>aleat</v>
      </c>
      <c r="B22" s="33" t="str">
        <f>TFP!B22</f>
        <v>nat</v>
      </c>
      <c r="C22" s="33" t="str">
        <f t="shared" si="2"/>
        <v>base</v>
      </c>
      <c r="D22" s="85">
        <f t="shared" si="3"/>
        <v>-0.05</v>
      </c>
      <c r="E22" s="85">
        <f t="shared" si="3"/>
        <v>-0.6</v>
      </c>
      <c r="F22" s="85">
        <f t="shared" si="3"/>
        <v>-1.4</v>
      </c>
      <c r="G22" s="85">
        <f t="shared" si="3"/>
        <v>-1.7</v>
      </c>
      <c r="H22" s="85">
        <f t="shared" si="3"/>
        <v>-1</v>
      </c>
      <c r="I22" s="86">
        <f t="shared" si="3"/>
        <v>-1.6</v>
      </c>
      <c r="J22" s="86">
        <f t="shared" si="3"/>
        <v>-0.6</v>
      </c>
      <c r="K22" s="86">
        <f t="shared" si="4"/>
        <v>-0.3</v>
      </c>
      <c r="L22" s="86">
        <f t="shared" si="5"/>
        <v>-0.1</v>
      </c>
      <c r="M22" s="86">
        <f t="shared" si="5"/>
        <v>-0.05</v>
      </c>
      <c r="N22" s="86">
        <f t="shared" si="5"/>
        <v>0.05</v>
      </c>
      <c r="O22" s="88">
        <f t="shared" si="5"/>
        <v>0.05</v>
      </c>
      <c r="P22" s="88">
        <f t="shared" si="5"/>
        <v>0.05</v>
      </c>
      <c r="Q22" s="88">
        <f t="shared" si="5"/>
        <v>0.05</v>
      </c>
      <c r="R22" s="88">
        <f t="shared" si="5"/>
        <v>0.2</v>
      </c>
      <c r="S22" s="88">
        <f t="shared" si="5"/>
        <v>0.05</v>
      </c>
      <c r="T22" s="88">
        <f t="shared" si="5"/>
        <v>-0.05</v>
      </c>
      <c r="U22" s="88">
        <f t="shared" si="6"/>
        <v>-0.1</v>
      </c>
    </row>
    <row r="23" spans="1:21" x14ac:dyDescent="0.25">
      <c r="A23" s="33" t="str">
        <f>TFP!A23</f>
        <v>afoot</v>
      </c>
      <c r="B23" s="33" t="str">
        <f>TFP!B23</f>
        <v>nat</v>
      </c>
      <c r="C23" s="33" t="str">
        <f t="shared" si="2"/>
        <v>base</v>
      </c>
      <c r="D23" s="85">
        <f t="shared" si="3"/>
        <v>-0.05</v>
      </c>
      <c r="E23" s="85">
        <f t="shared" si="3"/>
        <v>-0.6</v>
      </c>
      <c r="F23" s="85">
        <f t="shared" si="3"/>
        <v>-1.4</v>
      </c>
      <c r="G23" s="85">
        <f t="shared" si="3"/>
        <v>-1.7</v>
      </c>
      <c r="H23" s="85">
        <f t="shared" si="3"/>
        <v>-1</v>
      </c>
      <c r="I23" s="86">
        <f t="shared" si="3"/>
        <v>-1.6</v>
      </c>
      <c r="J23" s="86">
        <f t="shared" si="3"/>
        <v>-0.6</v>
      </c>
      <c r="K23" s="86">
        <f t="shared" si="4"/>
        <v>-0.3</v>
      </c>
      <c r="L23" s="86">
        <f t="shared" si="5"/>
        <v>-0.1</v>
      </c>
      <c r="M23" s="86">
        <f t="shared" si="5"/>
        <v>-0.05</v>
      </c>
      <c r="N23" s="86">
        <f t="shared" si="5"/>
        <v>0.05</v>
      </c>
      <c r="O23" s="88">
        <f t="shared" si="5"/>
        <v>0.05</v>
      </c>
      <c r="P23" s="88">
        <f t="shared" si="5"/>
        <v>0.05</v>
      </c>
      <c r="Q23" s="88">
        <f t="shared" si="5"/>
        <v>0.05</v>
      </c>
      <c r="R23" s="88">
        <f t="shared" si="5"/>
        <v>0.2</v>
      </c>
      <c r="S23" s="88">
        <f t="shared" si="5"/>
        <v>0.05</v>
      </c>
      <c r="T23" s="88">
        <f t="shared" si="5"/>
        <v>-0.05</v>
      </c>
      <c r="U23" s="88">
        <f t="shared" si="6"/>
        <v>-0.1</v>
      </c>
    </row>
    <row r="24" spans="1:21" x14ac:dyDescent="0.25">
      <c r="A24" s="33" t="str">
        <f>TFP!A24</f>
        <v>awood</v>
      </c>
      <c r="B24" s="33" t="str">
        <f>TFP!B24</f>
        <v>nat</v>
      </c>
      <c r="C24" s="33" t="str">
        <f t="shared" si="2"/>
        <v>base</v>
      </c>
      <c r="D24" s="85">
        <f t="shared" ref="D24:D58" si="7">D23</f>
        <v>-0.05</v>
      </c>
      <c r="E24" s="85">
        <f t="shared" ref="E24:E58" si="8">E23</f>
        <v>-0.6</v>
      </c>
      <c r="F24" s="85">
        <f t="shared" ref="F24:F58" si="9">F23</f>
        <v>-1.4</v>
      </c>
      <c r="G24" s="85">
        <f t="shared" ref="G24:G58" si="10">G23</f>
        <v>-1.7</v>
      </c>
      <c r="H24" s="85">
        <f t="shared" ref="H24:H58" si="11">H23</f>
        <v>-1</v>
      </c>
      <c r="I24" s="86">
        <f t="shared" ref="I24:I58" si="12">I23</f>
        <v>-1.6</v>
      </c>
      <c r="J24" s="86">
        <f t="shared" ref="J24:J58" si="13">J23</f>
        <v>-0.6</v>
      </c>
      <c r="K24" s="86">
        <f t="shared" si="4"/>
        <v>-0.3</v>
      </c>
      <c r="L24" s="86">
        <f t="shared" ref="L24:L58" si="14">L23</f>
        <v>-0.1</v>
      </c>
      <c r="M24" s="86">
        <f t="shared" ref="M24:M58" si="15">M23</f>
        <v>-0.05</v>
      </c>
      <c r="N24" s="86">
        <f t="shared" ref="N24:N58" si="16">N23</f>
        <v>0.05</v>
      </c>
      <c r="O24" s="88">
        <f t="shared" ref="O24:O58" si="17">O23</f>
        <v>0.05</v>
      </c>
      <c r="P24" s="88">
        <f t="shared" ref="P24:P58" si="18">P23</f>
        <v>0.05</v>
      </c>
      <c r="Q24" s="88">
        <f t="shared" ref="Q24:Q58" si="19">Q23</f>
        <v>0.05</v>
      </c>
      <c r="R24" s="88">
        <f t="shared" ref="R24:S58" si="20">R23</f>
        <v>0.2</v>
      </c>
      <c r="S24" s="88">
        <f t="shared" si="20"/>
        <v>0.05</v>
      </c>
      <c r="T24" s="88">
        <f t="shared" ref="T24:U58" si="21">T23</f>
        <v>-0.05</v>
      </c>
      <c r="U24" s="88">
        <f t="shared" si="21"/>
        <v>-0.1</v>
      </c>
    </row>
    <row r="25" spans="1:21" x14ac:dyDescent="0.25">
      <c r="A25" s="33" t="str">
        <f>TFP!A25</f>
        <v>apapr</v>
      </c>
      <c r="B25" s="33" t="str">
        <f>TFP!B25</f>
        <v>nat</v>
      </c>
      <c r="C25" s="33" t="str">
        <f t="shared" si="2"/>
        <v>base</v>
      </c>
      <c r="D25" s="85">
        <f t="shared" si="7"/>
        <v>-0.05</v>
      </c>
      <c r="E25" s="85">
        <f t="shared" si="8"/>
        <v>-0.6</v>
      </c>
      <c r="F25" s="85">
        <f t="shared" si="9"/>
        <v>-1.4</v>
      </c>
      <c r="G25" s="85">
        <f t="shared" si="10"/>
        <v>-1.7</v>
      </c>
      <c r="H25" s="85">
        <f t="shared" si="11"/>
        <v>-1</v>
      </c>
      <c r="I25" s="86">
        <f t="shared" si="12"/>
        <v>-1.6</v>
      </c>
      <c r="J25" s="86">
        <f t="shared" si="13"/>
        <v>-0.6</v>
      </c>
      <c r="K25" s="86">
        <f t="shared" si="4"/>
        <v>-0.3</v>
      </c>
      <c r="L25" s="86">
        <f t="shared" si="14"/>
        <v>-0.1</v>
      </c>
      <c r="M25" s="86">
        <f t="shared" si="15"/>
        <v>-0.05</v>
      </c>
      <c r="N25" s="86">
        <f t="shared" si="16"/>
        <v>0.05</v>
      </c>
      <c r="O25" s="88">
        <f t="shared" si="17"/>
        <v>0.05</v>
      </c>
      <c r="P25" s="88">
        <f t="shared" si="18"/>
        <v>0.05</v>
      </c>
      <c r="Q25" s="88">
        <f t="shared" si="19"/>
        <v>0.05</v>
      </c>
      <c r="R25" s="88">
        <f t="shared" si="20"/>
        <v>0.2</v>
      </c>
      <c r="S25" s="88">
        <f t="shared" si="20"/>
        <v>0.05</v>
      </c>
      <c r="T25" s="88">
        <f t="shared" si="21"/>
        <v>-0.05</v>
      </c>
      <c r="U25" s="88">
        <f t="shared" si="21"/>
        <v>-0.1</v>
      </c>
    </row>
    <row r="26" spans="1:21" x14ac:dyDescent="0.25">
      <c r="A26" s="33" t="str">
        <f>TFP!A26</f>
        <v>aprnt</v>
      </c>
      <c r="B26" s="33" t="str">
        <f>TFP!B26</f>
        <v>nat</v>
      </c>
      <c r="C26" s="33" t="str">
        <f t="shared" si="2"/>
        <v>base</v>
      </c>
      <c r="D26" s="85">
        <f t="shared" si="7"/>
        <v>-0.05</v>
      </c>
      <c r="E26" s="85">
        <f t="shared" si="8"/>
        <v>-0.6</v>
      </c>
      <c r="F26" s="85">
        <f t="shared" si="9"/>
        <v>-1.4</v>
      </c>
      <c r="G26" s="85">
        <f t="shared" si="10"/>
        <v>-1.7</v>
      </c>
      <c r="H26" s="85">
        <f t="shared" si="11"/>
        <v>-1</v>
      </c>
      <c r="I26" s="86">
        <f t="shared" si="12"/>
        <v>-1.6</v>
      </c>
      <c r="J26" s="86">
        <f t="shared" si="13"/>
        <v>-0.6</v>
      </c>
      <c r="K26" s="86">
        <f t="shared" si="4"/>
        <v>-0.3</v>
      </c>
      <c r="L26" s="86">
        <f t="shared" si="14"/>
        <v>-0.1</v>
      </c>
      <c r="M26" s="86">
        <f t="shared" si="15"/>
        <v>-0.05</v>
      </c>
      <c r="N26" s="86">
        <f t="shared" si="16"/>
        <v>0.05</v>
      </c>
      <c r="O26" s="88">
        <f t="shared" si="17"/>
        <v>0.05</v>
      </c>
      <c r="P26" s="88">
        <f t="shared" si="18"/>
        <v>0.05</v>
      </c>
      <c r="Q26" s="88">
        <f t="shared" si="19"/>
        <v>0.05</v>
      </c>
      <c r="R26" s="88">
        <f t="shared" si="20"/>
        <v>0.2</v>
      </c>
      <c r="S26" s="88">
        <f t="shared" si="20"/>
        <v>0.05</v>
      </c>
      <c r="T26" s="88">
        <f t="shared" si="21"/>
        <v>-0.05</v>
      </c>
      <c r="U26" s="88">
        <f t="shared" si="21"/>
        <v>-0.1</v>
      </c>
    </row>
    <row r="27" spans="1:21" x14ac:dyDescent="0.25">
      <c r="A27" s="33" t="str">
        <f>TFP!A27</f>
        <v>apetr</v>
      </c>
      <c r="B27" s="33" t="str">
        <f>TFP!B27</f>
        <v>nat</v>
      </c>
      <c r="C27" s="33" t="str">
        <f t="shared" si="2"/>
        <v>base</v>
      </c>
      <c r="D27" s="85">
        <f t="shared" si="7"/>
        <v>-0.05</v>
      </c>
      <c r="E27" s="85">
        <f t="shared" si="8"/>
        <v>-0.6</v>
      </c>
      <c r="F27" s="85">
        <f t="shared" si="9"/>
        <v>-1.4</v>
      </c>
      <c r="G27" s="85">
        <f t="shared" si="10"/>
        <v>-1.7</v>
      </c>
      <c r="H27" s="85">
        <f t="shared" si="11"/>
        <v>-1</v>
      </c>
      <c r="I27" s="86">
        <f t="shared" si="12"/>
        <v>-1.6</v>
      </c>
      <c r="J27" s="86">
        <f t="shared" si="13"/>
        <v>-0.6</v>
      </c>
      <c r="K27" s="86">
        <f t="shared" si="4"/>
        <v>-0.3</v>
      </c>
      <c r="L27" s="86">
        <f t="shared" si="14"/>
        <v>-0.1</v>
      </c>
      <c r="M27" s="86">
        <f t="shared" si="15"/>
        <v>-0.05</v>
      </c>
      <c r="N27" s="86">
        <f t="shared" si="16"/>
        <v>0.05</v>
      </c>
      <c r="O27" s="88">
        <f t="shared" si="17"/>
        <v>0.05</v>
      </c>
      <c r="P27" s="88">
        <f t="shared" si="18"/>
        <v>0.05</v>
      </c>
      <c r="Q27" s="88">
        <f t="shared" si="19"/>
        <v>0.05</v>
      </c>
      <c r="R27" s="88">
        <f t="shared" si="20"/>
        <v>0.2</v>
      </c>
      <c r="S27" s="88">
        <f t="shared" si="20"/>
        <v>0.05</v>
      </c>
      <c r="T27" s="88">
        <f t="shared" si="21"/>
        <v>-0.05</v>
      </c>
      <c r="U27" s="88">
        <f t="shared" si="21"/>
        <v>-0.1</v>
      </c>
    </row>
    <row r="28" spans="1:21" x14ac:dyDescent="0.25">
      <c r="A28" s="33" t="str">
        <f>TFP!A28</f>
        <v>abchm</v>
      </c>
      <c r="B28" s="33" t="str">
        <f>TFP!B28</f>
        <v>nat</v>
      </c>
      <c r="C28" s="33" t="str">
        <f t="shared" si="2"/>
        <v>base</v>
      </c>
      <c r="D28" s="85">
        <f t="shared" si="7"/>
        <v>-0.05</v>
      </c>
      <c r="E28" s="85">
        <f t="shared" si="8"/>
        <v>-0.6</v>
      </c>
      <c r="F28" s="85">
        <f t="shared" si="9"/>
        <v>-1.4</v>
      </c>
      <c r="G28" s="85">
        <f t="shared" si="10"/>
        <v>-1.7</v>
      </c>
      <c r="H28" s="85">
        <f t="shared" si="11"/>
        <v>-1</v>
      </c>
      <c r="I28" s="86">
        <f t="shared" si="12"/>
        <v>-1.6</v>
      </c>
      <c r="J28" s="86">
        <f t="shared" si="13"/>
        <v>-0.6</v>
      </c>
      <c r="K28" s="86">
        <f t="shared" si="4"/>
        <v>-0.3</v>
      </c>
      <c r="L28" s="86">
        <f t="shared" si="14"/>
        <v>-0.1</v>
      </c>
      <c r="M28" s="86">
        <f t="shared" si="15"/>
        <v>-0.05</v>
      </c>
      <c r="N28" s="86">
        <f t="shared" si="16"/>
        <v>0.05</v>
      </c>
      <c r="O28" s="88">
        <f t="shared" si="17"/>
        <v>0.05</v>
      </c>
      <c r="P28" s="88">
        <f t="shared" si="18"/>
        <v>0.05</v>
      </c>
      <c r="Q28" s="88">
        <f t="shared" si="19"/>
        <v>0.05</v>
      </c>
      <c r="R28" s="88">
        <f t="shared" si="20"/>
        <v>0.2</v>
      </c>
      <c r="S28" s="88">
        <f t="shared" si="20"/>
        <v>0.05</v>
      </c>
      <c r="T28" s="88">
        <f t="shared" si="21"/>
        <v>-0.05</v>
      </c>
      <c r="U28" s="88">
        <f t="shared" si="21"/>
        <v>-0.1</v>
      </c>
    </row>
    <row r="29" spans="1:21" x14ac:dyDescent="0.25">
      <c r="A29" s="33" t="str">
        <f>TFP!A29</f>
        <v>aochm</v>
      </c>
      <c r="B29" s="33" t="str">
        <f>TFP!B29</f>
        <v>nat</v>
      </c>
      <c r="C29" s="33" t="str">
        <f t="shared" si="2"/>
        <v>base</v>
      </c>
      <c r="D29" s="85">
        <f t="shared" si="7"/>
        <v>-0.05</v>
      </c>
      <c r="E29" s="85">
        <f t="shared" si="8"/>
        <v>-0.6</v>
      </c>
      <c r="F29" s="85">
        <f t="shared" si="9"/>
        <v>-1.4</v>
      </c>
      <c r="G29" s="85">
        <f t="shared" si="10"/>
        <v>-1.7</v>
      </c>
      <c r="H29" s="85">
        <f t="shared" si="11"/>
        <v>-1</v>
      </c>
      <c r="I29" s="86">
        <f t="shared" si="12"/>
        <v>-1.6</v>
      </c>
      <c r="J29" s="86">
        <f t="shared" si="13"/>
        <v>-0.6</v>
      </c>
      <c r="K29" s="86">
        <f t="shared" si="4"/>
        <v>-0.3</v>
      </c>
      <c r="L29" s="86">
        <f t="shared" si="14"/>
        <v>-0.1</v>
      </c>
      <c r="M29" s="86">
        <f t="shared" si="15"/>
        <v>-0.05</v>
      </c>
      <c r="N29" s="86">
        <f t="shared" si="16"/>
        <v>0.05</v>
      </c>
      <c r="O29" s="88">
        <f t="shared" si="17"/>
        <v>0.05</v>
      </c>
      <c r="P29" s="88">
        <f t="shared" si="18"/>
        <v>0.05</v>
      </c>
      <c r="Q29" s="88">
        <f t="shared" si="19"/>
        <v>0.05</v>
      </c>
      <c r="R29" s="88">
        <f t="shared" si="20"/>
        <v>0.2</v>
      </c>
      <c r="S29" s="88">
        <f t="shared" si="20"/>
        <v>0.05</v>
      </c>
      <c r="T29" s="88">
        <f t="shared" si="21"/>
        <v>-0.05</v>
      </c>
      <c r="U29" s="88">
        <f t="shared" si="21"/>
        <v>-0.1</v>
      </c>
    </row>
    <row r="30" spans="1:21" x14ac:dyDescent="0.25">
      <c r="A30" s="33" t="str">
        <f>TFP!A30</f>
        <v>arubb</v>
      </c>
      <c r="B30" s="33" t="str">
        <f>TFP!B30</f>
        <v>nat</v>
      </c>
      <c r="C30" s="33" t="str">
        <f t="shared" si="2"/>
        <v>base</v>
      </c>
      <c r="D30" s="85">
        <f t="shared" si="7"/>
        <v>-0.05</v>
      </c>
      <c r="E30" s="85">
        <f t="shared" si="8"/>
        <v>-0.6</v>
      </c>
      <c r="F30" s="85">
        <f t="shared" si="9"/>
        <v>-1.4</v>
      </c>
      <c r="G30" s="85">
        <f t="shared" si="10"/>
        <v>-1.7</v>
      </c>
      <c r="H30" s="85">
        <f t="shared" si="11"/>
        <v>-1</v>
      </c>
      <c r="I30" s="86">
        <f t="shared" si="12"/>
        <v>-1.6</v>
      </c>
      <c r="J30" s="86">
        <f t="shared" si="13"/>
        <v>-0.6</v>
      </c>
      <c r="K30" s="86">
        <f t="shared" si="4"/>
        <v>-0.3</v>
      </c>
      <c r="L30" s="86">
        <f t="shared" si="14"/>
        <v>-0.1</v>
      </c>
      <c r="M30" s="86">
        <f t="shared" si="15"/>
        <v>-0.05</v>
      </c>
      <c r="N30" s="86">
        <f t="shared" si="16"/>
        <v>0.05</v>
      </c>
      <c r="O30" s="88">
        <f t="shared" si="17"/>
        <v>0.05</v>
      </c>
      <c r="P30" s="88">
        <f t="shared" si="18"/>
        <v>0.05</v>
      </c>
      <c r="Q30" s="88">
        <f t="shared" si="19"/>
        <v>0.05</v>
      </c>
      <c r="R30" s="88">
        <f t="shared" si="20"/>
        <v>0.2</v>
      </c>
      <c r="S30" s="88">
        <f t="shared" si="20"/>
        <v>0.05</v>
      </c>
      <c r="T30" s="88">
        <f t="shared" si="21"/>
        <v>-0.05</v>
      </c>
      <c r="U30" s="88">
        <f t="shared" si="21"/>
        <v>-0.1</v>
      </c>
    </row>
    <row r="31" spans="1:21" x14ac:dyDescent="0.25">
      <c r="A31" s="33" t="str">
        <f>TFP!A31</f>
        <v>aplas</v>
      </c>
      <c r="B31" s="33" t="str">
        <f>TFP!B31</f>
        <v>nat</v>
      </c>
      <c r="C31" s="33" t="str">
        <f t="shared" si="2"/>
        <v>base</v>
      </c>
      <c r="D31" s="85">
        <f t="shared" si="7"/>
        <v>-0.05</v>
      </c>
      <c r="E31" s="85">
        <f t="shared" si="8"/>
        <v>-0.6</v>
      </c>
      <c r="F31" s="85">
        <f t="shared" si="9"/>
        <v>-1.4</v>
      </c>
      <c r="G31" s="85">
        <f t="shared" si="10"/>
        <v>-1.7</v>
      </c>
      <c r="H31" s="85">
        <f t="shared" si="11"/>
        <v>-1</v>
      </c>
      <c r="I31" s="86">
        <f t="shared" si="12"/>
        <v>-1.6</v>
      </c>
      <c r="J31" s="86">
        <f t="shared" si="13"/>
        <v>-0.6</v>
      </c>
      <c r="K31" s="86">
        <f t="shared" si="4"/>
        <v>-0.3</v>
      </c>
      <c r="L31" s="86">
        <f t="shared" si="14"/>
        <v>-0.1</v>
      </c>
      <c r="M31" s="86">
        <f t="shared" si="15"/>
        <v>-0.05</v>
      </c>
      <c r="N31" s="86">
        <f t="shared" si="16"/>
        <v>0.05</v>
      </c>
      <c r="O31" s="88">
        <f t="shared" si="17"/>
        <v>0.05</v>
      </c>
      <c r="P31" s="88">
        <f t="shared" si="18"/>
        <v>0.05</v>
      </c>
      <c r="Q31" s="88">
        <f t="shared" si="19"/>
        <v>0.05</v>
      </c>
      <c r="R31" s="88">
        <f t="shared" si="20"/>
        <v>0.2</v>
      </c>
      <c r="S31" s="88">
        <f t="shared" si="20"/>
        <v>0.05</v>
      </c>
      <c r="T31" s="88">
        <f t="shared" si="21"/>
        <v>-0.05</v>
      </c>
      <c r="U31" s="88">
        <f t="shared" si="21"/>
        <v>-0.1</v>
      </c>
    </row>
    <row r="32" spans="1:21" x14ac:dyDescent="0.25">
      <c r="A32" s="33" t="str">
        <f>TFP!A32</f>
        <v>aglas</v>
      </c>
      <c r="B32" s="33" t="str">
        <f>TFP!B32</f>
        <v>nat</v>
      </c>
      <c r="C32" s="33" t="str">
        <f t="shared" si="2"/>
        <v>base</v>
      </c>
      <c r="D32" s="85">
        <f t="shared" si="7"/>
        <v>-0.05</v>
      </c>
      <c r="E32" s="85">
        <f t="shared" si="8"/>
        <v>-0.6</v>
      </c>
      <c r="F32" s="85">
        <f t="shared" si="9"/>
        <v>-1.4</v>
      </c>
      <c r="G32" s="85">
        <f t="shared" si="10"/>
        <v>-1.7</v>
      </c>
      <c r="H32" s="85">
        <f t="shared" si="11"/>
        <v>-1</v>
      </c>
      <c r="I32" s="86">
        <f t="shared" si="12"/>
        <v>-1.6</v>
      </c>
      <c r="J32" s="86">
        <f t="shared" si="13"/>
        <v>-0.6</v>
      </c>
      <c r="K32" s="86">
        <f t="shared" si="4"/>
        <v>-0.3</v>
      </c>
      <c r="L32" s="86">
        <f t="shared" si="14"/>
        <v>-0.1</v>
      </c>
      <c r="M32" s="86">
        <f t="shared" si="15"/>
        <v>-0.05</v>
      </c>
      <c r="N32" s="86">
        <f t="shared" si="16"/>
        <v>0.05</v>
      </c>
      <c r="O32" s="88">
        <f t="shared" si="17"/>
        <v>0.05</v>
      </c>
      <c r="P32" s="88">
        <f t="shared" si="18"/>
        <v>0.05</v>
      </c>
      <c r="Q32" s="88">
        <f t="shared" si="19"/>
        <v>0.05</v>
      </c>
      <c r="R32" s="88">
        <f t="shared" si="20"/>
        <v>0.2</v>
      </c>
      <c r="S32" s="88">
        <f t="shared" si="20"/>
        <v>0.05</v>
      </c>
      <c r="T32" s="88">
        <f t="shared" si="21"/>
        <v>-0.05</v>
      </c>
      <c r="U32" s="88">
        <f t="shared" si="21"/>
        <v>-0.1</v>
      </c>
    </row>
    <row r="33" spans="1:21" x14ac:dyDescent="0.25">
      <c r="A33" s="33" t="str">
        <f>TFP!A33</f>
        <v>anmet</v>
      </c>
      <c r="B33" s="33" t="str">
        <f>TFP!B33</f>
        <v>nat</v>
      </c>
      <c r="C33" s="33" t="str">
        <f t="shared" si="2"/>
        <v>base</v>
      </c>
      <c r="D33" s="85">
        <f t="shared" si="7"/>
        <v>-0.05</v>
      </c>
      <c r="E33" s="85">
        <f t="shared" si="8"/>
        <v>-0.6</v>
      </c>
      <c r="F33" s="85">
        <f t="shared" si="9"/>
        <v>-1.4</v>
      </c>
      <c r="G33" s="85">
        <f t="shared" si="10"/>
        <v>-1.7</v>
      </c>
      <c r="H33" s="85">
        <f t="shared" si="11"/>
        <v>-1</v>
      </c>
      <c r="I33" s="86">
        <f t="shared" si="12"/>
        <v>-1.6</v>
      </c>
      <c r="J33" s="86">
        <f t="shared" si="13"/>
        <v>-0.6</v>
      </c>
      <c r="K33" s="86">
        <f t="shared" si="4"/>
        <v>-0.3</v>
      </c>
      <c r="L33" s="86">
        <f t="shared" si="14"/>
        <v>-0.1</v>
      </c>
      <c r="M33" s="86">
        <f t="shared" si="15"/>
        <v>-0.05</v>
      </c>
      <c r="N33" s="86">
        <f t="shared" si="16"/>
        <v>0.05</v>
      </c>
      <c r="O33" s="88">
        <f t="shared" si="17"/>
        <v>0.05</v>
      </c>
      <c r="P33" s="88">
        <f t="shared" si="18"/>
        <v>0.05</v>
      </c>
      <c r="Q33" s="88">
        <f t="shared" si="19"/>
        <v>0.05</v>
      </c>
      <c r="R33" s="88">
        <f t="shared" si="20"/>
        <v>0.2</v>
      </c>
      <c r="S33" s="88">
        <f t="shared" si="20"/>
        <v>0.05</v>
      </c>
      <c r="T33" s="88">
        <f t="shared" si="21"/>
        <v>-0.05</v>
      </c>
      <c r="U33" s="88">
        <f t="shared" si="21"/>
        <v>-0.1</v>
      </c>
    </row>
    <row r="34" spans="1:21" x14ac:dyDescent="0.25">
      <c r="A34" s="33" t="str">
        <f>TFP!A34</f>
        <v>airon</v>
      </c>
      <c r="B34" s="33" t="str">
        <f>TFP!B34</f>
        <v>nat</v>
      </c>
      <c r="C34" s="33" t="str">
        <f t="shared" si="2"/>
        <v>base</v>
      </c>
      <c r="D34" s="85">
        <f t="shared" si="7"/>
        <v>-0.05</v>
      </c>
      <c r="E34" s="85">
        <f t="shared" si="8"/>
        <v>-0.6</v>
      </c>
      <c r="F34" s="85">
        <f t="shared" si="9"/>
        <v>-1.4</v>
      </c>
      <c r="G34" s="85">
        <f t="shared" si="10"/>
        <v>-1.7</v>
      </c>
      <c r="H34" s="85">
        <f t="shared" si="11"/>
        <v>-1</v>
      </c>
      <c r="I34" s="86">
        <f t="shared" si="12"/>
        <v>-1.6</v>
      </c>
      <c r="J34" s="86">
        <f t="shared" si="13"/>
        <v>-0.6</v>
      </c>
      <c r="K34" s="86">
        <f t="shared" si="4"/>
        <v>-0.3</v>
      </c>
      <c r="L34" s="86">
        <f t="shared" si="14"/>
        <v>-0.1</v>
      </c>
      <c r="M34" s="86">
        <f t="shared" si="15"/>
        <v>-0.05</v>
      </c>
      <c r="N34" s="86">
        <f t="shared" si="16"/>
        <v>0.05</v>
      </c>
      <c r="O34" s="88">
        <f t="shared" si="17"/>
        <v>0.05</v>
      </c>
      <c r="P34" s="88">
        <f t="shared" si="18"/>
        <v>0.05</v>
      </c>
      <c r="Q34" s="88">
        <f t="shared" si="19"/>
        <v>0.05</v>
      </c>
      <c r="R34" s="88">
        <f t="shared" si="20"/>
        <v>0.2</v>
      </c>
      <c r="S34" s="88">
        <f t="shared" si="20"/>
        <v>0.05</v>
      </c>
      <c r="T34" s="88">
        <f t="shared" si="21"/>
        <v>-0.05</v>
      </c>
      <c r="U34" s="88">
        <f t="shared" si="21"/>
        <v>-0.1</v>
      </c>
    </row>
    <row r="35" spans="1:21" x14ac:dyDescent="0.25">
      <c r="A35" s="33" t="str">
        <f>TFP!A35</f>
        <v>anfrm</v>
      </c>
      <c r="B35" s="33" t="str">
        <f>TFP!B35</f>
        <v>nat</v>
      </c>
      <c r="C35" s="33" t="str">
        <f t="shared" si="2"/>
        <v>base</v>
      </c>
      <c r="D35" s="85">
        <f t="shared" si="7"/>
        <v>-0.05</v>
      </c>
      <c r="E35" s="85">
        <f t="shared" si="8"/>
        <v>-0.6</v>
      </c>
      <c r="F35" s="85">
        <f t="shared" si="9"/>
        <v>-1.4</v>
      </c>
      <c r="G35" s="85">
        <f t="shared" si="10"/>
        <v>-1.7</v>
      </c>
      <c r="H35" s="85">
        <f t="shared" si="11"/>
        <v>-1</v>
      </c>
      <c r="I35" s="86">
        <f t="shared" si="12"/>
        <v>-1.6</v>
      </c>
      <c r="J35" s="86">
        <f t="shared" si="13"/>
        <v>-0.6</v>
      </c>
      <c r="K35" s="86">
        <f t="shared" si="4"/>
        <v>-0.3</v>
      </c>
      <c r="L35" s="86">
        <f t="shared" si="14"/>
        <v>-0.1</v>
      </c>
      <c r="M35" s="86">
        <f t="shared" si="15"/>
        <v>-0.05</v>
      </c>
      <c r="N35" s="86">
        <f t="shared" si="16"/>
        <v>0.05</v>
      </c>
      <c r="O35" s="88">
        <f t="shared" si="17"/>
        <v>0.05</v>
      </c>
      <c r="P35" s="88">
        <f t="shared" si="18"/>
        <v>0.05</v>
      </c>
      <c r="Q35" s="88">
        <f t="shared" si="19"/>
        <v>0.05</v>
      </c>
      <c r="R35" s="88">
        <f t="shared" si="20"/>
        <v>0.2</v>
      </c>
      <c r="S35" s="88">
        <f t="shared" si="20"/>
        <v>0.05</v>
      </c>
      <c r="T35" s="88">
        <f t="shared" si="21"/>
        <v>-0.05</v>
      </c>
      <c r="U35" s="88">
        <f t="shared" si="21"/>
        <v>-0.1</v>
      </c>
    </row>
    <row r="36" spans="1:21" x14ac:dyDescent="0.25">
      <c r="A36" s="33" t="str">
        <f>TFP!A36</f>
        <v>ametp</v>
      </c>
      <c r="B36" s="33" t="str">
        <f>TFP!B36</f>
        <v>nat</v>
      </c>
      <c r="C36" s="33" t="str">
        <f t="shared" si="2"/>
        <v>base</v>
      </c>
      <c r="D36" s="85">
        <f t="shared" si="7"/>
        <v>-0.05</v>
      </c>
      <c r="E36" s="85">
        <f t="shared" si="8"/>
        <v>-0.6</v>
      </c>
      <c r="F36" s="85">
        <f t="shared" si="9"/>
        <v>-1.4</v>
      </c>
      <c r="G36" s="85">
        <f t="shared" si="10"/>
        <v>-1.7</v>
      </c>
      <c r="H36" s="85">
        <f t="shared" si="11"/>
        <v>-1</v>
      </c>
      <c r="I36" s="86">
        <f t="shared" si="12"/>
        <v>-1.6</v>
      </c>
      <c r="J36" s="86">
        <f t="shared" si="13"/>
        <v>-0.6</v>
      </c>
      <c r="K36" s="86">
        <f t="shared" si="4"/>
        <v>-0.3</v>
      </c>
      <c r="L36" s="86">
        <f t="shared" si="14"/>
        <v>-0.1</v>
      </c>
      <c r="M36" s="86">
        <f t="shared" si="15"/>
        <v>-0.05</v>
      </c>
      <c r="N36" s="86">
        <f t="shared" si="16"/>
        <v>0.05</v>
      </c>
      <c r="O36" s="88">
        <f t="shared" si="17"/>
        <v>0.05</v>
      </c>
      <c r="P36" s="88">
        <f t="shared" si="18"/>
        <v>0.05</v>
      </c>
      <c r="Q36" s="88">
        <f t="shared" si="19"/>
        <v>0.05</v>
      </c>
      <c r="R36" s="88">
        <f t="shared" si="20"/>
        <v>0.2</v>
      </c>
      <c r="S36" s="88">
        <f t="shared" si="20"/>
        <v>0.05</v>
      </c>
      <c r="T36" s="88">
        <f t="shared" si="21"/>
        <v>-0.05</v>
      </c>
      <c r="U36" s="88">
        <f t="shared" si="21"/>
        <v>-0.1</v>
      </c>
    </row>
    <row r="37" spans="1:21" x14ac:dyDescent="0.25">
      <c r="A37" s="33" t="str">
        <f>TFP!A37</f>
        <v>amach</v>
      </c>
      <c r="B37" s="33" t="str">
        <f>TFP!B37</f>
        <v>nat</v>
      </c>
      <c r="C37" s="33" t="str">
        <f t="shared" si="2"/>
        <v>base</v>
      </c>
      <c r="D37" s="85">
        <f t="shared" si="7"/>
        <v>-0.05</v>
      </c>
      <c r="E37" s="85">
        <f t="shared" si="8"/>
        <v>-0.6</v>
      </c>
      <c r="F37" s="85">
        <f t="shared" si="9"/>
        <v>-1.4</v>
      </c>
      <c r="G37" s="85">
        <f t="shared" si="10"/>
        <v>-1.7</v>
      </c>
      <c r="H37" s="85">
        <f t="shared" si="11"/>
        <v>-1</v>
      </c>
      <c r="I37" s="86">
        <f t="shared" si="12"/>
        <v>-1.6</v>
      </c>
      <c r="J37" s="86">
        <f t="shared" si="13"/>
        <v>-0.6</v>
      </c>
      <c r="K37" s="86">
        <f t="shared" si="4"/>
        <v>-0.3</v>
      </c>
      <c r="L37" s="86">
        <f t="shared" si="14"/>
        <v>-0.1</v>
      </c>
      <c r="M37" s="86">
        <f t="shared" si="15"/>
        <v>-0.05</v>
      </c>
      <c r="N37" s="86">
        <f t="shared" si="16"/>
        <v>0.05</v>
      </c>
      <c r="O37" s="88">
        <f t="shared" si="17"/>
        <v>0.05</v>
      </c>
      <c r="P37" s="88">
        <f t="shared" si="18"/>
        <v>0.05</v>
      </c>
      <c r="Q37" s="88">
        <f t="shared" si="19"/>
        <v>0.05</v>
      </c>
      <c r="R37" s="88">
        <f t="shared" si="20"/>
        <v>0.2</v>
      </c>
      <c r="S37" s="88">
        <f t="shared" si="20"/>
        <v>0.05</v>
      </c>
      <c r="T37" s="88">
        <f t="shared" si="21"/>
        <v>-0.05</v>
      </c>
      <c r="U37" s="88">
        <f t="shared" si="21"/>
        <v>-0.1</v>
      </c>
    </row>
    <row r="38" spans="1:21" x14ac:dyDescent="0.25">
      <c r="A38" s="33" t="str">
        <f>TFP!A38</f>
        <v>aemch</v>
      </c>
      <c r="B38" s="33" t="str">
        <f>TFP!B38</f>
        <v>nat</v>
      </c>
      <c r="C38" s="33" t="str">
        <f t="shared" si="2"/>
        <v>base</v>
      </c>
      <c r="D38" s="85">
        <f t="shared" si="7"/>
        <v>-0.05</v>
      </c>
      <c r="E38" s="85">
        <f t="shared" si="8"/>
        <v>-0.6</v>
      </c>
      <c r="F38" s="85">
        <f t="shared" si="9"/>
        <v>-1.4</v>
      </c>
      <c r="G38" s="85">
        <f t="shared" si="10"/>
        <v>-1.7</v>
      </c>
      <c r="H38" s="85">
        <f t="shared" si="11"/>
        <v>-1</v>
      </c>
      <c r="I38" s="86">
        <f t="shared" si="12"/>
        <v>-1.6</v>
      </c>
      <c r="J38" s="86">
        <f t="shared" si="13"/>
        <v>-0.6</v>
      </c>
      <c r="K38" s="86">
        <f t="shared" si="4"/>
        <v>-0.3</v>
      </c>
      <c r="L38" s="86">
        <f t="shared" si="14"/>
        <v>-0.1</v>
      </c>
      <c r="M38" s="86">
        <f t="shared" si="15"/>
        <v>-0.05</v>
      </c>
      <c r="N38" s="86">
        <f t="shared" si="16"/>
        <v>0.05</v>
      </c>
      <c r="O38" s="88">
        <f t="shared" si="17"/>
        <v>0.05</v>
      </c>
      <c r="P38" s="88">
        <f t="shared" si="18"/>
        <v>0.05</v>
      </c>
      <c r="Q38" s="88">
        <f t="shared" si="19"/>
        <v>0.05</v>
      </c>
      <c r="R38" s="88">
        <f t="shared" si="20"/>
        <v>0.2</v>
      </c>
      <c r="S38" s="88">
        <f t="shared" si="20"/>
        <v>0.05</v>
      </c>
      <c r="T38" s="88">
        <f t="shared" si="21"/>
        <v>-0.05</v>
      </c>
      <c r="U38" s="88">
        <f t="shared" si="21"/>
        <v>-0.1</v>
      </c>
    </row>
    <row r="39" spans="1:21" x14ac:dyDescent="0.25">
      <c r="A39" s="33" t="str">
        <f>TFP!A39</f>
        <v>asequ</v>
      </c>
      <c r="B39" s="33" t="str">
        <f>TFP!B39</f>
        <v>nat</v>
      </c>
      <c r="C39" s="33" t="str">
        <f t="shared" si="2"/>
        <v>base</v>
      </c>
      <c r="D39" s="85">
        <f t="shared" si="7"/>
        <v>-0.05</v>
      </c>
      <c r="E39" s="85">
        <f t="shared" si="8"/>
        <v>-0.6</v>
      </c>
      <c r="F39" s="85">
        <f t="shared" si="9"/>
        <v>-1.4</v>
      </c>
      <c r="G39" s="85">
        <f t="shared" si="10"/>
        <v>-1.7</v>
      </c>
      <c r="H39" s="85">
        <f t="shared" si="11"/>
        <v>-1</v>
      </c>
      <c r="I39" s="86">
        <f t="shared" si="12"/>
        <v>-1.6</v>
      </c>
      <c r="J39" s="86">
        <f t="shared" si="13"/>
        <v>-0.6</v>
      </c>
      <c r="K39" s="86">
        <f t="shared" si="4"/>
        <v>-0.3</v>
      </c>
      <c r="L39" s="86">
        <f t="shared" si="14"/>
        <v>-0.1</v>
      </c>
      <c r="M39" s="86">
        <f t="shared" si="15"/>
        <v>-0.05</v>
      </c>
      <c r="N39" s="86">
        <f t="shared" si="16"/>
        <v>0.05</v>
      </c>
      <c r="O39" s="88">
        <f t="shared" si="17"/>
        <v>0.05</v>
      </c>
      <c r="P39" s="88">
        <f t="shared" si="18"/>
        <v>0.05</v>
      </c>
      <c r="Q39" s="88">
        <f t="shared" si="19"/>
        <v>0.05</v>
      </c>
      <c r="R39" s="88">
        <f t="shared" si="20"/>
        <v>0.2</v>
      </c>
      <c r="S39" s="88">
        <f t="shared" si="20"/>
        <v>0.05</v>
      </c>
      <c r="T39" s="88">
        <f t="shared" si="21"/>
        <v>-0.05</v>
      </c>
      <c r="U39" s="88">
        <f t="shared" si="21"/>
        <v>-0.1</v>
      </c>
    </row>
    <row r="40" spans="1:21" x14ac:dyDescent="0.25">
      <c r="A40" s="33" t="str">
        <f>TFP!A40</f>
        <v>avehi</v>
      </c>
      <c r="B40" s="33" t="str">
        <f>TFP!B40</f>
        <v>nat</v>
      </c>
      <c r="C40" s="33" t="str">
        <f t="shared" si="2"/>
        <v>base</v>
      </c>
      <c r="D40" s="85">
        <f t="shared" si="7"/>
        <v>-0.05</v>
      </c>
      <c r="E40" s="85">
        <f t="shared" si="8"/>
        <v>-0.6</v>
      </c>
      <c r="F40" s="85">
        <f t="shared" si="9"/>
        <v>-1.4</v>
      </c>
      <c r="G40" s="85">
        <f t="shared" si="10"/>
        <v>-1.7</v>
      </c>
      <c r="H40" s="85">
        <f t="shared" si="11"/>
        <v>-1</v>
      </c>
      <c r="I40" s="86">
        <f t="shared" si="12"/>
        <v>-1.6</v>
      </c>
      <c r="J40" s="86">
        <f t="shared" si="13"/>
        <v>-0.6</v>
      </c>
      <c r="K40" s="86">
        <f t="shared" si="4"/>
        <v>-0.3</v>
      </c>
      <c r="L40" s="86">
        <f t="shared" si="14"/>
        <v>-0.1</v>
      </c>
      <c r="M40" s="86">
        <f t="shared" si="15"/>
        <v>-0.05</v>
      </c>
      <c r="N40" s="86">
        <f t="shared" si="16"/>
        <v>0.05</v>
      </c>
      <c r="O40" s="88">
        <f t="shared" si="17"/>
        <v>0.05</v>
      </c>
      <c r="P40" s="88">
        <f t="shared" si="18"/>
        <v>0.05</v>
      </c>
      <c r="Q40" s="88">
        <f t="shared" si="19"/>
        <v>0.05</v>
      </c>
      <c r="R40" s="88">
        <f t="shared" si="20"/>
        <v>0.2</v>
      </c>
      <c r="S40" s="88">
        <f t="shared" si="20"/>
        <v>0.05</v>
      </c>
      <c r="T40" s="88">
        <f t="shared" si="21"/>
        <v>-0.05</v>
      </c>
      <c r="U40" s="88">
        <f t="shared" si="21"/>
        <v>-0.1</v>
      </c>
    </row>
    <row r="41" spans="1:21" x14ac:dyDescent="0.25">
      <c r="A41" s="33" t="str">
        <f>TFP!A41</f>
        <v>atequ</v>
      </c>
      <c r="B41" s="33" t="str">
        <f>TFP!B41</f>
        <v>nat</v>
      </c>
      <c r="C41" s="33" t="str">
        <f t="shared" si="2"/>
        <v>base</v>
      </c>
      <c r="D41" s="85">
        <f t="shared" si="7"/>
        <v>-0.05</v>
      </c>
      <c r="E41" s="85">
        <f t="shared" si="8"/>
        <v>-0.6</v>
      </c>
      <c r="F41" s="85">
        <f t="shared" si="9"/>
        <v>-1.4</v>
      </c>
      <c r="G41" s="85">
        <f t="shared" si="10"/>
        <v>-1.7</v>
      </c>
      <c r="H41" s="85">
        <f t="shared" si="11"/>
        <v>-1</v>
      </c>
      <c r="I41" s="86">
        <f t="shared" si="12"/>
        <v>-1.6</v>
      </c>
      <c r="J41" s="86">
        <f t="shared" si="13"/>
        <v>-0.6</v>
      </c>
      <c r="K41" s="86">
        <f t="shared" si="4"/>
        <v>-0.3</v>
      </c>
      <c r="L41" s="86">
        <f t="shared" si="14"/>
        <v>-0.1</v>
      </c>
      <c r="M41" s="86">
        <f t="shared" si="15"/>
        <v>-0.05</v>
      </c>
      <c r="N41" s="86">
        <f t="shared" si="16"/>
        <v>0.05</v>
      </c>
      <c r="O41" s="88">
        <f t="shared" si="17"/>
        <v>0.05</v>
      </c>
      <c r="P41" s="88">
        <f t="shared" si="18"/>
        <v>0.05</v>
      </c>
      <c r="Q41" s="88">
        <f t="shared" si="19"/>
        <v>0.05</v>
      </c>
      <c r="R41" s="88">
        <f t="shared" si="20"/>
        <v>0.2</v>
      </c>
      <c r="S41" s="88">
        <f t="shared" si="20"/>
        <v>0.05</v>
      </c>
      <c r="T41" s="88">
        <f t="shared" si="21"/>
        <v>-0.05</v>
      </c>
      <c r="U41" s="88">
        <f t="shared" si="21"/>
        <v>-0.1</v>
      </c>
    </row>
    <row r="42" spans="1:21" x14ac:dyDescent="0.25">
      <c r="A42" s="33" t="str">
        <f>TFP!A42</f>
        <v>afurn</v>
      </c>
      <c r="B42" s="33" t="str">
        <f>TFP!B42</f>
        <v>nat</v>
      </c>
      <c r="C42" s="33" t="str">
        <f t="shared" si="2"/>
        <v>base</v>
      </c>
      <c r="D42" s="85">
        <f t="shared" si="7"/>
        <v>-0.05</v>
      </c>
      <c r="E42" s="85">
        <f t="shared" si="8"/>
        <v>-0.6</v>
      </c>
      <c r="F42" s="85">
        <f t="shared" si="9"/>
        <v>-1.4</v>
      </c>
      <c r="G42" s="85">
        <f t="shared" si="10"/>
        <v>-1.7</v>
      </c>
      <c r="H42" s="85">
        <f t="shared" si="11"/>
        <v>-1</v>
      </c>
      <c r="I42" s="86">
        <f t="shared" si="12"/>
        <v>-1.6</v>
      </c>
      <c r="J42" s="86">
        <f t="shared" si="13"/>
        <v>-0.6</v>
      </c>
      <c r="K42" s="86">
        <f t="shared" si="4"/>
        <v>-0.3</v>
      </c>
      <c r="L42" s="86">
        <f t="shared" si="14"/>
        <v>-0.1</v>
      </c>
      <c r="M42" s="86">
        <f t="shared" si="15"/>
        <v>-0.05</v>
      </c>
      <c r="N42" s="86">
        <f t="shared" si="16"/>
        <v>0.05</v>
      </c>
      <c r="O42" s="88">
        <f t="shared" si="17"/>
        <v>0.05</v>
      </c>
      <c r="P42" s="88">
        <f t="shared" si="18"/>
        <v>0.05</v>
      </c>
      <c r="Q42" s="88">
        <f t="shared" si="19"/>
        <v>0.05</v>
      </c>
      <c r="R42" s="88">
        <f t="shared" si="20"/>
        <v>0.2</v>
      </c>
      <c r="S42" s="88">
        <f t="shared" si="20"/>
        <v>0.05</v>
      </c>
      <c r="T42" s="88">
        <f t="shared" si="21"/>
        <v>-0.05</v>
      </c>
      <c r="U42" s="88">
        <f t="shared" si="21"/>
        <v>-0.1</v>
      </c>
    </row>
    <row r="43" spans="1:21" x14ac:dyDescent="0.25">
      <c r="A43" s="33" t="str">
        <f>TFP!A43</f>
        <v>aoman</v>
      </c>
      <c r="B43" s="33" t="str">
        <f>TFP!B43</f>
        <v>nat</v>
      </c>
      <c r="C43" s="33" t="str">
        <f t="shared" si="2"/>
        <v>base</v>
      </c>
      <c r="D43" s="85">
        <f t="shared" si="7"/>
        <v>-0.05</v>
      </c>
      <c r="E43" s="85">
        <f t="shared" si="8"/>
        <v>-0.6</v>
      </c>
      <c r="F43" s="85">
        <f t="shared" si="9"/>
        <v>-1.4</v>
      </c>
      <c r="G43" s="85">
        <f t="shared" si="10"/>
        <v>-1.7</v>
      </c>
      <c r="H43" s="85">
        <f t="shared" si="11"/>
        <v>-1</v>
      </c>
      <c r="I43" s="86">
        <f t="shared" si="12"/>
        <v>-1.6</v>
      </c>
      <c r="J43" s="86">
        <f t="shared" si="13"/>
        <v>-0.6</v>
      </c>
      <c r="K43" s="86">
        <f t="shared" si="4"/>
        <v>-0.3</v>
      </c>
      <c r="L43" s="86">
        <f t="shared" si="14"/>
        <v>-0.1</v>
      </c>
      <c r="M43" s="86">
        <f t="shared" si="15"/>
        <v>-0.05</v>
      </c>
      <c r="N43" s="86">
        <f t="shared" si="16"/>
        <v>0.05</v>
      </c>
      <c r="O43" s="88">
        <f t="shared" si="17"/>
        <v>0.05</v>
      </c>
      <c r="P43" s="88">
        <f t="shared" si="18"/>
        <v>0.05</v>
      </c>
      <c r="Q43" s="88">
        <f t="shared" si="19"/>
        <v>0.05</v>
      </c>
      <c r="R43" s="88">
        <f t="shared" si="20"/>
        <v>0.2</v>
      </c>
      <c r="S43" s="88">
        <f t="shared" si="20"/>
        <v>0.05</v>
      </c>
      <c r="T43" s="88">
        <f t="shared" si="21"/>
        <v>-0.05</v>
      </c>
      <c r="U43" s="88">
        <f t="shared" si="21"/>
        <v>-0.1</v>
      </c>
    </row>
    <row r="44" spans="1:21" x14ac:dyDescent="0.25">
      <c r="A44" s="33" t="str">
        <f>TFP!A44</f>
        <v>aelec</v>
      </c>
      <c r="B44" s="33" t="str">
        <f>TFP!B44</f>
        <v>nat</v>
      </c>
      <c r="C44" s="33" t="str">
        <f t="shared" si="2"/>
        <v>base</v>
      </c>
      <c r="D44" s="85">
        <f t="shared" si="7"/>
        <v>-0.05</v>
      </c>
      <c r="E44" s="85">
        <f t="shared" si="8"/>
        <v>-0.6</v>
      </c>
      <c r="F44" s="85">
        <f t="shared" si="9"/>
        <v>-1.4</v>
      </c>
      <c r="G44" s="85">
        <f t="shared" si="10"/>
        <v>-1.7</v>
      </c>
      <c r="H44" s="85">
        <f t="shared" si="11"/>
        <v>-1</v>
      </c>
      <c r="I44" s="86">
        <f t="shared" si="12"/>
        <v>-1.6</v>
      </c>
      <c r="J44" s="86">
        <f t="shared" si="13"/>
        <v>-0.6</v>
      </c>
      <c r="K44" s="86">
        <f t="shared" si="4"/>
        <v>-0.3</v>
      </c>
      <c r="L44" s="86">
        <f t="shared" si="14"/>
        <v>-0.1</v>
      </c>
      <c r="M44" s="86">
        <f t="shared" si="15"/>
        <v>-0.05</v>
      </c>
      <c r="N44" s="86">
        <f t="shared" si="16"/>
        <v>0.05</v>
      </c>
      <c r="O44" s="88">
        <f t="shared" si="17"/>
        <v>0.05</v>
      </c>
      <c r="P44" s="88">
        <f t="shared" si="18"/>
        <v>0.05</v>
      </c>
      <c r="Q44" s="88">
        <f t="shared" si="19"/>
        <v>0.05</v>
      </c>
      <c r="R44" s="88">
        <f t="shared" si="20"/>
        <v>0.2</v>
      </c>
      <c r="S44" s="88">
        <f t="shared" si="20"/>
        <v>0.05</v>
      </c>
      <c r="T44" s="88">
        <f t="shared" si="21"/>
        <v>-0.05</v>
      </c>
      <c r="U44" s="88">
        <f t="shared" si="21"/>
        <v>-0.1</v>
      </c>
    </row>
    <row r="45" spans="1:21" x14ac:dyDescent="0.25">
      <c r="A45" s="33" t="str">
        <f>TFP!A45</f>
        <v>awatr</v>
      </c>
      <c r="B45" s="33" t="str">
        <f>TFP!B45</f>
        <v>nat</v>
      </c>
      <c r="C45" s="33" t="str">
        <f t="shared" si="2"/>
        <v>base</v>
      </c>
      <c r="D45" s="85">
        <f t="shared" si="7"/>
        <v>-0.05</v>
      </c>
      <c r="E45" s="85">
        <f t="shared" si="8"/>
        <v>-0.6</v>
      </c>
      <c r="F45" s="85">
        <f t="shared" si="9"/>
        <v>-1.4</v>
      </c>
      <c r="G45" s="85">
        <f t="shared" si="10"/>
        <v>-1.7</v>
      </c>
      <c r="H45" s="85">
        <f t="shared" si="11"/>
        <v>-1</v>
      </c>
      <c r="I45" s="86">
        <f t="shared" si="12"/>
        <v>-1.6</v>
      </c>
      <c r="J45" s="86">
        <f t="shared" si="13"/>
        <v>-0.6</v>
      </c>
      <c r="K45" s="86">
        <f t="shared" si="4"/>
        <v>-0.3</v>
      </c>
      <c r="L45" s="86">
        <f t="shared" si="14"/>
        <v>-0.1</v>
      </c>
      <c r="M45" s="86">
        <f t="shared" si="15"/>
        <v>-0.05</v>
      </c>
      <c r="N45" s="86">
        <f t="shared" si="16"/>
        <v>0.05</v>
      </c>
      <c r="O45" s="88">
        <f t="shared" si="17"/>
        <v>0.05</v>
      </c>
      <c r="P45" s="88">
        <f t="shared" si="18"/>
        <v>0.05</v>
      </c>
      <c r="Q45" s="88">
        <f t="shared" si="19"/>
        <v>0.05</v>
      </c>
      <c r="R45" s="88">
        <f t="shared" si="20"/>
        <v>0.2</v>
      </c>
      <c r="S45" s="88">
        <f t="shared" si="20"/>
        <v>0.05</v>
      </c>
      <c r="T45" s="88">
        <f t="shared" si="21"/>
        <v>-0.05</v>
      </c>
      <c r="U45" s="88">
        <f t="shared" si="21"/>
        <v>-0.1</v>
      </c>
    </row>
    <row r="46" spans="1:21" x14ac:dyDescent="0.25">
      <c r="A46" s="33" t="str">
        <f>TFP!A46</f>
        <v>acons</v>
      </c>
      <c r="B46" s="33" t="str">
        <f>TFP!B46</f>
        <v>nat</v>
      </c>
      <c r="C46" s="33" t="str">
        <f t="shared" si="2"/>
        <v>base</v>
      </c>
      <c r="D46" s="85">
        <f t="shared" si="7"/>
        <v>-0.05</v>
      </c>
      <c r="E46" s="85">
        <f t="shared" si="8"/>
        <v>-0.6</v>
      </c>
      <c r="F46" s="85">
        <f t="shared" si="9"/>
        <v>-1.4</v>
      </c>
      <c r="G46" s="85">
        <f t="shared" si="10"/>
        <v>-1.7</v>
      </c>
      <c r="H46" s="85">
        <f t="shared" si="11"/>
        <v>-1</v>
      </c>
      <c r="I46" s="86">
        <f t="shared" si="12"/>
        <v>-1.6</v>
      </c>
      <c r="J46" s="86">
        <f t="shared" si="13"/>
        <v>-0.6</v>
      </c>
      <c r="K46" s="86">
        <f t="shared" si="4"/>
        <v>-0.3</v>
      </c>
      <c r="L46" s="86">
        <f t="shared" si="14"/>
        <v>-0.1</v>
      </c>
      <c r="M46" s="86">
        <f t="shared" si="15"/>
        <v>-0.05</v>
      </c>
      <c r="N46" s="86">
        <f t="shared" si="16"/>
        <v>0.05</v>
      </c>
      <c r="O46" s="88">
        <f t="shared" si="17"/>
        <v>0.05</v>
      </c>
      <c r="P46" s="88">
        <f t="shared" si="18"/>
        <v>0.05</v>
      </c>
      <c r="Q46" s="88">
        <f t="shared" si="19"/>
        <v>0.05</v>
      </c>
      <c r="R46" s="88">
        <f t="shared" si="20"/>
        <v>0.2</v>
      </c>
      <c r="S46" s="88">
        <f t="shared" si="20"/>
        <v>0.05</v>
      </c>
      <c r="T46" s="88">
        <f t="shared" si="21"/>
        <v>-0.05</v>
      </c>
      <c r="U46" s="88">
        <f t="shared" si="21"/>
        <v>-0.1</v>
      </c>
    </row>
    <row r="47" spans="1:21" x14ac:dyDescent="0.25">
      <c r="A47" s="33" t="str">
        <f>TFP!A47</f>
        <v>atrad</v>
      </c>
      <c r="B47" s="33" t="str">
        <f>TFP!B47</f>
        <v>nat</v>
      </c>
      <c r="C47" s="33" t="str">
        <f t="shared" si="2"/>
        <v>base</v>
      </c>
      <c r="D47" s="85">
        <f t="shared" si="7"/>
        <v>-0.05</v>
      </c>
      <c r="E47" s="85">
        <f t="shared" si="8"/>
        <v>-0.6</v>
      </c>
      <c r="F47" s="85">
        <f t="shared" si="9"/>
        <v>-1.4</v>
      </c>
      <c r="G47" s="85">
        <f t="shared" si="10"/>
        <v>-1.7</v>
      </c>
      <c r="H47" s="85">
        <f t="shared" si="11"/>
        <v>-1</v>
      </c>
      <c r="I47" s="86">
        <f t="shared" si="12"/>
        <v>-1.6</v>
      </c>
      <c r="J47" s="86">
        <f t="shared" si="13"/>
        <v>-0.6</v>
      </c>
      <c r="K47" s="86">
        <f t="shared" si="4"/>
        <v>-0.3</v>
      </c>
      <c r="L47" s="86">
        <f t="shared" si="14"/>
        <v>-0.1</v>
      </c>
      <c r="M47" s="86">
        <f t="shared" si="15"/>
        <v>-0.05</v>
      </c>
      <c r="N47" s="86">
        <f t="shared" si="16"/>
        <v>0.05</v>
      </c>
      <c r="O47" s="88">
        <f t="shared" si="17"/>
        <v>0.05</v>
      </c>
      <c r="P47" s="88">
        <f t="shared" si="18"/>
        <v>0.05</v>
      </c>
      <c r="Q47" s="88">
        <f t="shared" si="19"/>
        <v>0.05</v>
      </c>
      <c r="R47" s="88">
        <f t="shared" si="20"/>
        <v>0.2</v>
      </c>
      <c r="S47" s="88">
        <f t="shared" si="20"/>
        <v>0.05</v>
      </c>
      <c r="T47" s="88">
        <f t="shared" si="21"/>
        <v>-0.05</v>
      </c>
      <c r="U47" s="88">
        <f t="shared" si="21"/>
        <v>-0.1</v>
      </c>
    </row>
    <row r="48" spans="1:21" x14ac:dyDescent="0.25">
      <c r="A48" s="33" t="str">
        <f>TFP!A48</f>
        <v>ahotl</v>
      </c>
      <c r="B48" s="33" t="str">
        <f>TFP!B48</f>
        <v>nat</v>
      </c>
      <c r="C48" s="33" t="str">
        <f t="shared" si="2"/>
        <v>base</v>
      </c>
      <c r="D48" s="85">
        <f t="shared" si="7"/>
        <v>-0.05</v>
      </c>
      <c r="E48" s="85">
        <f t="shared" si="8"/>
        <v>-0.6</v>
      </c>
      <c r="F48" s="85">
        <f t="shared" si="9"/>
        <v>-1.4</v>
      </c>
      <c r="G48" s="85">
        <f t="shared" si="10"/>
        <v>-1.7</v>
      </c>
      <c r="H48" s="85">
        <f t="shared" si="11"/>
        <v>-1</v>
      </c>
      <c r="I48" s="86">
        <f t="shared" si="12"/>
        <v>-1.6</v>
      </c>
      <c r="J48" s="86">
        <f t="shared" si="13"/>
        <v>-0.6</v>
      </c>
      <c r="K48" s="86">
        <f t="shared" si="4"/>
        <v>-0.3</v>
      </c>
      <c r="L48" s="86">
        <f t="shared" si="14"/>
        <v>-0.1</v>
      </c>
      <c r="M48" s="86">
        <f t="shared" si="15"/>
        <v>-0.05</v>
      </c>
      <c r="N48" s="86">
        <f t="shared" si="16"/>
        <v>0.05</v>
      </c>
      <c r="O48" s="88">
        <f t="shared" si="17"/>
        <v>0.05</v>
      </c>
      <c r="P48" s="88">
        <f t="shared" si="18"/>
        <v>0.05</v>
      </c>
      <c r="Q48" s="88">
        <f t="shared" si="19"/>
        <v>0.05</v>
      </c>
      <c r="R48" s="88">
        <f t="shared" si="20"/>
        <v>0.2</v>
      </c>
      <c r="S48" s="88">
        <f t="shared" si="20"/>
        <v>0.05</v>
      </c>
      <c r="T48" s="88">
        <f t="shared" si="21"/>
        <v>-0.05</v>
      </c>
      <c r="U48" s="88">
        <f t="shared" si="21"/>
        <v>-0.1</v>
      </c>
    </row>
    <row r="49" spans="1:21" x14ac:dyDescent="0.25">
      <c r="A49" s="33" t="str">
        <f>TFP!A49</f>
        <v>atrps</v>
      </c>
      <c r="B49" s="33" t="str">
        <f>TFP!B49</f>
        <v>nat</v>
      </c>
      <c r="C49" s="33" t="str">
        <f t="shared" si="2"/>
        <v>base</v>
      </c>
      <c r="D49" s="85">
        <f t="shared" si="7"/>
        <v>-0.05</v>
      </c>
      <c r="E49" s="85">
        <f t="shared" si="8"/>
        <v>-0.6</v>
      </c>
      <c r="F49" s="85">
        <f t="shared" si="9"/>
        <v>-1.4</v>
      </c>
      <c r="G49" s="85">
        <f t="shared" si="10"/>
        <v>-1.7</v>
      </c>
      <c r="H49" s="85">
        <f t="shared" si="11"/>
        <v>-1</v>
      </c>
      <c r="I49" s="86">
        <f t="shared" si="12"/>
        <v>-1.6</v>
      </c>
      <c r="J49" s="86">
        <f t="shared" si="13"/>
        <v>-0.6</v>
      </c>
      <c r="K49" s="86">
        <f t="shared" si="4"/>
        <v>-0.3</v>
      </c>
      <c r="L49" s="86">
        <f t="shared" si="14"/>
        <v>-0.1</v>
      </c>
      <c r="M49" s="86">
        <f t="shared" si="15"/>
        <v>-0.05</v>
      </c>
      <c r="N49" s="86">
        <f t="shared" si="16"/>
        <v>0.05</v>
      </c>
      <c r="O49" s="88">
        <f t="shared" si="17"/>
        <v>0.05</v>
      </c>
      <c r="P49" s="88">
        <f t="shared" si="18"/>
        <v>0.05</v>
      </c>
      <c r="Q49" s="88">
        <f t="shared" si="19"/>
        <v>0.05</v>
      </c>
      <c r="R49" s="88">
        <f t="shared" si="20"/>
        <v>0.2</v>
      </c>
      <c r="S49" s="88">
        <f t="shared" si="20"/>
        <v>0.05</v>
      </c>
      <c r="T49" s="88">
        <f t="shared" si="21"/>
        <v>-0.05</v>
      </c>
      <c r="U49" s="88">
        <f t="shared" si="21"/>
        <v>-0.1</v>
      </c>
    </row>
    <row r="50" spans="1:21" x14ac:dyDescent="0.25">
      <c r="A50" s="33" t="str">
        <f>TFP!A50</f>
        <v>altrp-p</v>
      </c>
      <c r="B50" s="33" t="str">
        <f>TFP!B50</f>
        <v>nat</v>
      </c>
      <c r="C50" s="33" t="str">
        <f t="shared" si="2"/>
        <v>base</v>
      </c>
      <c r="D50" s="85">
        <f t="shared" si="7"/>
        <v>-0.05</v>
      </c>
      <c r="E50" s="85">
        <f t="shared" si="8"/>
        <v>-0.6</v>
      </c>
      <c r="F50" s="85">
        <f t="shared" si="9"/>
        <v>-1.4</v>
      </c>
      <c r="G50" s="85">
        <f t="shared" si="10"/>
        <v>-1.7</v>
      </c>
      <c r="H50" s="85">
        <f t="shared" si="11"/>
        <v>-1</v>
      </c>
      <c r="I50" s="86">
        <f t="shared" si="12"/>
        <v>-1.6</v>
      </c>
      <c r="J50" s="86">
        <f t="shared" si="13"/>
        <v>-0.6</v>
      </c>
      <c r="K50" s="86">
        <f t="shared" si="4"/>
        <v>-0.3</v>
      </c>
      <c r="L50" s="86">
        <f t="shared" si="14"/>
        <v>-0.1</v>
      </c>
      <c r="M50" s="86">
        <f t="shared" si="15"/>
        <v>-0.05</v>
      </c>
      <c r="N50" s="86">
        <f t="shared" si="16"/>
        <v>0.05</v>
      </c>
      <c r="O50" s="88">
        <f t="shared" si="17"/>
        <v>0.05</v>
      </c>
      <c r="P50" s="88">
        <f t="shared" si="18"/>
        <v>0.05</v>
      </c>
      <c r="Q50" s="88">
        <f t="shared" si="19"/>
        <v>0.05</v>
      </c>
      <c r="R50" s="88">
        <f t="shared" si="20"/>
        <v>0.2</v>
      </c>
      <c r="S50" s="88">
        <f t="shared" si="20"/>
        <v>0.05</v>
      </c>
      <c r="T50" s="88">
        <f t="shared" si="21"/>
        <v>-0.05</v>
      </c>
      <c r="U50" s="88">
        <f t="shared" si="21"/>
        <v>-0.1</v>
      </c>
    </row>
    <row r="51" spans="1:21" x14ac:dyDescent="0.25">
      <c r="A51" s="33" t="str">
        <f>TFP!A51</f>
        <v>altrp-f</v>
      </c>
      <c r="B51" s="33" t="str">
        <f>TFP!B51</f>
        <v>nat</v>
      </c>
      <c r="C51" s="33" t="str">
        <f t="shared" si="2"/>
        <v>base</v>
      </c>
      <c r="D51" s="85">
        <f t="shared" si="7"/>
        <v>-0.05</v>
      </c>
      <c r="E51" s="85">
        <f t="shared" si="8"/>
        <v>-0.6</v>
      </c>
      <c r="F51" s="85">
        <f t="shared" si="9"/>
        <v>-1.4</v>
      </c>
      <c r="G51" s="85">
        <f t="shared" si="10"/>
        <v>-1.7</v>
      </c>
      <c r="H51" s="85">
        <f t="shared" si="11"/>
        <v>-1</v>
      </c>
      <c r="I51" s="86">
        <f t="shared" si="12"/>
        <v>-1.6</v>
      </c>
      <c r="J51" s="86">
        <f t="shared" si="13"/>
        <v>-0.6</v>
      </c>
      <c r="K51" s="86">
        <f t="shared" si="4"/>
        <v>-0.3</v>
      </c>
      <c r="L51" s="86">
        <f t="shared" si="14"/>
        <v>-0.1</v>
      </c>
      <c r="M51" s="86">
        <f t="shared" si="15"/>
        <v>-0.05</v>
      </c>
      <c r="N51" s="86">
        <f t="shared" si="16"/>
        <v>0.05</v>
      </c>
      <c r="O51" s="88">
        <f t="shared" si="17"/>
        <v>0.05</v>
      </c>
      <c r="P51" s="88">
        <f t="shared" si="18"/>
        <v>0.05</v>
      </c>
      <c r="Q51" s="88">
        <f t="shared" si="19"/>
        <v>0.05</v>
      </c>
      <c r="R51" s="88">
        <f t="shared" si="20"/>
        <v>0.2</v>
      </c>
      <c r="S51" s="88">
        <f t="shared" si="20"/>
        <v>0.05</v>
      </c>
      <c r="T51" s="88">
        <f t="shared" si="21"/>
        <v>-0.05</v>
      </c>
      <c r="U51" s="88">
        <f t="shared" si="21"/>
        <v>-0.1</v>
      </c>
    </row>
    <row r="52" spans="1:21" x14ac:dyDescent="0.25">
      <c r="A52" s="33" t="str">
        <f>TFP!A52</f>
        <v>awtrp</v>
      </c>
      <c r="B52" s="33" t="str">
        <f>TFP!B52</f>
        <v>nat</v>
      </c>
      <c r="C52" s="33" t="str">
        <f t="shared" si="2"/>
        <v>base</v>
      </c>
      <c r="D52" s="85">
        <f t="shared" si="7"/>
        <v>-0.05</v>
      </c>
      <c r="E52" s="85">
        <f t="shared" si="8"/>
        <v>-0.6</v>
      </c>
      <c r="F52" s="85">
        <f t="shared" si="9"/>
        <v>-1.4</v>
      </c>
      <c r="G52" s="85">
        <f t="shared" si="10"/>
        <v>-1.7</v>
      </c>
      <c r="H52" s="85">
        <f t="shared" si="11"/>
        <v>-1</v>
      </c>
      <c r="I52" s="86">
        <f t="shared" si="12"/>
        <v>-1.6</v>
      </c>
      <c r="J52" s="86">
        <f t="shared" si="13"/>
        <v>-0.6</v>
      </c>
      <c r="K52" s="86">
        <f t="shared" si="4"/>
        <v>-0.3</v>
      </c>
      <c r="L52" s="86">
        <f t="shared" si="14"/>
        <v>-0.1</v>
      </c>
      <c r="M52" s="86">
        <f t="shared" si="15"/>
        <v>-0.05</v>
      </c>
      <c r="N52" s="86">
        <f t="shared" si="16"/>
        <v>0.05</v>
      </c>
      <c r="O52" s="88">
        <f t="shared" si="17"/>
        <v>0.05</v>
      </c>
      <c r="P52" s="88">
        <f t="shared" si="18"/>
        <v>0.05</v>
      </c>
      <c r="Q52" s="88">
        <f t="shared" si="19"/>
        <v>0.05</v>
      </c>
      <c r="R52" s="88">
        <f t="shared" si="20"/>
        <v>0.2</v>
      </c>
      <c r="S52" s="88">
        <f t="shared" si="20"/>
        <v>0.05</v>
      </c>
      <c r="T52" s="88">
        <f t="shared" si="21"/>
        <v>-0.05</v>
      </c>
      <c r="U52" s="88">
        <f t="shared" si="21"/>
        <v>-0.1</v>
      </c>
    </row>
    <row r="53" spans="1:21" x14ac:dyDescent="0.25">
      <c r="A53" s="33" t="str">
        <f>TFP!A53</f>
        <v>aatrp</v>
      </c>
      <c r="B53" s="33" t="str">
        <f>TFP!B53</f>
        <v>nat</v>
      </c>
      <c r="C53" s="33" t="str">
        <f>C52</f>
        <v>base</v>
      </c>
      <c r="D53" s="85">
        <f>D52</f>
        <v>-0.05</v>
      </c>
      <c r="E53" s="85">
        <f t="shared" si="8"/>
        <v>-0.6</v>
      </c>
      <c r="F53" s="85">
        <f t="shared" si="9"/>
        <v>-1.4</v>
      </c>
      <c r="G53" s="85">
        <f t="shared" si="10"/>
        <v>-1.7</v>
      </c>
      <c r="H53" s="85">
        <f t="shared" si="11"/>
        <v>-1</v>
      </c>
      <c r="I53" s="86">
        <f t="shared" si="12"/>
        <v>-1.6</v>
      </c>
      <c r="J53" s="86">
        <f t="shared" si="13"/>
        <v>-0.6</v>
      </c>
      <c r="K53" s="86">
        <f t="shared" si="4"/>
        <v>-0.3</v>
      </c>
      <c r="L53" s="86">
        <f t="shared" si="14"/>
        <v>-0.1</v>
      </c>
      <c r="M53" s="86">
        <f t="shared" si="15"/>
        <v>-0.05</v>
      </c>
      <c r="N53" s="86">
        <f t="shared" si="16"/>
        <v>0.05</v>
      </c>
      <c r="O53" s="88">
        <f t="shared" si="17"/>
        <v>0.05</v>
      </c>
      <c r="P53" s="88">
        <f t="shared" si="18"/>
        <v>0.05</v>
      </c>
      <c r="Q53" s="88">
        <f t="shared" si="19"/>
        <v>0.05</v>
      </c>
      <c r="R53" s="88">
        <f>R52</f>
        <v>0.2</v>
      </c>
      <c r="S53" s="88">
        <f>S52</f>
        <v>0.05</v>
      </c>
      <c r="T53" s="88">
        <f>T52</f>
        <v>-0.05</v>
      </c>
      <c r="U53" s="88">
        <f>U52</f>
        <v>-0.1</v>
      </c>
    </row>
    <row r="54" spans="1:21" x14ac:dyDescent="0.25">
      <c r="A54" s="33" t="str">
        <f>TFP!A54</f>
        <v>acomm</v>
      </c>
      <c r="B54" s="33" t="str">
        <f>TFP!B54</f>
        <v>nat</v>
      </c>
      <c r="C54" s="33" t="str">
        <f t="shared" si="2"/>
        <v>base</v>
      </c>
      <c r="D54" s="85">
        <f t="shared" si="7"/>
        <v>-0.05</v>
      </c>
      <c r="E54" s="85">
        <f t="shared" si="8"/>
        <v>-0.6</v>
      </c>
      <c r="F54" s="85">
        <f t="shared" si="9"/>
        <v>-1.4</v>
      </c>
      <c r="G54" s="85">
        <f t="shared" si="10"/>
        <v>-1.7</v>
      </c>
      <c r="H54" s="85">
        <f t="shared" si="11"/>
        <v>-1</v>
      </c>
      <c r="I54" s="86">
        <f t="shared" si="12"/>
        <v>-1.6</v>
      </c>
      <c r="J54" s="86">
        <f t="shared" si="13"/>
        <v>-0.6</v>
      </c>
      <c r="K54" s="86">
        <f t="shared" si="4"/>
        <v>-0.3</v>
      </c>
      <c r="L54" s="86">
        <f t="shared" si="14"/>
        <v>-0.1</v>
      </c>
      <c r="M54" s="86">
        <f t="shared" si="15"/>
        <v>-0.05</v>
      </c>
      <c r="N54" s="86">
        <f t="shared" si="16"/>
        <v>0.05</v>
      </c>
      <c r="O54" s="88">
        <f t="shared" si="17"/>
        <v>0.05</v>
      </c>
      <c r="P54" s="88">
        <f t="shared" si="18"/>
        <v>0.05</v>
      </c>
      <c r="Q54" s="88">
        <f t="shared" si="19"/>
        <v>0.05</v>
      </c>
      <c r="R54" s="88">
        <f t="shared" si="20"/>
        <v>0.2</v>
      </c>
      <c r="S54" s="88">
        <f t="shared" si="20"/>
        <v>0.05</v>
      </c>
      <c r="T54" s="88">
        <f t="shared" si="21"/>
        <v>-0.05</v>
      </c>
      <c r="U54" s="88">
        <f t="shared" si="21"/>
        <v>-0.1</v>
      </c>
    </row>
    <row r="55" spans="1:21" x14ac:dyDescent="0.25">
      <c r="A55" s="33" t="str">
        <f>TFP!A55</f>
        <v>afsrv</v>
      </c>
      <c r="B55" s="33" t="str">
        <f>TFP!B55</f>
        <v>nat</v>
      </c>
      <c r="C55" s="33" t="str">
        <f t="shared" si="2"/>
        <v>base</v>
      </c>
      <c r="D55" s="85">
        <f t="shared" si="7"/>
        <v>-0.05</v>
      </c>
      <c r="E55" s="85">
        <f t="shared" si="8"/>
        <v>-0.6</v>
      </c>
      <c r="F55" s="85">
        <f t="shared" si="9"/>
        <v>-1.4</v>
      </c>
      <c r="G55" s="85">
        <f t="shared" si="10"/>
        <v>-1.7</v>
      </c>
      <c r="H55" s="85">
        <f t="shared" si="11"/>
        <v>-1</v>
      </c>
      <c r="I55" s="86">
        <f t="shared" si="12"/>
        <v>-1.6</v>
      </c>
      <c r="J55" s="86">
        <f t="shared" si="13"/>
        <v>-0.6</v>
      </c>
      <c r="K55" s="86">
        <f t="shared" si="4"/>
        <v>-0.3</v>
      </c>
      <c r="L55" s="86">
        <f t="shared" si="14"/>
        <v>-0.1</v>
      </c>
      <c r="M55" s="86">
        <f t="shared" si="15"/>
        <v>-0.05</v>
      </c>
      <c r="N55" s="86">
        <f t="shared" si="16"/>
        <v>0.05</v>
      </c>
      <c r="O55" s="88">
        <f t="shared" si="17"/>
        <v>0.05</v>
      </c>
      <c r="P55" s="88">
        <f t="shared" si="18"/>
        <v>0.05</v>
      </c>
      <c r="Q55" s="88">
        <f t="shared" si="19"/>
        <v>0.05</v>
      </c>
      <c r="R55" s="88">
        <f t="shared" si="20"/>
        <v>0.2</v>
      </c>
      <c r="S55" s="88">
        <f t="shared" si="20"/>
        <v>0.05</v>
      </c>
      <c r="T55" s="88">
        <f t="shared" si="21"/>
        <v>-0.05</v>
      </c>
      <c r="U55" s="88">
        <f t="shared" si="21"/>
        <v>-0.1</v>
      </c>
    </row>
    <row r="56" spans="1:21" x14ac:dyDescent="0.25">
      <c r="A56" s="33" t="str">
        <f>TFP!A56</f>
        <v>absrv</v>
      </c>
      <c r="B56" s="33" t="str">
        <f>TFP!B56</f>
        <v>nat</v>
      </c>
      <c r="C56" s="33" t="str">
        <f t="shared" si="2"/>
        <v>base</v>
      </c>
      <c r="D56" s="85">
        <f t="shared" si="7"/>
        <v>-0.05</v>
      </c>
      <c r="E56" s="85">
        <f t="shared" si="8"/>
        <v>-0.6</v>
      </c>
      <c r="F56" s="85">
        <f t="shared" si="9"/>
        <v>-1.4</v>
      </c>
      <c r="G56" s="85">
        <f t="shared" si="10"/>
        <v>-1.7</v>
      </c>
      <c r="H56" s="85">
        <f t="shared" si="11"/>
        <v>-1</v>
      </c>
      <c r="I56" s="86">
        <f t="shared" si="12"/>
        <v>-1.6</v>
      </c>
      <c r="J56" s="86">
        <f t="shared" si="13"/>
        <v>-0.6</v>
      </c>
      <c r="K56" s="86">
        <f t="shared" si="4"/>
        <v>-0.3</v>
      </c>
      <c r="L56" s="86">
        <f t="shared" si="14"/>
        <v>-0.1</v>
      </c>
      <c r="M56" s="86">
        <f t="shared" si="15"/>
        <v>-0.05</v>
      </c>
      <c r="N56" s="86">
        <f t="shared" si="16"/>
        <v>0.05</v>
      </c>
      <c r="O56" s="88">
        <f t="shared" si="17"/>
        <v>0.05</v>
      </c>
      <c r="P56" s="88">
        <f t="shared" si="18"/>
        <v>0.05</v>
      </c>
      <c r="Q56" s="88">
        <f t="shared" si="19"/>
        <v>0.05</v>
      </c>
      <c r="R56" s="88">
        <f t="shared" si="20"/>
        <v>0.2</v>
      </c>
      <c r="S56" s="88">
        <f t="shared" si="20"/>
        <v>0.05</v>
      </c>
      <c r="T56" s="88">
        <f t="shared" si="21"/>
        <v>-0.05</v>
      </c>
      <c r="U56" s="88">
        <f t="shared" si="21"/>
        <v>-0.1</v>
      </c>
    </row>
    <row r="57" spans="1:21" x14ac:dyDescent="0.25">
      <c r="A57" s="33" t="str">
        <f>TFP!A57</f>
        <v>agsrv</v>
      </c>
      <c r="B57" s="33" t="str">
        <f>TFP!B57</f>
        <v>nat</v>
      </c>
      <c r="C57" s="33" t="str">
        <f t="shared" si="2"/>
        <v>base</v>
      </c>
      <c r="D57" s="85">
        <f t="shared" si="7"/>
        <v>-0.05</v>
      </c>
      <c r="E57" s="85">
        <f t="shared" si="8"/>
        <v>-0.6</v>
      </c>
      <c r="F57" s="85">
        <f t="shared" si="9"/>
        <v>-1.4</v>
      </c>
      <c r="G57" s="85">
        <f t="shared" si="10"/>
        <v>-1.7</v>
      </c>
      <c r="H57" s="85">
        <f t="shared" si="11"/>
        <v>-1</v>
      </c>
      <c r="I57" s="86">
        <f t="shared" si="12"/>
        <v>-1.6</v>
      </c>
      <c r="J57" s="86">
        <f t="shared" si="13"/>
        <v>-0.6</v>
      </c>
      <c r="K57" s="86">
        <f t="shared" si="4"/>
        <v>-0.3</v>
      </c>
      <c r="L57" s="86">
        <f t="shared" si="14"/>
        <v>-0.1</v>
      </c>
      <c r="M57" s="86">
        <f t="shared" si="15"/>
        <v>-0.05</v>
      </c>
      <c r="N57" s="86">
        <f t="shared" si="16"/>
        <v>0.05</v>
      </c>
      <c r="O57" s="88">
        <f t="shared" si="17"/>
        <v>0.05</v>
      </c>
      <c r="P57" s="88">
        <f t="shared" si="18"/>
        <v>0.05</v>
      </c>
      <c r="Q57" s="88">
        <f t="shared" si="19"/>
        <v>0.05</v>
      </c>
      <c r="R57" s="88">
        <f t="shared" si="20"/>
        <v>0.2</v>
      </c>
      <c r="S57" s="88">
        <f t="shared" si="20"/>
        <v>0.05</v>
      </c>
      <c r="T57" s="88">
        <f t="shared" si="21"/>
        <v>-0.05</v>
      </c>
      <c r="U57" s="88">
        <f t="shared" si="21"/>
        <v>-0.1</v>
      </c>
    </row>
    <row r="58" spans="1:21" x14ac:dyDescent="0.25">
      <c r="A58" s="33" t="str">
        <f>TFP!A58</f>
        <v>aosrv</v>
      </c>
      <c r="B58" s="33" t="str">
        <f>TFP!B58</f>
        <v>nat</v>
      </c>
      <c r="C58" s="33" t="str">
        <f t="shared" si="2"/>
        <v>base</v>
      </c>
      <c r="D58" s="85">
        <f t="shared" si="7"/>
        <v>-0.05</v>
      </c>
      <c r="E58" s="85">
        <f t="shared" si="8"/>
        <v>-0.6</v>
      </c>
      <c r="F58" s="85">
        <f t="shared" si="9"/>
        <v>-1.4</v>
      </c>
      <c r="G58" s="85">
        <f t="shared" si="10"/>
        <v>-1.7</v>
      </c>
      <c r="H58" s="85">
        <f t="shared" si="11"/>
        <v>-1</v>
      </c>
      <c r="I58" s="86">
        <f t="shared" si="12"/>
        <v>-1.6</v>
      </c>
      <c r="J58" s="86">
        <f t="shared" si="13"/>
        <v>-0.6</v>
      </c>
      <c r="K58" s="86">
        <f t="shared" si="4"/>
        <v>-0.3</v>
      </c>
      <c r="L58" s="86">
        <f t="shared" si="14"/>
        <v>-0.1</v>
      </c>
      <c r="M58" s="86">
        <f t="shared" si="15"/>
        <v>-0.05</v>
      </c>
      <c r="N58" s="86">
        <f t="shared" si="16"/>
        <v>0.05</v>
      </c>
      <c r="O58" s="88">
        <f t="shared" si="17"/>
        <v>0.05</v>
      </c>
      <c r="P58" s="88">
        <f t="shared" si="18"/>
        <v>0.05</v>
      </c>
      <c r="Q58" s="88">
        <f t="shared" si="19"/>
        <v>0.05</v>
      </c>
      <c r="R58" s="88">
        <f t="shared" si="20"/>
        <v>0.2</v>
      </c>
      <c r="S58" s="88">
        <f t="shared" si="20"/>
        <v>0.05</v>
      </c>
      <c r="T58" s="88">
        <f t="shared" si="21"/>
        <v>-0.05</v>
      </c>
      <c r="U58" s="88">
        <f t="shared" si="21"/>
        <v>-0.1</v>
      </c>
    </row>
  </sheetData>
  <mergeCells count="4">
    <mergeCell ref="D6:H6"/>
    <mergeCell ref="I6:N6"/>
    <mergeCell ref="O6:P6"/>
    <mergeCell ref="D5:H5"/>
  </mergeCells>
  <conditionalFormatting sqref="E7:M7 T8 D8:R8 D9:T58 U8:U58">
    <cfRule type="cellIs" dxfId="86" priority="123" operator="equal">
      <formula>"eps"</formula>
    </cfRule>
  </conditionalFormatting>
  <conditionalFormatting sqref="D7">
    <cfRule type="cellIs" dxfId="85" priority="118" operator="equal">
      <formula>"eps"</formula>
    </cfRule>
  </conditionalFormatting>
  <conditionalFormatting sqref="S8">
    <cfRule type="cellIs" dxfId="84" priority="8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4788-7015-4742-97B7-86C1BC035CF0}">
  <dimension ref="A1:U58"/>
  <sheetViews>
    <sheetView zoomScale="70" zoomScaleNormal="70" workbookViewId="0">
      <pane xSplit="3" ySplit="7" topLeftCell="D8" activePane="bottomRight" state="frozen"/>
      <selection activeCell="E33" sqref="E33"/>
      <selection pane="topRight" activeCell="E33" sqref="E33"/>
      <selection pane="bottomLeft" activeCell="E33" sqref="E33"/>
      <selection pane="bottomRight" activeCell="E33" sqref="E33"/>
    </sheetView>
  </sheetViews>
  <sheetFormatPr defaultColWidth="8.85546875" defaultRowHeight="15" x14ac:dyDescent="0.25"/>
  <cols>
    <col min="1" max="3" width="8.85546875" style="83"/>
    <col min="4" max="13" width="9.28515625" style="83" customWidth="1"/>
    <col min="14" max="16384" width="8.85546875" style="83"/>
  </cols>
  <sheetData>
    <row r="1" spans="1:21" ht="18.75" x14ac:dyDescent="0.3">
      <c r="A1" s="1" t="s">
        <v>75</v>
      </c>
      <c r="H1" s="33"/>
    </row>
    <row r="3" spans="1:21" x14ac:dyDescent="0.25">
      <c r="D3" s="13"/>
      <c r="F3" s="33"/>
      <c r="G3" s="33"/>
    </row>
    <row r="5" spans="1:21" x14ac:dyDescent="0.25">
      <c r="A5" s="2" t="s">
        <v>162</v>
      </c>
      <c r="D5" s="198" t="s">
        <v>364</v>
      </c>
      <c r="E5" s="198"/>
      <c r="F5" s="198"/>
      <c r="G5" s="198"/>
      <c r="H5" s="198"/>
    </row>
    <row r="6" spans="1:21" x14ac:dyDescent="0.25">
      <c r="D6" s="195" t="s">
        <v>360</v>
      </c>
      <c r="E6" s="195"/>
      <c r="F6" s="195"/>
      <c r="G6" s="195"/>
      <c r="H6" s="195"/>
      <c r="I6" s="196" t="s">
        <v>362</v>
      </c>
      <c r="J6" s="196"/>
      <c r="K6" s="196"/>
      <c r="L6" s="196"/>
      <c r="M6" s="196"/>
      <c r="N6" s="196"/>
      <c r="O6" s="197" t="s">
        <v>363</v>
      </c>
      <c r="P6" s="197"/>
      <c r="Q6" s="134"/>
    </row>
    <row r="7" spans="1:21" x14ac:dyDescent="0.25">
      <c r="D7" s="78">
        <v>2013</v>
      </c>
      <c r="E7" s="78">
        <v>2014</v>
      </c>
      <c r="F7" s="78">
        <v>2015</v>
      </c>
      <c r="G7" s="78">
        <v>2016</v>
      </c>
      <c r="H7" s="78">
        <v>2017</v>
      </c>
      <c r="I7" s="79">
        <v>2018</v>
      </c>
      <c r="J7" s="79">
        <v>2019</v>
      </c>
      <c r="K7" s="79">
        <v>2020</v>
      </c>
      <c r="L7" s="79">
        <v>2021</v>
      </c>
      <c r="M7" s="79">
        <v>2022</v>
      </c>
      <c r="N7" s="80">
        <v>2023</v>
      </c>
      <c r="O7" s="87">
        <v>2024</v>
      </c>
      <c r="P7" s="87">
        <v>2030</v>
      </c>
      <c r="Q7" s="87">
        <v>2033</v>
      </c>
      <c r="R7" s="87">
        <v>2034</v>
      </c>
      <c r="S7" s="87">
        <v>2035</v>
      </c>
      <c r="T7" s="87">
        <v>2039</v>
      </c>
      <c r="U7" s="87">
        <v>2045</v>
      </c>
    </row>
    <row r="8" spans="1:21" x14ac:dyDescent="0.25">
      <c r="A8" s="33" t="str">
        <f>TFP!A8</f>
        <v>aagri</v>
      </c>
      <c r="B8" s="33" t="str">
        <f>TFP!B8</f>
        <v>nat</v>
      </c>
      <c r="C8" s="33" t="str">
        <f>Closures!H6</f>
        <v>base</v>
      </c>
      <c r="D8" s="85">
        <v>0.1</v>
      </c>
      <c r="E8" s="85">
        <v>-0.5</v>
      </c>
      <c r="F8" s="85">
        <v>-1.3</v>
      </c>
      <c r="G8" s="85">
        <v>-1.7</v>
      </c>
      <c r="H8" s="85">
        <v>-0.9</v>
      </c>
      <c r="I8" s="86">
        <v>-1.5</v>
      </c>
      <c r="J8" s="86">
        <v>-1</v>
      </c>
      <c r="K8" s="86">
        <v>-0.3</v>
      </c>
      <c r="L8" s="86">
        <v>-0.1</v>
      </c>
      <c r="M8" s="86">
        <v>-0.05</v>
      </c>
      <c r="N8" s="86">
        <v>0.05</v>
      </c>
      <c r="O8" s="88">
        <v>0.05</v>
      </c>
      <c r="P8" s="88">
        <v>0.05</v>
      </c>
      <c r="Q8" s="88">
        <v>0.05</v>
      </c>
      <c r="R8" s="88">
        <v>0.2</v>
      </c>
      <c r="S8" s="88">
        <v>0.05</v>
      </c>
      <c r="T8" s="88">
        <v>-0.05</v>
      </c>
      <c r="U8" s="88">
        <v>-0.1</v>
      </c>
    </row>
    <row r="9" spans="1:21" x14ac:dyDescent="0.25">
      <c r="A9" s="33" t="str">
        <f>TFP!A9</f>
        <v>afore</v>
      </c>
      <c r="B9" s="33" t="str">
        <f>TFP!B9</f>
        <v>nat</v>
      </c>
      <c r="C9" s="33" t="str">
        <f t="shared" ref="C9:C41" si="0">C8</f>
        <v>base</v>
      </c>
      <c r="D9" s="85">
        <f t="shared" ref="D9:U23" si="1">D8</f>
        <v>0.1</v>
      </c>
      <c r="E9" s="85">
        <f t="shared" si="1"/>
        <v>-0.5</v>
      </c>
      <c r="F9" s="85">
        <f t="shared" si="1"/>
        <v>-1.3</v>
      </c>
      <c r="G9" s="85">
        <f t="shared" si="1"/>
        <v>-1.7</v>
      </c>
      <c r="H9" s="85">
        <f t="shared" si="1"/>
        <v>-0.9</v>
      </c>
      <c r="I9" s="86">
        <f t="shared" si="1"/>
        <v>-1.5</v>
      </c>
      <c r="J9" s="86">
        <f t="shared" si="1"/>
        <v>-1</v>
      </c>
      <c r="K9" s="86">
        <f t="shared" si="1"/>
        <v>-0.3</v>
      </c>
      <c r="L9" s="86">
        <f t="shared" si="1"/>
        <v>-0.1</v>
      </c>
      <c r="M9" s="86">
        <f t="shared" si="1"/>
        <v>-0.05</v>
      </c>
      <c r="N9" s="86">
        <f t="shared" si="1"/>
        <v>0.05</v>
      </c>
      <c r="O9" s="88">
        <f t="shared" si="1"/>
        <v>0.05</v>
      </c>
      <c r="P9" s="88">
        <f t="shared" si="1"/>
        <v>0.05</v>
      </c>
      <c r="Q9" s="88">
        <f t="shared" si="1"/>
        <v>0.05</v>
      </c>
      <c r="R9" s="88">
        <f t="shared" si="1"/>
        <v>0.2</v>
      </c>
      <c r="S9" s="88">
        <f t="shared" si="1"/>
        <v>0.05</v>
      </c>
      <c r="T9" s="88">
        <f t="shared" si="1"/>
        <v>-0.05</v>
      </c>
      <c r="U9" s="88">
        <f t="shared" si="1"/>
        <v>-0.1</v>
      </c>
    </row>
    <row r="10" spans="1:21" x14ac:dyDescent="0.25">
      <c r="A10" s="33" t="str">
        <f>TFP!A10</f>
        <v>afish</v>
      </c>
      <c r="B10" s="33" t="str">
        <f>TFP!B10</f>
        <v>nat</v>
      </c>
      <c r="C10" s="33" t="str">
        <f t="shared" si="0"/>
        <v>base</v>
      </c>
      <c r="D10" s="85">
        <f t="shared" si="1"/>
        <v>0.1</v>
      </c>
      <c r="E10" s="85">
        <f t="shared" si="1"/>
        <v>-0.5</v>
      </c>
      <c r="F10" s="85">
        <f t="shared" si="1"/>
        <v>-1.3</v>
      </c>
      <c r="G10" s="85">
        <f t="shared" si="1"/>
        <v>-1.7</v>
      </c>
      <c r="H10" s="85">
        <f t="shared" si="1"/>
        <v>-0.9</v>
      </c>
      <c r="I10" s="86">
        <f t="shared" si="1"/>
        <v>-1.5</v>
      </c>
      <c r="J10" s="86">
        <f t="shared" si="1"/>
        <v>-1</v>
      </c>
      <c r="K10" s="86">
        <f t="shared" si="1"/>
        <v>-0.3</v>
      </c>
      <c r="L10" s="86">
        <f t="shared" si="1"/>
        <v>-0.1</v>
      </c>
      <c r="M10" s="86">
        <f t="shared" si="1"/>
        <v>-0.05</v>
      </c>
      <c r="N10" s="86">
        <f t="shared" si="1"/>
        <v>0.05</v>
      </c>
      <c r="O10" s="88">
        <f t="shared" si="1"/>
        <v>0.05</v>
      </c>
      <c r="P10" s="88">
        <f t="shared" si="1"/>
        <v>0.05</v>
      </c>
      <c r="Q10" s="88">
        <f t="shared" si="1"/>
        <v>0.05</v>
      </c>
      <c r="R10" s="88">
        <f t="shared" si="1"/>
        <v>0.2</v>
      </c>
      <c r="S10" s="88">
        <f t="shared" si="1"/>
        <v>0.05</v>
      </c>
      <c r="T10" s="88">
        <f t="shared" si="1"/>
        <v>-0.05</v>
      </c>
      <c r="U10" s="88">
        <f t="shared" si="1"/>
        <v>-0.1</v>
      </c>
    </row>
    <row r="11" spans="1:21" x14ac:dyDescent="0.25">
      <c r="A11" s="33" t="str">
        <f>TFP!A11</f>
        <v>acoal</v>
      </c>
      <c r="B11" s="33" t="str">
        <f>TFP!B11</f>
        <v>nat</v>
      </c>
      <c r="C11" s="33" t="str">
        <f t="shared" si="0"/>
        <v>base</v>
      </c>
      <c r="D11" s="85">
        <f t="shared" si="1"/>
        <v>0.1</v>
      </c>
      <c r="E11" s="85">
        <f t="shared" si="1"/>
        <v>-0.5</v>
      </c>
      <c r="F11" s="85">
        <f t="shared" si="1"/>
        <v>-1.3</v>
      </c>
      <c r="G11" s="85">
        <f t="shared" si="1"/>
        <v>-1.7</v>
      </c>
      <c r="H11" s="85">
        <f t="shared" si="1"/>
        <v>-0.9</v>
      </c>
      <c r="I11" s="86">
        <f t="shared" si="1"/>
        <v>-1.5</v>
      </c>
      <c r="J11" s="86">
        <f t="shared" si="1"/>
        <v>-1</v>
      </c>
      <c r="K11" s="86">
        <f t="shared" si="1"/>
        <v>-0.3</v>
      </c>
      <c r="L11" s="86">
        <f t="shared" si="1"/>
        <v>-0.1</v>
      </c>
      <c r="M11" s="86">
        <f t="shared" si="1"/>
        <v>-0.05</v>
      </c>
      <c r="N11" s="86">
        <f t="shared" si="1"/>
        <v>0.05</v>
      </c>
      <c r="O11" s="88">
        <f t="shared" si="1"/>
        <v>0.05</v>
      </c>
      <c r="P11" s="88">
        <f t="shared" si="1"/>
        <v>0.05</v>
      </c>
      <c r="Q11" s="88">
        <f t="shared" si="1"/>
        <v>0.05</v>
      </c>
      <c r="R11" s="88">
        <f t="shared" si="1"/>
        <v>0.2</v>
      </c>
      <c r="S11" s="88">
        <f t="shared" si="1"/>
        <v>0.05</v>
      </c>
      <c r="T11" s="88">
        <f t="shared" si="1"/>
        <v>-0.05</v>
      </c>
      <c r="U11" s="88">
        <f t="shared" si="1"/>
        <v>-0.1</v>
      </c>
    </row>
    <row r="12" spans="1:21" x14ac:dyDescent="0.25">
      <c r="A12" s="33" t="str">
        <f>TFP!A12</f>
        <v>agold</v>
      </c>
      <c r="B12" s="33" t="str">
        <f>TFP!B12</f>
        <v>nat</v>
      </c>
      <c r="C12" s="33" t="str">
        <f t="shared" si="0"/>
        <v>base</v>
      </c>
      <c r="D12" s="85">
        <f t="shared" si="1"/>
        <v>0.1</v>
      </c>
      <c r="E12" s="85">
        <f t="shared" si="1"/>
        <v>-0.5</v>
      </c>
      <c r="F12" s="85">
        <f t="shared" si="1"/>
        <v>-1.3</v>
      </c>
      <c r="G12" s="85">
        <f t="shared" si="1"/>
        <v>-1.7</v>
      </c>
      <c r="H12" s="85">
        <f t="shared" si="1"/>
        <v>-0.9</v>
      </c>
      <c r="I12" s="86">
        <f t="shared" si="1"/>
        <v>-1.5</v>
      </c>
      <c r="J12" s="86">
        <f t="shared" si="1"/>
        <v>-1</v>
      </c>
      <c r="K12" s="86">
        <f t="shared" si="1"/>
        <v>-0.3</v>
      </c>
      <c r="L12" s="86">
        <f t="shared" si="1"/>
        <v>-0.1</v>
      </c>
      <c r="M12" s="86">
        <f t="shared" si="1"/>
        <v>-0.05</v>
      </c>
      <c r="N12" s="86">
        <f t="shared" si="1"/>
        <v>0.05</v>
      </c>
      <c r="O12" s="88">
        <f t="shared" si="1"/>
        <v>0.05</v>
      </c>
      <c r="P12" s="88">
        <f t="shared" si="1"/>
        <v>0.05</v>
      </c>
      <c r="Q12" s="88">
        <f t="shared" si="1"/>
        <v>0.05</v>
      </c>
      <c r="R12" s="88">
        <f t="shared" si="1"/>
        <v>0.2</v>
      </c>
      <c r="S12" s="88">
        <f t="shared" si="1"/>
        <v>0.05</v>
      </c>
      <c r="T12" s="88">
        <f t="shared" si="1"/>
        <v>-0.05</v>
      </c>
      <c r="U12" s="88">
        <f t="shared" si="1"/>
        <v>-0.1</v>
      </c>
    </row>
    <row r="13" spans="1:21" x14ac:dyDescent="0.25">
      <c r="A13" s="33" t="str">
        <f>TFP!A13</f>
        <v>amore</v>
      </c>
      <c r="B13" s="33" t="str">
        <f>TFP!B13</f>
        <v>nat</v>
      </c>
      <c r="C13" s="33" t="str">
        <f t="shared" si="0"/>
        <v>base</v>
      </c>
      <c r="D13" s="85">
        <f t="shared" si="1"/>
        <v>0.1</v>
      </c>
      <c r="E13" s="85">
        <f t="shared" si="1"/>
        <v>-0.5</v>
      </c>
      <c r="F13" s="85">
        <f t="shared" si="1"/>
        <v>-1.3</v>
      </c>
      <c r="G13" s="85">
        <f t="shared" si="1"/>
        <v>-1.7</v>
      </c>
      <c r="H13" s="85">
        <f t="shared" si="1"/>
        <v>-0.9</v>
      </c>
      <c r="I13" s="86">
        <f t="shared" si="1"/>
        <v>-1.5</v>
      </c>
      <c r="J13" s="86">
        <f t="shared" si="1"/>
        <v>-1</v>
      </c>
      <c r="K13" s="86">
        <f t="shared" si="1"/>
        <v>-0.3</v>
      </c>
      <c r="L13" s="86">
        <f t="shared" si="1"/>
        <v>-0.1</v>
      </c>
      <c r="M13" s="86">
        <f t="shared" si="1"/>
        <v>-0.05</v>
      </c>
      <c r="N13" s="86">
        <f t="shared" si="1"/>
        <v>0.05</v>
      </c>
      <c r="O13" s="88">
        <f t="shared" si="1"/>
        <v>0.05</v>
      </c>
      <c r="P13" s="88">
        <f t="shared" si="1"/>
        <v>0.05</v>
      </c>
      <c r="Q13" s="88">
        <f t="shared" si="1"/>
        <v>0.05</v>
      </c>
      <c r="R13" s="88">
        <f t="shared" si="1"/>
        <v>0.2</v>
      </c>
      <c r="S13" s="88">
        <f t="shared" si="1"/>
        <v>0.05</v>
      </c>
      <c r="T13" s="88">
        <f t="shared" si="1"/>
        <v>-0.05</v>
      </c>
      <c r="U13" s="88">
        <f t="shared" si="1"/>
        <v>-0.1</v>
      </c>
    </row>
    <row r="14" spans="1:21" x14ac:dyDescent="0.25">
      <c r="A14" s="33" t="str">
        <f>TFP!A14</f>
        <v>amine</v>
      </c>
      <c r="B14" s="33" t="str">
        <f>TFP!B14</f>
        <v>nat</v>
      </c>
      <c r="C14" s="33" t="str">
        <f t="shared" si="0"/>
        <v>base</v>
      </c>
      <c r="D14" s="85">
        <f t="shared" si="1"/>
        <v>0.1</v>
      </c>
      <c r="E14" s="85">
        <f t="shared" si="1"/>
        <v>-0.5</v>
      </c>
      <c r="F14" s="85">
        <f t="shared" si="1"/>
        <v>-1.3</v>
      </c>
      <c r="G14" s="85">
        <f t="shared" si="1"/>
        <v>-1.7</v>
      </c>
      <c r="H14" s="85">
        <f t="shared" si="1"/>
        <v>-0.9</v>
      </c>
      <c r="I14" s="86">
        <f t="shared" si="1"/>
        <v>-1.5</v>
      </c>
      <c r="J14" s="86">
        <f t="shared" si="1"/>
        <v>-1</v>
      </c>
      <c r="K14" s="86">
        <f t="shared" si="1"/>
        <v>-0.3</v>
      </c>
      <c r="L14" s="86">
        <f t="shared" si="1"/>
        <v>-0.1</v>
      </c>
      <c r="M14" s="86">
        <f t="shared" si="1"/>
        <v>-0.05</v>
      </c>
      <c r="N14" s="86">
        <f t="shared" si="1"/>
        <v>0.05</v>
      </c>
      <c r="O14" s="88">
        <f t="shared" si="1"/>
        <v>0.05</v>
      </c>
      <c r="P14" s="88">
        <f t="shared" si="1"/>
        <v>0.05</v>
      </c>
      <c r="Q14" s="88">
        <f t="shared" si="1"/>
        <v>0.05</v>
      </c>
      <c r="R14" s="88">
        <f t="shared" si="1"/>
        <v>0.2</v>
      </c>
      <c r="S14" s="88">
        <f t="shared" si="1"/>
        <v>0.05</v>
      </c>
      <c r="T14" s="88">
        <f t="shared" si="1"/>
        <v>-0.05</v>
      </c>
      <c r="U14" s="88">
        <f t="shared" si="1"/>
        <v>-0.1</v>
      </c>
    </row>
    <row r="15" spans="1:21" x14ac:dyDescent="0.25">
      <c r="A15" s="33" t="str">
        <f>TFP!A15</f>
        <v>acoil</v>
      </c>
      <c r="B15" s="33" t="str">
        <f>TFP!B15</f>
        <v>nat</v>
      </c>
      <c r="C15" s="33" t="str">
        <f t="shared" si="0"/>
        <v>base</v>
      </c>
      <c r="D15" s="85">
        <f t="shared" si="1"/>
        <v>0.1</v>
      </c>
      <c r="E15" s="85">
        <f t="shared" si="1"/>
        <v>-0.5</v>
      </c>
      <c r="F15" s="85">
        <f t="shared" si="1"/>
        <v>-1.3</v>
      </c>
      <c r="G15" s="85">
        <f t="shared" si="1"/>
        <v>-1.7</v>
      </c>
      <c r="H15" s="85">
        <f t="shared" si="1"/>
        <v>-0.9</v>
      </c>
      <c r="I15" s="86">
        <f t="shared" si="1"/>
        <v>-1.5</v>
      </c>
      <c r="J15" s="86">
        <f t="shared" si="1"/>
        <v>-1</v>
      </c>
      <c r="K15" s="86">
        <f t="shared" si="1"/>
        <v>-0.3</v>
      </c>
      <c r="L15" s="86">
        <f t="shared" si="1"/>
        <v>-0.1</v>
      </c>
      <c r="M15" s="86">
        <f t="shared" si="1"/>
        <v>-0.05</v>
      </c>
      <c r="N15" s="86">
        <f t="shared" si="1"/>
        <v>0.05</v>
      </c>
      <c r="O15" s="88">
        <f t="shared" si="1"/>
        <v>0.05</v>
      </c>
      <c r="P15" s="88">
        <f t="shared" si="1"/>
        <v>0.05</v>
      </c>
      <c r="Q15" s="88">
        <f t="shared" si="1"/>
        <v>0.05</v>
      </c>
      <c r="R15" s="88">
        <f t="shared" si="1"/>
        <v>0.2</v>
      </c>
      <c r="S15" s="88">
        <f t="shared" si="1"/>
        <v>0.05</v>
      </c>
      <c r="T15" s="88">
        <f t="shared" si="1"/>
        <v>-0.05</v>
      </c>
      <c r="U15" s="88">
        <f t="shared" si="1"/>
        <v>-0.1</v>
      </c>
    </row>
    <row r="16" spans="1:21" x14ac:dyDescent="0.25">
      <c r="A16" s="33" t="str">
        <f>TFP!A16</f>
        <v>angas</v>
      </c>
      <c r="B16" s="33" t="str">
        <f>TFP!B16</f>
        <v>nat</v>
      </c>
      <c r="C16" s="33" t="str">
        <f t="shared" si="0"/>
        <v>base</v>
      </c>
      <c r="D16" s="85">
        <f t="shared" si="1"/>
        <v>0.1</v>
      </c>
      <c r="E16" s="85">
        <f t="shared" si="1"/>
        <v>-0.5</v>
      </c>
      <c r="F16" s="85">
        <f t="shared" si="1"/>
        <v>-1.3</v>
      </c>
      <c r="G16" s="85">
        <f t="shared" si="1"/>
        <v>-1.7</v>
      </c>
      <c r="H16" s="85">
        <f t="shared" si="1"/>
        <v>-0.9</v>
      </c>
      <c r="I16" s="86">
        <f t="shared" si="1"/>
        <v>-1.5</v>
      </c>
      <c r="J16" s="86">
        <f t="shared" si="1"/>
        <v>-1</v>
      </c>
      <c r="K16" s="86">
        <f t="shared" si="1"/>
        <v>-0.3</v>
      </c>
      <c r="L16" s="86">
        <f t="shared" si="1"/>
        <v>-0.1</v>
      </c>
      <c r="M16" s="86">
        <f t="shared" si="1"/>
        <v>-0.05</v>
      </c>
      <c r="N16" s="86">
        <f t="shared" si="1"/>
        <v>0.05</v>
      </c>
      <c r="O16" s="88">
        <f t="shared" si="1"/>
        <v>0.05</v>
      </c>
      <c r="P16" s="88">
        <f t="shared" si="1"/>
        <v>0.05</v>
      </c>
      <c r="Q16" s="88">
        <f t="shared" si="1"/>
        <v>0.05</v>
      </c>
      <c r="R16" s="88">
        <f t="shared" si="1"/>
        <v>0.2</v>
      </c>
      <c r="S16" s="88">
        <f t="shared" si="1"/>
        <v>0.05</v>
      </c>
      <c r="T16" s="88">
        <f t="shared" si="1"/>
        <v>-0.05</v>
      </c>
      <c r="U16" s="88">
        <f t="shared" si="1"/>
        <v>-0.1</v>
      </c>
    </row>
    <row r="17" spans="1:21" x14ac:dyDescent="0.25">
      <c r="A17" s="33" t="str">
        <f>TFP!A17</f>
        <v>ahydr</v>
      </c>
      <c r="B17" s="33" t="str">
        <f>TFP!B17</f>
        <v>nat</v>
      </c>
      <c r="C17" s="33" t="str">
        <f t="shared" si="0"/>
        <v>base</v>
      </c>
      <c r="D17" s="85">
        <f t="shared" si="1"/>
        <v>0.1</v>
      </c>
      <c r="E17" s="85">
        <f t="shared" si="1"/>
        <v>-0.5</v>
      </c>
      <c r="F17" s="85">
        <f t="shared" si="1"/>
        <v>-1.3</v>
      </c>
      <c r="G17" s="85">
        <f t="shared" si="1"/>
        <v>-1.7</v>
      </c>
      <c r="H17" s="85">
        <f t="shared" si="1"/>
        <v>-0.9</v>
      </c>
      <c r="I17" s="86">
        <f t="shared" si="1"/>
        <v>-1.5</v>
      </c>
      <c r="J17" s="86">
        <f t="shared" si="1"/>
        <v>-1</v>
      </c>
      <c r="K17" s="86">
        <f t="shared" si="1"/>
        <v>-0.3</v>
      </c>
      <c r="L17" s="86">
        <f t="shared" si="1"/>
        <v>-0.1</v>
      </c>
      <c r="M17" s="86">
        <f t="shared" si="1"/>
        <v>-0.05</v>
      </c>
      <c r="N17" s="86">
        <f t="shared" si="1"/>
        <v>0.05</v>
      </c>
      <c r="O17" s="88">
        <f t="shared" si="1"/>
        <v>0.05</v>
      </c>
      <c r="P17" s="88">
        <f t="shared" si="1"/>
        <v>0.05</v>
      </c>
      <c r="Q17" s="88">
        <f t="shared" si="1"/>
        <v>0.05</v>
      </c>
      <c r="R17" s="88">
        <f t="shared" si="1"/>
        <v>0.2</v>
      </c>
      <c r="S17" s="88">
        <f t="shared" si="1"/>
        <v>0.05</v>
      </c>
      <c r="T17" s="88">
        <f t="shared" si="1"/>
        <v>-0.05</v>
      </c>
      <c r="U17" s="88">
        <f t="shared" si="1"/>
        <v>-0.1</v>
      </c>
    </row>
    <row r="18" spans="1:21" x14ac:dyDescent="0.25">
      <c r="A18" s="33" t="str">
        <f>TFP!A18</f>
        <v>afood</v>
      </c>
      <c r="B18" s="33" t="str">
        <f>TFP!B18</f>
        <v>nat</v>
      </c>
      <c r="C18" s="33" t="str">
        <f t="shared" si="0"/>
        <v>base</v>
      </c>
      <c r="D18" s="85">
        <f t="shared" si="1"/>
        <v>0.1</v>
      </c>
      <c r="E18" s="85">
        <f t="shared" si="1"/>
        <v>-0.5</v>
      </c>
      <c r="F18" s="85">
        <f t="shared" si="1"/>
        <v>-1.3</v>
      </c>
      <c r="G18" s="85">
        <f t="shared" si="1"/>
        <v>-1.7</v>
      </c>
      <c r="H18" s="85">
        <f t="shared" si="1"/>
        <v>-0.9</v>
      </c>
      <c r="I18" s="86">
        <f t="shared" si="1"/>
        <v>-1.5</v>
      </c>
      <c r="J18" s="86">
        <f t="shared" si="1"/>
        <v>-1</v>
      </c>
      <c r="K18" s="86">
        <f t="shared" si="1"/>
        <v>-0.3</v>
      </c>
      <c r="L18" s="86">
        <f t="shared" si="1"/>
        <v>-0.1</v>
      </c>
      <c r="M18" s="86">
        <f t="shared" si="1"/>
        <v>-0.05</v>
      </c>
      <c r="N18" s="86">
        <f t="shared" si="1"/>
        <v>0.05</v>
      </c>
      <c r="O18" s="88">
        <f t="shared" si="1"/>
        <v>0.05</v>
      </c>
      <c r="P18" s="88">
        <f t="shared" si="1"/>
        <v>0.05</v>
      </c>
      <c r="Q18" s="88">
        <f t="shared" si="1"/>
        <v>0.05</v>
      </c>
      <c r="R18" s="88">
        <f t="shared" si="1"/>
        <v>0.2</v>
      </c>
      <c r="S18" s="88">
        <f t="shared" si="1"/>
        <v>0.05</v>
      </c>
      <c r="T18" s="88">
        <f t="shared" si="1"/>
        <v>-0.05</v>
      </c>
      <c r="U18" s="88">
        <f t="shared" si="1"/>
        <v>-0.1</v>
      </c>
    </row>
    <row r="19" spans="1:21" x14ac:dyDescent="0.25">
      <c r="A19" s="33" t="str">
        <f>TFP!A19</f>
        <v>abevt</v>
      </c>
      <c r="B19" s="33" t="str">
        <f>TFP!B19</f>
        <v>nat</v>
      </c>
      <c r="C19" s="33" t="str">
        <f t="shared" si="0"/>
        <v>base</v>
      </c>
      <c r="D19" s="85">
        <f t="shared" si="1"/>
        <v>0.1</v>
      </c>
      <c r="E19" s="85">
        <f t="shared" si="1"/>
        <v>-0.5</v>
      </c>
      <c r="F19" s="85">
        <f t="shared" si="1"/>
        <v>-1.3</v>
      </c>
      <c r="G19" s="85">
        <f t="shared" si="1"/>
        <v>-1.7</v>
      </c>
      <c r="H19" s="85">
        <f t="shared" si="1"/>
        <v>-0.9</v>
      </c>
      <c r="I19" s="86">
        <f t="shared" si="1"/>
        <v>-1.5</v>
      </c>
      <c r="J19" s="86">
        <f t="shared" si="1"/>
        <v>-1</v>
      </c>
      <c r="K19" s="86">
        <f t="shared" si="1"/>
        <v>-0.3</v>
      </c>
      <c r="L19" s="86">
        <f t="shared" si="1"/>
        <v>-0.1</v>
      </c>
      <c r="M19" s="86">
        <f t="shared" si="1"/>
        <v>-0.05</v>
      </c>
      <c r="N19" s="86">
        <f t="shared" si="1"/>
        <v>0.05</v>
      </c>
      <c r="O19" s="88">
        <f t="shared" si="1"/>
        <v>0.05</v>
      </c>
      <c r="P19" s="88">
        <f t="shared" si="1"/>
        <v>0.05</v>
      </c>
      <c r="Q19" s="88">
        <f t="shared" si="1"/>
        <v>0.05</v>
      </c>
      <c r="R19" s="88">
        <f t="shared" si="1"/>
        <v>0.2</v>
      </c>
      <c r="S19" s="88">
        <f t="shared" si="1"/>
        <v>0.05</v>
      </c>
      <c r="T19" s="88">
        <f t="shared" si="1"/>
        <v>-0.05</v>
      </c>
      <c r="U19" s="88">
        <f t="shared" si="1"/>
        <v>-0.1</v>
      </c>
    </row>
    <row r="20" spans="1:21" x14ac:dyDescent="0.25">
      <c r="A20" s="33" t="str">
        <f>TFP!A20</f>
        <v>atext</v>
      </c>
      <c r="B20" s="33" t="str">
        <f>TFP!B20</f>
        <v>nat</v>
      </c>
      <c r="C20" s="33" t="str">
        <f t="shared" si="0"/>
        <v>base</v>
      </c>
      <c r="D20" s="85">
        <f t="shared" si="1"/>
        <v>0.1</v>
      </c>
      <c r="E20" s="85">
        <f t="shared" si="1"/>
        <v>-0.5</v>
      </c>
      <c r="F20" s="85">
        <f t="shared" si="1"/>
        <v>-1.3</v>
      </c>
      <c r="G20" s="85">
        <f t="shared" si="1"/>
        <v>-1.7</v>
      </c>
      <c r="H20" s="85">
        <f t="shared" si="1"/>
        <v>-0.9</v>
      </c>
      <c r="I20" s="86">
        <f t="shared" si="1"/>
        <v>-1.5</v>
      </c>
      <c r="J20" s="86">
        <f t="shared" si="1"/>
        <v>-1</v>
      </c>
      <c r="K20" s="86">
        <f t="shared" si="1"/>
        <v>-0.3</v>
      </c>
      <c r="L20" s="86">
        <f t="shared" si="1"/>
        <v>-0.1</v>
      </c>
      <c r="M20" s="86">
        <f t="shared" si="1"/>
        <v>-0.05</v>
      </c>
      <c r="N20" s="86">
        <f t="shared" si="1"/>
        <v>0.05</v>
      </c>
      <c r="O20" s="88">
        <f t="shared" si="1"/>
        <v>0.05</v>
      </c>
      <c r="P20" s="88">
        <f t="shared" si="1"/>
        <v>0.05</v>
      </c>
      <c r="Q20" s="88">
        <f t="shared" si="1"/>
        <v>0.05</v>
      </c>
      <c r="R20" s="88">
        <f t="shared" si="1"/>
        <v>0.2</v>
      </c>
      <c r="S20" s="88">
        <f t="shared" si="1"/>
        <v>0.05</v>
      </c>
      <c r="T20" s="88">
        <f t="shared" si="1"/>
        <v>-0.05</v>
      </c>
      <c r="U20" s="88">
        <f t="shared" si="1"/>
        <v>-0.1</v>
      </c>
    </row>
    <row r="21" spans="1:21" x14ac:dyDescent="0.25">
      <c r="A21" s="33" t="str">
        <f>TFP!A21</f>
        <v>aclth</v>
      </c>
      <c r="B21" s="33" t="str">
        <f>TFP!B21</f>
        <v>nat</v>
      </c>
      <c r="C21" s="33" t="str">
        <f t="shared" si="0"/>
        <v>base</v>
      </c>
      <c r="D21" s="85">
        <f t="shared" si="1"/>
        <v>0.1</v>
      </c>
      <c r="E21" s="85">
        <f t="shared" si="1"/>
        <v>-0.5</v>
      </c>
      <c r="F21" s="85">
        <f t="shared" si="1"/>
        <v>-1.3</v>
      </c>
      <c r="G21" s="85">
        <f t="shared" si="1"/>
        <v>-1.7</v>
      </c>
      <c r="H21" s="85">
        <f t="shared" si="1"/>
        <v>-0.9</v>
      </c>
      <c r="I21" s="86">
        <f t="shared" si="1"/>
        <v>-1.5</v>
      </c>
      <c r="J21" s="86">
        <f t="shared" si="1"/>
        <v>-1</v>
      </c>
      <c r="K21" s="86">
        <f t="shared" si="1"/>
        <v>-0.3</v>
      </c>
      <c r="L21" s="86">
        <f t="shared" si="1"/>
        <v>-0.1</v>
      </c>
      <c r="M21" s="86">
        <f t="shared" si="1"/>
        <v>-0.05</v>
      </c>
      <c r="N21" s="86">
        <f t="shared" si="1"/>
        <v>0.05</v>
      </c>
      <c r="O21" s="88">
        <f t="shared" si="1"/>
        <v>0.05</v>
      </c>
      <c r="P21" s="88">
        <f t="shared" si="1"/>
        <v>0.05</v>
      </c>
      <c r="Q21" s="88">
        <f t="shared" si="1"/>
        <v>0.05</v>
      </c>
      <c r="R21" s="88">
        <f t="shared" si="1"/>
        <v>0.2</v>
      </c>
      <c r="S21" s="88">
        <f t="shared" si="1"/>
        <v>0.05</v>
      </c>
      <c r="T21" s="88">
        <f t="shared" si="1"/>
        <v>-0.05</v>
      </c>
      <c r="U21" s="88">
        <f t="shared" si="1"/>
        <v>-0.1</v>
      </c>
    </row>
    <row r="22" spans="1:21" x14ac:dyDescent="0.25">
      <c r="A22" s="33" t="str">
        <f>TFP!A22</f>
        <v>aleat</v>
      </c>
      <c r="B22" s="33" t="str">
        <f>TFP!B22</f>
        <v>nat</v>
      </c>
      <c r="C22" s="33" t="str">
        <f t="shared" si="0"/>
        <v>base</v>
      </c>
      <c r="D22" s="85">
        <f t="shared" si="1"/>
        <v>0.1</v>
      </c>
      <c r="E22" s="85">
        <f t="shared" si="1"/>
        <v>-0.5</v>
      </c>
      <c r="F22" s="85">
        <f t="shared" si="1"/>
        <v>-1.3</v>
      </c>
      <c r="G22" s="85">
        <f t="shared" si="1"/>
        <v>-1.7</v>
      </c>
      <c r="H22" s="85">
        <f t="shared" si="1"/>
        <v>-0.9</v>
      </c>
      <c r="I22" s="86">
        <f t="shared" si="1"/>
        <v>-1.5</v>
      </c>
      <c r="J22" s="86">
        <f t="shared" si="1"/>
        <v>-1</v>
      </c>
      <c r="K22" s="86">
        <f t="shared" si="1"/>
        <v>-0.3</v>
      </c>
      <c r="L22" s="86">
        <f t="shared" si="1"/>
        <v>-0.1</v>
      </c>
      <c r="M22" s="86">
        <f t="shared" si="1"/>
        <v>-0.05</v>
      </c>
      <c r="N22" s="86">
        <f t="shared" si="1"/>
        <v>0.05</v>
      </c>
      <c r="O22" s="88">
        <f t="shared" si="1"/>
        <v>0.05</v>
      </c>
      <c r="P22" s="88">
        <f t="shared" si="1"/>
        <v>0.05</v>
      </c>
      <c r="Q22" s="88">
        <f t="shared" si="1"/>
        <v>0.05</v>
      </c>
      <c r="R22" s="88">
        <f t="shared" si="1"/>
        <v>0.2</v>
      </c>
      <c r="S22" s="88">
        <f t="shared" si="1"/>
        <v>0.05</v>
      </c>
      <c r="T22" s="88">
        <f t="shared" si="1"/>
        <v>-0.05</v>
      </c>
      <c r="U22" s="88">
        <f t="shared" si="1"/>
        <v>-0.1</v>
      </c>
    </row>
    <row r="23" spans="1:21" x14ac:dyDescent="0.25">
      <c r="A23" s="33" t="str">
        <f>TFP!A23</f>
        <v>afoot</v>
      </c>
      <c r="B23" s="33" t="str">
        <f>TFP!B23</f>
        <v>nat</v>
      </c>
      <c r="C23" s="33" t="str">
        <f t="shared" si="0"/>
        <v>base</v>
      </c>
      <c r="D23" s="85">
        <f t="shared" si="1"/>
        <v>0.1</v>
      </c>
      <c r="E23" s="85">
        <f t="shared" si="1"/>
        <v>-0.5</v>
      </c>
      <c r="F23" s="85">
        <f t="shared" si="1"/>
        <v>-1.3</v>
      </c>
      <c r="G23" s="85">
        <f t="shared" ref="G23:U38" si="2">G22</f>
        <v>-1.7</v>
      </c>
      <c r="H23" s="85">
        <f t="shared" si="2"/>
        <v>-0.9</v>
      </c>
      <c r="I23" s="86">
        <f t="shared" si="2"/>
        <v>-1.5</v>
      </c>
      <c r="J23" s="86">
        <f t="shared" si="2"/>
        <v>-1</v>
      </c>
      <c r="K23" s="86">
        <f t="shared" si="2"/>
        <v>-0.3</v>
      </c>
      <c r="L23" s="86">
        <f t="shared" si="2"/>
        <v>-0.1</v>
      </c>
      <c r="M23" s="86">
        <f t="shared" si="2"/>
        <v>-0.05</v>
      </c>
      <c r="N23" s="86">
        <f t="shared" si="2"/>
        <v>0.05</v>
      </c>
      <c r="O23" s="88">
        <f t="shared" si="2"/>
        <v>0.05</v>
      </c>
      <c r="P23" s="88">
        <f t="shared" si="2"/>
        <v>0.05</v>
      </c>
      <c r="Q23" s="88">
        <f t="shared" si="2"/>
        <v>0.05</v>
      </c>
      <c r="R23" s="88">
        <f t="shared" si="2"/>
        <v>0.2</v>
      </c>
      <c r="S23" s="88">
        <f t="shared" si="2"/>
        <v>0.05</v>
      </c>
      <c r="T23" s="88">
        <f t="shared" si="2"/>
        <v>-0.05</v>
      </c>
      <c r="U23" s="88">
        <f t="shared" si="2"/>
        <v>-0.1</v>
      </c>
    </row>
    <row r="24" spans="1:21" x14ac:dyDescent="0.25">
      <c r="A24" s="33" t="str">
        <f>TFP!A24</f>
        <v>awood</v>
      </c>
      <c r="B24" s="33" t="str">
        <f>TFP!B24</f>
        <v>nat</v>
      </c>
      <c r="C24" s="33" t="str">
        <f t="shared" si="0"/>
        <v>base</v>
      </c>
      <c r="D24" s="85">
        <f t="shared" ref="D24:D41" si="3">D23</f>
        <v>0.1</v>
      </c>
      <c r="E24" s="85">
        <f t="shared" ref="E24:E41" si="4">E23</f>
        <v>-0.5</v>
      </c>
      <c r="F24" s="85">
        <f t="shared" ref="F24:F41" si="5">F23</f>
        <v>-1.3</v>
      </c>
      <c r="G24" s="85">
        <f t="shared" si="2"/>
        <v>-1.7</v>
      </c>
      <c r="H24" s="85">
        <f t="shared" si="2"/>
        <v>-0.9</v>
      </c>
      <c r="I24" s="86">
        <f t="shared" si="2"/>
        <v>-1.5</v>
      </c>
      <c r="J24" s="86">
        <f t="shared" si="2"/>
        <v>-1</v>
      </c>
      <c r="K24" s="86">
        <f t="shared" si="2"/>
        <v>-0.3</v>
      </c>
      <c r="L24" s="86">
        <f t="shared" si="2"/>
        <v>-0.1</v>
      </c>
      <c r="M24" s="86">
        <f t="shared" si="2"/>
        <v>-0.05</v>
      </c>
      <c r="N24" s="86">
        <f t="shared" si="2"/>
        <v>0.05</v>
      </c>
      <c r="O24" s="88">
        <f t="shared" si="2"/>
        <v>0.05</v>
      </c>
      <c r="P24" s="88">
        <f t="shared" si="2"/>
        <v>0.05</v>
      </c>
      <c r="Q24" s="88">
        <f t="shared" si="2"/>
        <v>0.05</v>
      </c>
      <c r="R24" s="88">
        <f t="shared" si="2"/>
        <v>0.2</v>
      </c>
      <c r="S24" s="88">
        <f t="shared" si="2"/>
        <v>0.05</v>
      </c>
      <c r="T24" s="88">
        <f t="shared" si="2"/>
        <v>-0.05</v>
      </c>
      <c r="U24" s="88">
        <f t="shared" si="2"/>
        <v>-0.1</v>
      </c>
    </row>
    <row r="25" spans="1:21" x14ac:dyDescent="0.25">
      <c r="A25" s="33" t="str">
        <f>TFP!A25</f>
        <v>apapr</v>
      </c>
      <c r="B25" s="33" t="str">
        <f>TFP!B25</f>
        <v>nat</v>
      </c>
      <c r="C25" s="33" t="str">
        <f t="shared" si="0"/>
        <v>base</v>
      </c>
      <c r="D25" s="85">
        <f t="shared" si="3"/>
        <v>0.1</v>
      </c>
      <c r="E25" s="85">
        <f t="shared" si="4"/>
        <v>-0.5</v>
      </c>
      <c r="F25" s="85">
        <f t="shared" si="5"/>
        <v>-1.3</v>
      </c>
      <c r="G25" s="85">
        <f t="shared" si="2"/>
        <v>-1.7</v>
      </c>
      <c r="H25" s="85">
        <f t="shared" si="2"/>
        <v>-0.9</v>
      </c>
      <c r="I25" s="86">
        <f t="shared" si="2"/>
        <v>-1.5</v>
      </c>
      <c r="J25" s="86">
        <f t="shared" si="2"/>
        <v>-1</v>
      </c>
      <c r="K25" s="86">
        <f t="shared" si="2"/>
        <v>-0.3</v>
      </c>
      <c r="L25" s="86">
        <f t="shared" si="2"/>
        <v>-0.1</v>
      </c>
      <c r="M25" s="86">
        <f t="shared" si="2"/>
        <v>-0.05</v>
      </c>
      <c r="N25" s="86">
        <f t="shared" si="2"/>
        <v>0.05</v>
      </c>
      <c r="O25" s="88">
        <f t="shared" si="2"/>
        <v>0.05</v>
      </c>
      <c r="P25" s="88">
        <f t="shared" si="2"/>
        <v>0.05</v>
      </c>
      <c r="Q25" s="88">
        <f t="shared" si="2"/>
        <v>0.05</v>
      </c>
      <c r="R25" s="88">
        <f t="shared" si="2"/>
        <v>0.2</v>
      </c>
      <c r="S25" s="88">
        <f t="shared" si="2"/>
        <v>0.05</v>
      </c>
      <c r="T25" s="88">
        <f t="shared" si="2"/>
        <v>-0.05</v>
      </c>
      <c r="U25" s="88">
        <f t="shared" si="2"/>
        <v>-0.1</v>
      </c>
    </row>
    <row r="26" spans="1:21" x14ac:dyDescent="0.25">
      <c r="A26" s="33" t="str">
        <f>TFP!A26</f>
        <v>aprnt</v>
      </c>
      <c r="B26" s="33" t="str">
        <f>TFP!B26</f>
        <v>nat</v>
      </c>
      <c r="C26" s="33" t="str">
        <f t="shared" si="0"/>
        <v>base</v>
      </c>
      <c r="D26" s="85">
        <f t="shared" si="3"/>
        <v>0.1</v>
      </c>
      <c r="E26" s="85">
        <f t="shared" si="4"/>
        <v>-0.5</v>
      </c>
      <c r="F26" s="85">
        <f t="shared" si="5"/>
        <v>-1.3</v>
      </c>
      <c r="G26" s="85">
        <f t="shared" si="2"/>
        <v>-1.7</v>
      </c>
      <c r="H26" s="85">
        <f t="shared" si="2"/>
        <v>-0.9</v>
      </c>
      <c r="I26" s="86">
        <f t="shared" si="2"/>
        <v>-1.5</v>
      </c>
      <c r="J26" s="86">
        <f t="shared" si="2"/>
        <v>-1</v>
      </c>
      <c r="K26" s="86">
        <f t="shared" si="2"/>
        <v>-0.3</v>
      </c>
      <c r="L26" s="86">
        <f t="shared" si="2"/>
        <v>-0.1</v>
      </c>
      <c r="M26" s="86">
        <f t="shared" si="2"/>
        <v>-0.05</v>
      </c>
      <c r="N26" s="86">
        <f t="shared" si="2"/>
        <v>0.05</v>
      </c>
      <c r="O26" s="88">
        <f t="shared" si="2"/>
        <v>0.05</v>
      </c>
      <c r="P26" s="88">
        <f t="shared" si="2"/>
        <v>0.05</v>
      </c>
      <c r="Q26" s="88">
        <f t="shared" si="2"/>
        <v>0.05</v>
      </c>
      <c r="R26" s="88">
        <f t="shared" si="2"/>
        <v>0.2</v>
      </c>
      <c r="S26" s="88">
        <f t="shared" si="2"/>
        <v>0.05</v>
      </c>
      <c r="T26" s="88">
        <f t="shared" si="2"/>
        <v>-0.05</v>
      </c>
      <c r="U26" s="88">
        <f t="shared" si="2"/>
        <v>-0.1</v>
      </c>
    </row>
    <row r="27" spans="1:21" x14ac:dyDescent="0.25">
      <c r="A27" s="33" t="str">
        <f>TFP!A27</f>
        <v>apetr</v>
      </c>
      <c r="B27" s="33" t="str">
        <f>TFP!B27</f>
        <v>nat</v>
      </c>
      <c r="C27" s="33" t="str">
        <f t="shared" si="0"/>
        <v>base</v>
      </c>
      <c r="D27" s="85">
        <f t="shared" si="3"/>
        <v>0.1</v>
      </c>
      <c r="E27" s="85">
        <f t="shared" si="4"/>
        <v>-0.5</v>
      </c>
      <c r="F27" s="85">
        <f t="shared" si="5"/>
        <v>-1.3</v>
      </c>
      <c r="G27" s="85">
        <f t="shared" si="2"/>
        <v>-1.7</v>
      </c>
      <c r="H27" s="85">
        <f t="shared" si="2"/>
        <v>-0.9</v>
      </c>
      <c r="I27" s="86">
        <f t="shared" si="2"/>
        <v>-1.5</v>
      </c>
      <c r="J27" s="86">
        <f t="shared" si="2"/>
        <v>-1</v>
      </c>
      <c r="K27" s="86">
        <f t="shared" si="2"/>
        <v>-0.3</v>
      </c>
      <c r="L27" s="86">
        <f t="shared" si="2"/>
        <v>-0.1</v>
      </c>
      <c r="M27" s="86">
        <f t="shared" si="2"/>
        <v>-0.05</v>
      </c>
      <c r="N27" s="86">
        <f t="shared" si="2"/>
        <v>0.05</v>
      </c>
      <c r="O27" s="88">
        <f t="shared" si="2"/>
        <v>0.05</v>
      </c>
      <c r="P27" s="88">
        <f t="shared" si="2"/>
        <v>0.05</v>
      </c>
      <c r="Q27" s="88">
        <f t="shared" si="2"/>
        <v>0.05</v>
      </c>
      <c r="R27" s="88">
        <f t="shared" si="2"/>
        <v>0.2</v>
      </c>
      <c r="S27" s="88">
        <f t="shared" si="2"/>
        <v>0.05</v>
      </c>
      <c r="T27" s="88">
        <f t="shared" si="2"/>
        <v>-0.05</v>
      </c>
      <c r="U27" s="88">
        <f t="shared" si="2"/>
        <v>-0.1</v>
      </c>
    </row>
    <row r="28" spans="1:21" x14ac:dyDescent="0.25">
      <c r="A28" s="33" t="str">
        <f>TFP!A28</f>
        <v>abchm</v>
      </c>
      <c r="B28" s="33" t="str">
        <f>TFP!B28</f>
        <v>nat</v>
      </c>
      <c r="C28" s="33" t="str">
        <f t="shared" si="0"/>
        <v>base</v>
      </c>
      <c r="D28" s="85">
        <f t="shared" si="3"/>
        <v>0.1</v>
      </c>
      <c r="E28" s="85">
        <f t="shared" si="4"/>
        <v>-0.5</v>
      </c>
      <c r="F28" s="85">
        <f t="shared" si="5"/>
        <v>-1.3</v>
      </c>
      <c r="G28" s="85">
        <f t="shared" si="2"/>
        <v>-1.7</v>
      </c>
      <c r="H28" s="85">
        <f t="shared" si="2"/>
        <v>-0.9</v>
      </c>
      <c r="I28" s="86">
        <f t="shared" si="2"/>
        <v>-1.5</v>
      </c>
      <c r="J28" s="86">
        <f t="shared" si="2"/>
        <v>-1</v>
      </c>
      <c r="K28" s="86">
        <f t="shared" si="2"/>
        <v>-0.3</v>
      </c>
      <c r="L28" s="86">
        <f t="shared" si="2"/>
        <v>-0.1</v>
      </c>
      <c r="M28" s="86">
        <f t="shared" si="2"/>
        <v>-0.05</v>
      </c>
      <c r="N28" s="86">
        <f t="shared" si="2"/>
        <v>0.05</v>
      </c>
      <c r="O28" s="88">
        <f t="shared" si="2"/>
        <v>0.05</v>
      </c>
      <c r="P28" s="88">
        <f t="shared" si="2"/>
        <v>0.05</v>
      </c>
      <c r="Q28" s="88">
        <f t="shared" si="2"/>
        <v>0.05</v>
      </c>
      <c r="R28" s="88">
        <f t="shared" si="2"/>
        <v>0.2</v>
      </c>
      <c r="S28" s="88">
        <f t="shared" si="2"/>
        <v>0.05</v>
      </c>
      <c r="T28" s="88">
        <f t="shared" si="2"/>
        <v>-0.05</v>
      </c>
      <c r="U28" s="88">
        <f t="shared" si="2"/>
        <v>-0.1</v>
      </c>
    </row>
    <row r="29" spans="1:21" x14ac:dyDescent="0.25">
      <c r="A29" s="33" t="str">
        <f>TFP!A29</f>
        <v>aochm</v>
      </c>
      <c r="B29" s="33" t="str">
        <f>TFP!B29</f>
        <v>nat</v>
      </c>
      <c r="C29" s="33" t="str">
        <f t="shared" si="0"/>
        <v>base</v>
      </c>
      <c r="D29" s="85">
        <f t="shared" si="3"/>
        <v>0.1</v>
      </c>
      <c r="E29" s="85">
        <f t="shared" si="4"/>
        <v>-0.5</v>
      </c>
      <c r="F29" s="85">
        <f t="shared" si="5"/>
        <v>-1.3</v>
      </c>
      <c r="G29" s="85">
        <f t="shared" si="2"/>
        <v>-1.7</v>
      </c>
      <c r="H29" s="85">
        <f t="shared" si="2"/>
        <v>-0.9</v>
      </c>
      <c r="I29" s="86">
        <f t="shared" si="2"/>
        <v>-1.5</v>
      </c>
      <c r="J29" s="86">
        <f t="shared" si="2"/>
        <v>-1</v>
      </c>
      <c r="K29" s="86">
        <f t="shared" si="2"/>
        <v>-0.3</v>
      </c>
      <c r="L29" s="86">
        <f t="shared" si="2"/>
        <v>-0.1</v>
      </c>
      <c r="M29" s="86">
        <f t="shared" si="2"/>
        <v>-0.05</v>
      </c>
      <c r="N29" s="86">
        <f t="shared" si="2"/>
        <v>0.05</v>
      </c>
      <c r="O29" s="88">
        <f t="shared" si="2"/>
        <v>0.05</v>
      </c>
      <c r="P29" s="88">
        <f t="shared" si="2"/>
        <v>0.05</v>
      </c>
      <c r="Q29" s="88">
        <f t="shared" si="2"/>
        <v>0.05</v>
      </c>
      <c r="R29" s="88">
        <f t="shared" si="2"/>
        <v>0.2</v>
      </c>
      <c r="S29" s="88">
        <f t="shared" si="2"/>
        <v>0.05</v>
      </c>
      <c r="T29" s="88">
        <f t="shared" si="2"/>
        <v>-0.05</v>
      </c>
      <c r="U29" s="88">
        <f t="shared" si="2"/>
        <v>-0.1</v>
      </c>
    </row>
    <row r="30" spans="1:21" x14ac:dyDescent="0.25">
      <c r="A30" s="33" t="str">
        <f>TFP!A30</f>
        <v>arubb</v>
      </c>
      <c r="B30" s="33" t="str">
        <f>TFP!B30</f>
        <v>nat</v>
      </c>
      <c r="C30" s="33" t="str">
        <f t="shared" si="0"/>
        <v>base</v>
      </c>
      <c r="D30" s="85">
        <f t="shared" si="3"/>
        <v>0.1</v>
      </c>
      <c r="E30" s="85">
        <f t="shared" si="4"/>
        <v>-0.5</v>
      </c>
      <c r="F30" s="85">
        <f t="shared" si="5"/>
        <v>-1.3</v>
      </c>
      <c r="G30" s="85">
        <f t="shared" si="2"/>
        <v>-1.7</v>
      </c>
      <c r="H30" s="85">
        <f t="shared" si="2"/>
        <v>-0.9</v>
      </c>
      <c r="I30" s="86">
        <f t="shared" si="2"/>
        <v>-1.5</v>
      </c>
      <c r="J30" s="86">
        <f t="shared" si="2"/>
        <v>-1</v>
      </c>
      <c r="K30" s="86">
        <f t="shared" si="2"/>
        <v>-0.3</v>
      </c>
      <c r="L30" s="86">
        <f t="shared" si="2"/>
        <v>-0.1</v>
      </c>
      <c r="M30" s="86">
        <f t="shared" si="2"/>
        <v>-0.05</v>
      </c>
      <c r="N30" s="86">
        <f t="shared" si="2"/>
        <v>0.05</v>
      </c>
      <c r="O30" s="88">
        <f t="shared" si="2"/>
        <v>0.05</v>
      </c>
      <c r="P30" s="88">
        <f t="shared" si="2"/>
        <v>0.05</v>
      </c>
      <c r="Q30" s="88">
        <f t="shared" si="2"/>
        <v>0.05</v>
      </c>
      <c r="R30" s="88">
        <f t="shared" si="2"/>
        <v>0.2</v>
      </c>
      <c r="S30" s="88">
        <f t="shared" si="2"/>
        <v>0.05</v>
      </c>
      <c r="T30" s="88">
        <f t="shared" si="2"/>
        <v>-0.05</v>
      </c>
      <c r="U30" s="88">
        <f t="shared" si="2"/>
        <v>-0.1</v>
      </c>
    </row>
    <row r="31" spans="1:21" x14ac:dyDescent="0.25">
      <c r="A31" s="33" t="str">
        <f>TFP!A31</f>
        <v>aplas</v>
      </c>
      <c r="B31" s="33" t="str">
        <f>TFP!B31</f>
        <v>nat</v>
      </c>
      <c r="C31" s="33" t="str">
        <f t="shared" si="0"/>
        <v>base</v>
      </c>
      <c r="D31" s="85">
        <f t="shared" si="3"/>
        <v>0.1</v>
      </c>
      <c r="E31" s="85">
        <f t="shared" si="4"/>
        <v>-0.5</v>
      </c>
      <c r="F31" s="85">
        <f t="shared" si="5"/>
        <v>-1.3</v>
      </c>
      <c r="G31" s="85">
        <f t="shared" si="2"/>
        <v>-1.7</v>
      </c>
      <c r="H31" s="85">
        <f t="shared" si="2"/>
        <v>-0.9</v>
      </c>
      <c r="I31" s="86">
        <f t="shared" si="2"/>
        <v>-1.5</v>
      </c>
      <c r="J31" s="86">
        <f t="shared" si="2"/>
        <v>-1</v>
      </c>
      <c r="K31" s="86">
        <f t="shared" si="2"/>
        <v>-0.3</v>
      </c>
      <c r="L31" s="86">
        <f t="shared" si="2"/>
        <v>-0.1</v>
      </c>
      <c r="M31" s="86">
        <f t="shared" si="2"/>
        <v>-0.05</v>
      </c>
      <c r="N31" s="86">
        <f t="shared" si="2"/>
        <v>0.05</v>
      </c>
      <c r="O31" s="88">
        <f t="shared" si="2"/>
        <v>0.05</v>
      </c>
      <c r="P31" s="88">
        <f t="shared" si="2"/>
        <v>0.05</v>
      </c>
      <c r="Q31" s="88">
        <f t="shared" si="2"/>
        <v>0.05</v>
      </c>
      <c r="R31" s="88">
        <f t="shared" si="2"/>
        <v>0.2</v>
      </c>
      <c r="S31" s="88">
        <f t="shared" si="2"/>
        <v>0.05</v>
      </c>
      <c r="T31" s="88">
        <f t="shared" si="2"/>
        <v>-0.05</v>
      </c>
      <c r="U31" s="88">
        <f t="shared" si="2"/>
        <v>-0.1</v>
      </c>
    </row>
    <row r="32" spans="1:21" x14ac:dyDescent="0.25">
      <c r="A32" s="33" t="str">
        <f>TFP!A32</f>
        <v>aglas</v>
      </c>
      <c r="B32" s="33" t="str">
        <f>TFP!B32</f>
        <v>nat</v>
      </c>
      <c r="C32" s="33" t="str">
        <f t="shared" si="0"/>
        <v>base</v>
      </c>
      <c r="D32" s="85">
        <f t="shared" si="3"/>
        <v>0.1</v>
      </c>
      <c r="E32" s="85">
        <f t="shared" si="4"/>
        <v>-0.5</v>
      </c>
      <c r="F32" s="85">
        <f t="shared" si="5"/>
        <v>-1.3</v>
      </c>
      <c r="G32" s="85">
        <f t="shared" si="2"/>
        <v>-1.7</v>
      </c>
      <c r="H32" s="85">
        <f t="shared" si="2"/>
        <v>-0.9</v>
      </c>
      <c r="I32" s="86">
        <f t="shared" si="2"/>
        <v>-1.5</v>
      </c>
      <c r="J32" s="86">
        <f t="shared" si="2"/>
        <v>-1</v>
      </c>
      <c r="K32" s="86">
        <f t="shared" si="2"/>
        <v>-0.3</v>
      </c>
      <c r="L32" s="86">
        <f t="shared" si="2"/>
        <v>-0.1</v>
      </c>
      <c r="M32" s="86">
        <f t="shared" si="2"/>
        <v>-0.05</v>
      </c>
      <c r="N32" s="86">
        <f t="shared" si="2"/>
        <v>0.05</v>
      </c>
      <c r="O32" s="88">
        <f t="shared" si="2"/>
        <v>0.05</v>
      </c>
      <c r="P32" s="88">
        <f t="shared" si="2"/>
        <v>0.05</v>
      </c>
      <c r="Q32" s="88">
        <f t="shared" si="2"/>
        <v>0.05</v>
      </c>
      <c r="R32" s="88">
        <f t="shared" si="2"/>
        <v>0.2</v>
      </c>
      <c r="S32" s="88">
        <f t="shared" si="2"/>
        <v>0.05</v>
      </c>
      <c r="T32" s="88">
        <f t="shared" si="2"/>
        <v>-0.05</v>
      </c>
      <c r="U32" s="88">
        <f t="shared" si="2"/>
        <v>-0.1</v>
      </c>
    </row>
    <row r="33" spans="1:21" x14ac:dyDescent="0.25">
      <c r="A33" s="33" t="str">
        <f>TFP!A33</f>
        <v>anmet</v>
      </c>
      <c r="B33" s="33" t="str">
        <f>TFP!B33</f>
        <v>nat</v>
      </c>
      <c r="C33" s="33" t="str">
        <f t="shared" si="0"/>
        <v>base</v>
      </c>
      <c r="D33" s="85">
        <f t="shared" si="3"/>
        <v>0.1</v>
      </c>
      <c r="E33" s="85">
        <f t="shared" si="4"/>
        <v>-0.5</v>
      </c>
      <c r="F33" s="85">
        <f t="shared" si="5"/>
        <v>-1.3</v>
      </c>
      <c r="G33" s="85">
        <f t="shared" si="2"/>
        <v>-1.7</v>
      </c>
      <c r="H33" s="85">
        <f t="shared" si="2"/>
        <v>-0.9</v>
      </c>
      <c r="I33" s="86">
        <f t="shared" si="2"/>
        <v>-1.5</v>
      </c>
      <c r="J33" s="86">
        <f t="shared" si="2"/>
        <v>-1</v>
      </c>
      <c r="K33" s="86">
        <f t="shared" si="2"/>
        <v>-0.3</v>
      </c>
      <c r="L33" s="86">
        <f t="shared" si="2"/>
        <v>-0.1</v>
      </c>
      <c r="M33" s="86">
        <f t="shared" si="2"/>
        <v>-0.05</v>
      </c>
      <c r="N33" s="86">
        <f t="shared" si="2"/>
        <v>0.05</v>
      </c>
      <c r="O33" s="88">
        <f t="shared" si="2"/>
        <v>0.05</v>
      </c>
      <c r="P33" s="88">
        <f t="shared" si="2"/>
        <v>0.05</v>
      </c>
      <c r="Q33" s="88">
        <f t="shared" si="2"/>
        <v>0.05</v>
      </c>
      <c r="R33" s="88">
        <f t="shared" si="2"/>
        <v>0.2</v>
      </c>
      <c r="S33" s="88">
        <f t="shared" si="2"/>
        <v>0.05</v>
      </c>
      <c r="T33" s="88">
        <f t="shared" si="2"/>
        <v>-0.05</v>
      </c>
      <c r="U33" s="88">
        <f t="shared" si="2"/>
        <v>-0.1</v>
      </c>
    </row>
    <row r="34" spans="1:21" x14ac:dyDescent="0.25">
      <c r="A34" s="33" t="str">
        <f>TFP!A34</f>
        <v>airon</v>
      </c>
      <c r="B34" s="33" t="str">
        <f>TFP!B34</f>
        <v>nat</v>
      </c>
      <c r="C34" s="33" t="str">
        <f t="shared" si="0"/>
        <v>base</v>
      </c>
      <c r="D34" s="85">
        <f t="shared" si="3"/>
        <v>0.1</v>
      </c>
      <c r="E34" s="85">
        <f t="shared" si="4"/>
        <v>-0.5</v>
      </c>
      <c r="F34" s="85">
        <f t="shared" si="5"/>
        <v>-1.3</v>
      </c>
      <c r="G34" s="85">
        <f t="shared" si="2"/>
        <v>-1.7</v>
      </c>
      <c r="H34" s="85">
        <f t="shared" si="2"/>
        <v>-0.9</v>
      </c>
      <c r="I34" s="86">
        <f t="shared" si="2"/>
        <v>-1.5</v>
      </c>
      <c r="J34" s="86">
        <f t="shared" si="2"/>
        <v>-1</v>
      </c>
      <c r="K34" s="86">
        <f t="shared" si="2"/>
        <v>-0.3</v>
      </c>
      <c r="L34" s="86">
        <f t="shared" si="2"/>
        <v>-0.1</v>
      </c>
      <c r="M34" s="86">
        <f t="shared" si="2"/>
        <v>-0.05</v>
      </c>
      <c r="N34" s="86">
        <f t="shared" si="2"/>
        <v>0.05</v>
      </c>
      <c r="O34" s="88">
        <f t="shared" si="2"/>
        <v>0.05</v>
      </c>
      <c r="P34" s="88">
        <f t="shared" si="2"/>
        <v>0.05</v>
      </c>
      <c r="Q34" s="88">
        <f t="shared" si="2"/>
        <v>0.05</v>
      </c>
      <c r="R34" s="88">
        <f t="shared" si="2"/>
        <v>0.2</v>
      </c>
      <c r="S34" s="88">
        <f t="shared" si="2"/>
        <v>0.05</v>
      </c>
      <c r="T34" s="88">
        <f t="shared" si="2"/>
        <v>-0.05</v>
      </c>
      <c r="U34" s="88">
        <f t="shared" si="2"/>
        <v>-0.1</v>
      </c>
    </row>
    <row r="35" spans="1:21" x14ac:dyDescent="0.25">
      <c r="A35" s="33" t="str">
        <f>TFP!A35</f>
        <v>anfrm</v>
      </c>
      <c r="B35" s="33" t="str">
        <f>TFP!B35</f>
        <v>nat</v>
      </c>
      <c r="C35" s="33" t="str">
        <f t="shared" si="0"/>
        <v>base</v>
      </c>
      <c r="D35" s="85">
        <f t="shared" si="3"/>
        <v>0.1</v>
      </c>
      <c r="E35" s="85">
        <f t="shared" si="4"/>
        <v>-0.5</v>
      </c>
      <c r="F35" s="85">
        <f t="shared" si="5"/>
        <v>-1.3</v>
      </c>
      <c r="G35" s="85">
        <f t="shared" si="2"/>
        <v>-1.7</v>
      </c>
      <c r="H35" s="85">
        <f t="shared" si="2"/>
        <v>-0.9</v>
      </c>
      <c r="I35" s="86">
        <f t="shared" si="2"/>
        <v>-1.5</v>
      </c>
      <c r="J35" s="86">
        <f t="shared" si="2"/>
        <v>-1</v>
      </c>
      <c r="K35" s="86">
        <f t="shared" si="2"/>
        <v>-0.3</v>
      </c>
      <c r="L35" s="86">
        <f t="shared" si="2"/>
        <v>-0.1</v>
      </c>
      <c r="M35" s="86">
        <f t="shared" si="2"/>
        <v>-0.05</v>
      </c>
      <c r="N35" s="86">
        <f t="shared" si="2"/>
        <v>0.05</v>
      </c>
      <c r="O35" s="88">
        <f t="shared" si="2"/>
        <v>0.05</v>
      </c>
      <c r="P35" s="88">
        <f t="shared" si="2"/>
        <v>0.05</v>
      </c>
      <c r="Q35" s="88">
        <f t="shared" si="2"/>
        <v>0.05</v>
      </c>
      <c r="R35" s="88">
        <f t="shared" si="2"/>
        <v>0.2</v>
      </c>
      <c r="S35" s="88">
        <f t="shared" si="2"/>
        <v>0.05</v>
      </c>
      <c r="T35" s="88">
        <f t="shared" si="2"/>
        <v>-0.05</v>
      </c>
      <c r="U35" s="88">
        <f t="shared" si="2"/>
        <v>-0.1</v>
      </c>
    </row>
    <row r="36" spans="1:21" x14ac:dyDescent="0.25">
      <c r="A36" s="33" t="str">
        <f>TFP!A36</f>
        <v>ametp</v>
      </c>
      <c r="B36" s="33" t="str">
        <f>TFP!B36</f>
        <v>nat</v>
      </c>
      <c r="C36" s="33" t="str">
        <f t="shared" si="0"/>
        <v>base</v>
      </c>
      <c r="D36" s="85">
        <f t="shared" si="3"/>
        <v>0.1</v>
      </c>
      <c r="E36" s="85">
        <f t="shared" si="4"/>
        <v>-0.5</v>
      </c>
      <c r="F36" s="85">
        <f t="shared" si="5"/>
        <v>-1.3</v>
      </c>
      <c r="G36" s="85">
        <f t="shared" si="2"/>
        <v>-1.7</v>
      </c>
      <c r="H36" s="85">
        <f t="shared" si="2"/>
        <v>-0.9</v>
      </c>
      <c r="I36" s="86">
        <f t="shared" si="2"/>
        <v>-1.5</v>
      </c>
      <c r="J36" s="86">
        <f t="shared" si="2"/>
        <v>-1</v>
      </c>
      <c r="K36" s="86">
        <f t="shared" si="2"/>
        <v>-0.3</v>
      </c>
      <c r="L36" s="86">
        <f t="shared" si="2"/>
        <v>-0.1</v>
      </c>
      <c r="M36" s="86">
        <f t="shared" si="2"/>
        <v>-0.05</v>
      </c>
      <c r="N36" s="86">
        <f t="shared" si="2"/>
        <v>0.05</v>
      </c>
      <c r="O36" s="88">
        <f t="shared" si="2"/>
        <v>0.05</v>
      </c>
      <c r="P36" s="88">
        <f t="shared" si="2"/>
        <v>0.05</v>
      </c>
      <c r="Q36" s="88">
        <f t="shared" si="2"/>
        <v>0.05</v>
      </c>
      <c r="R36" s="88">
        <f t="shared" si="2"/>
        <v>0.2</v>
      </c>
      <c r="S36" s="88">
        <f t="shared" si="2"/>
        <v>0.05</v>
      </c>
      <c r="T36" s="88">
        <f t="shared" si="2"/>
        <v>-0.05</v>
      </c>
      <c r="U36" s="88">
        <f t="shared" si="2"/>
        <v>-0.1</v>
      </c>
    </row>
    <row r="37" spans="1:21" x14ac:dyDescent="0.25">
      <c r="A37" s="33" t="str">
        <f>TFP!A37</f>
        <v>amach</v>
      </c>
      <c r="B37" s="33" t="str">
        <f>TFP!B37</f>
        <v>nat</v>
      </c>
      <c r="C37" s="33" t="str">
        <f t="shared" si="0"/>
        <v>base</v>
      </c>
      <c r="D37" s="85">
        <f t="shared" si="3"/>
        <v>0.1</v>
      </c>
      <c r="E37" s="85">
        <f t="shared" si="4"/>
        <v>-0.5</v>
      </c>
      <c r="F37" s="85">
        <f t="shared" si="5"/>
        <v>-1.3</v>
      </c>
      <c r="G37" s="85">
        <f t="shared" si="2"/>
        <v>-1.7</v>
      </c>
      <c r="H37" s="85">
        <f t="shared" si="2"/>
        <v>-0.9</v>
      </c>
      <c r="I37" s="86">
        <f t="shared" si="2"/>
        <v>-1.5</v>
      </c>
      <c r="J37" s="86">
        <f t="shared" si="2"/>
        <v>-1</v>
      </c>
      <c r="K37" s="86">
        <f t="shared" si="2"/>
        <v>-0.3</v>
      </c>
      <c r="L37" s="86">
        <f t="shared" si="2"/>
        <v>-0.1</v>
      </c>
      <c r="M37" s="86">
        <f t="shared" si="2"/>
        <v>-0.05</v>
      </c>
      <c r="N37" s="86">
        <f t="shared" si="2"/>
        <v>0.05</v>
      </c>
      <c r="O37" s="88">
        <f t="shared" si="2"/>
        <v>0.05</v>
      </c>
      <c r="P37" s="88">
        <f t="shared" si="2"/>
        <v>0.05</v>
      </c>
      <c r="Q37" s="88">
        <f t="shared" si="2"/>
        <v>0.05</v>
      </c>
      <c r="R37" s="88">
        <f t="shared" si="2"/>
        <v>0.2</v>
      </c>
      <c r="S37" s="88">
        <f t="shared" si="2"/>
        <v>0.05</v>
      </c>
      <c r="T37" s="88">
        <f t="shared" si="2"/>
        <v>-0.05</v>
      </c>
      <c r="U37" s="88">
        <f t="shared" si="2"/>
        <v>-0.1</v>
      </c>
    </row>
    <row r="38" spans="1:21" x14ac:dyDescent="0.25">
      <c r="A38" s="33" t="str">
        <f>TFP!A38</f>
        <v>aemch</v>
      </c>
      <c r="B38" s="33" t="str">
        <f>TFP!B38</f>
        <v>nat</v>
      </c>
      <c r="C38" s="33" t="str">
        <f t="shared" si="0"/>
        <v>base</v>
      </c>
      <c r="D38" s="85">
        <f t="shared" si="3"/>
        <v>0.1</v>
      </c>
      <c r="E38" s="85">
        <f t="shared" si="4"/>
        <v>-0.5</v>
      </c>
      <c r="F38" s="85">
        <f t="shared" si="5"/>
        <v>-1.3</v>
      </c>
      <c r="G38" s="85">
        <f t="shared" si="2"/>
        <v>-1.7</v>
      </c>
      <c r="H38" s="85">
        <f t="shared" si="2"/>
        <v>-0.9</v>
      </c>
      <c r="I38" s="86">
        <f t="shared" si="2"/>
        <v>-1.5</v>
      </c>
      <c r="J38" s="86">
        <f t="shared" si="2"/>
        <v>-1</v>
      </c>
      <c r="K38" s="86">
        <f t="shared" si="2"/>
        <v>-0.3</v>
      </c>
      <c r="L38" s="86">
        <f t="shared" si="2"/>
        <v>-0.1</v>
      </c>
      <c r="M38" s="86">
        <f t="shared" si="2"/>
        <v>-0.05</v>
      </c>
      <c r="N38" s="86">
        <f t="shared" si="2"/>
        <v>0.05</v>
      </c>
      <c r="O38" s="88">
        <f t="shared" si="2"/>
        <v>0.05</v>
      </c>
      <c r="P38" s="88">
        <f t="shared" si="2"/>
        <v>0.05</v>
      </c>
      <c r="Q38" s="88">
        <f t="shared" si="2"/>
        <v>0.05</v>
      </c>
      <c r="R38" s="88">
        <f t="shared" si="2"/>
        <v>0.2</v>
      </c>
      <c r="S38" s="88">
        <f t="shared" si="2"/>
        <v>0.05</v>
      </c>
      <c r="T38" s="88">
        <f t="shared" si="2"/>
        <v>-0.05</v>
      </c>
      <c r="U38" s="88">
        <f t="shared" si="2"/>
        <v>-0.1</v>
      </c>
    </row>
    <row r="39" spans="1:21" x14ac:dyDescent="0.25">
      <c r="A39" s="33" t="str">
        <f>TFP!A39</f>
        <v>asequ</v>
      </c>
      <c r="B39" s="33" t="str">
        <f>TFP!B39</f>
        <v>nat</v>
      </c>
      <c r="C39" s="33" t="str">
        <f t="shared" si="0"/>
        <v>base</v>
      </c>
      <c r="D39" s="85">
        <f t="shared" si="3"/>
        <v>0.1</v>
      </c>
      <c r="E39" s="85">
        <f t="shared" si="4"/>
        <v>-0.5</v>
      </c>
      <c r="F39" s="85">
        <f t="shared" si="5"/>
        <v>-1.3</v>
      </c>
      <c r="G39" s="85">
        <f t="shared" ref="G39:R39" si="6">G38</f>
        <v>-1.7</v>
      </c>
      <c r="H39" s="85">
        <f t="shared" si="6"/>
        <v>-0.9</v>
      </c>
      <c r="I39" s="86">
        <f t="shared" si="6"/>
        <v>-1.5</v>
      </c>
      <c r="J39" s="86">
        <f t="shared" si="6"/>
        <v>-1</v>
      </c>
      <c r="K39" s="86">
        <f t="shared" si="6"/>
        <v>-0.3</v>
      </c>
      <c r="L39" s="86">
        <f t="shared" si="6"/>
        <v>-0.1</v>
      </c>
      <c r="M39" s="86">
        <f t="shared" si="6"/>
        <v>-0.05</v>
      </c>
      <c r="N39" s="86">
        <f t="shared" si="6"/>
        <v>0.05</v>
      </c>
      <c r="O39" s="88">
        <f t="shared" si="6"/>
        <v>0.05</v>
      </c>
      <c r="P39" s="88">
        <f t="shared" si="6"/>
        <v>0.05</v>
      </c>
      <c r="Q39" s="88">
        <f t="shared" si="6"/>
        <v>0.05</v>
      </c>
      <c r="R39" s="88">
        <f t="shared" si="6"/>
        <v>0.2</v>
      </c>
      <c r="S39" s="88">
        <f t="shared" ref="O39:U54" si="7">S38</f>
        <v>0.05</v>
      </c>
      <c r="T39" s="88">
        <f t="shared" si="7"/>
        <v>-0.05</v>
      </c>
      <c r="U39" s="88">
        <f t="shared" si="7"/>
        <v>-0.1</v>
      </c>
    </row>
    <row r="40" spans="1:21" x14ac:dyDescent="0.25">
      <c r="A40" s="33" t="str">
        <f>TFP!A40</f>
        <v>avehi</v>
      </c>
      <c r="B40" s="33" t="str">
        <f>TFP!B40</f>
        <v>nat</v>
      </c>
      <c r="C40" s="33" t="str">
        <f t="shared" si="0"/>
        <v>base</v>
      </c>
      <c r="D40" s="85">
        <f t="shared" si="3"/>
        <v>0.1</v>
      </c>
      <c r="E40" s="85">
        <f t="shared" si="4"/>
        <v>-0.5</v>
      </c>
      <c r="F40" s="85">
        <f t="shared" si="5"/>
        <v>-1.3</v>
      </c>
      <c r="G40" s="85">
        <f t="shared" ref="G40:Q41" si="8">G39</f>
        <v>-1.7</v>
      </c>
      <c r="H40" s="85">
        <f t="shared" si="8"/>
        <v>-0.9</v>
      </c>
      <c r="I40" s="86">
        <f t="shared" si="8"/>
        <v>-1.5</v>
      </c>
      <c r="J40" s="86">
        <f t="shared" si="8"/>
        <v>-1</v>
      </c>
      <c r="K40" s="86">
        <f t="shared" si="8"/>
        <v>-0.3</v>
      </c>
      <c r="L40" s="86">
        <f t="shared" si="8"/>
        <v>-0.1</v>
      </c>
      <c r="M40" s="86">
        <f t="shared" si="8"/>
        <v>-0.05</v>
      </c>
      <c r="N40" s="86">
        <f t="shared" si="8"/>
        <v>0.05</v>
      </c>
      <c r="O40" s="88">
        <f t="shared" si="8"/>
        <v>0.05</v>
      </c>
      <c r="P40" s="88">
        <f t="shared" si="8"/>
        <v>0.05</v>
      </c>
      <c r="Q40" s="88">
        <f t="shared" si="8"/>
        <v>0.05</v>
      </c>
      <c r="R40" s="88">
        <f t="shared" si="7"/>
        <v>0.2</v>
      </c>
      <c r="S40" s="88">
        <f t="shared" si="7"/>
        <v>0.05</v>
      </c>
      <c r="T40" s="88">
        <f t="shared" si="7"/>
        <v>-0.05</v>
      </c>
      <c r="U40" s="88">
        <f t="shared" si="7"/>
        <v>-0.1</v>
      </c>
    </row>
    <row r="41" spans="1:21" x14ac:dyDescent="0.25">
      <c r="A41" s="33" t="str">
        <f>TFP!A41</f>
        <v>atequ</v>
      </c>
      <c r="B41" s="33" t="str">
        <f>TFP!B41</f>
        <v>nat</v>
      </c>
      <c r="C41" s="33" t="str">
        <f t="shared" si="0"/>
        <v>base</v>
      </c>
      <c r="D41" s="85">
        <f t="shared" si="3"/>
        <v>0.1</v>
      </c>
      <c r="E41" s="85">
        <f t="shared" si="4"/>
        <v>-0.5</v>
      </c>
      <c r="F41" s="85">
        <f t="shared" si="5"/>
        <v>-1.3</v>
      </c>
      <c r="G41" s="85">
        <f t="shared" si="8"/>
        <v>-1.7</v>
      </c>
      <c r="H41" s="85">
        <f t="shared" si="8"/>
        <v>-0.9</v>
      </c>
      <c r="I41" s="86">
        <f t="shared" si="8"/>
        <v>-1.5</v>
      </c>
      <c r="J41" s="86">
        <f t="shared" si="8"/>
        <v>-1</v>
      </c>
      <c r="K41" s="86">
        <f t="shared" si="8"/>
        <v>-0.3</v>
      </c>
      <c r="L41" s="86">
        <f t="shared" si="8"/>
        <v>-0.1</v>
      </c>
      <c r="M41" s="86">
        <f t="shared" si="8"/>
        <v>-0.05</v>
      </c>
      <c r="N41" s="86">
        <f t="shared" si="8"/>
        <v>0.05</v>
      </c>
      <c r="O41" s="88">
        <f t="shared" si="8"/>
        <v>0.05</v>
      </c>
      <c r="P41" s="88">
        <f t="shared" si="8"/>
        <v>0.05</v>
      </c>
      <c r="Q41" s="88">
        <f t="shared" si="8"/>
        <v>0.05</v>
      </c>
      <c r="R41" s="88">
        <f t="shared" si="7"/>
        <v>0.2</v>
      </c>
      <c r="S41" s="88">
        <f t="shared" si="7"/>
        <v>0.05</v>
      </c>
      <c r="T41" s="88">
        <f t="shared" si="7"/>
        <v>-0.05</v>
      </c>
      <c r="U41" s="88">
        <f t="shared" si="7"/>
        <v>-0.1</v>
      </c>
    </row>
    <row r="42" spans="1:21" x14ac:dyDescent="0.25">
      <c r="A42" s="33" t="str">
        <f>TFP!A42</f>
        <v>afurn</v>
      </c>
      <c r="B42" s="33" t="str">
        <f>TFP!B42</f>
        <v>nat</v>
      </c>
      <c r="C42" s="33" t="str">
        <f t="shared" ref="C42:R57" si="9">C41</f>
        <v>base</v>
      </c>
      <c r="D42" s="85">
        <f t="shared" si="9"/>
        <v>0.1</v>
      </c>
      <c r="E42" s="85">
        <f t="shared" si="9"/>
        <v>-0.5</v>
      </c>
      <c r="F42" s="85">
        <f t="shared" si="9"/>
        <v>-1.3</v>
      </c>
      <c r="G42" s="85">
        <f t="shared" si="9"/>
        <v>-1.7</v>
      </c>
      <c r="H42" s="85">
        <f t="shared" si="9"/>
        <v>-0.9</v>
      </c>
      <c r="I42" s="86">
        <f t="shared" si="9"/>
        <v>-1.5</v>
      </c>
      <c r="J42" s="86">
        <f t="shared" si="9"/>
        <v>-1</v>
      </c>
      <c r="K42" s="86">
        <f t="shared" si="9"/>
        <v>-0.3</v>
      </c>
      <c r="L42" s="86">
        <f t="shared" si="9"/>
        <v>-0.1</v>
      </c>
      <c r="M42" s="86">
        <f t="shared" si="9"/>
        <v>-0.05</v>
      </c>
      <c r="N42" s="86">
        <f t="shared" si="9"/>
        <v>0.05</v>
      </c>
      <c r="O42" s="88">
        <f t="shared" si="9"/>
        <v>0.05</v>
      </c>
      <c r="P42" s="88">
        <f t="shared" si="9"/>
        <v>0.05</v>
      </c>
      <c r="Q42" s="88">
        <f t="shared" si="9"/>
        <v>0.05</v>
      </c>
      <c r="R42" s="88">
        <f t="shared" si="7"/>
        <v>0.2</v>
      </c>
      <c r="S42" s="88">
        <f t="shared" si="7"/>
        <v>0.05</v>
      </c>
      <c r="T42" s="88">
        <f t="shared" si="7"/>
        <v>-0.05</v>
      </c>
      <c r="U42" s="88">
        <f t="shared" si="7"/>
        <v>-0.1</v>
      </c>
    </row>
    <row r="43" spans="1:21" x14ac:dyDescent="0.25">
      <c r="A43" s="33" t="str">
        <f>TFP!A43</f>
        <v>aoman</v>
      </c>
      <c r="B43" s="33" t="str">
        <f>TFP!B43</f>
        <v>nat</v>
      </c>
      <c r="C43" s="33" t="str">
        <f t="shared" si="9"/>
        <v>base</v>
      </c>
      <c r="D43" s="85">
        <f t="shared" si="9"/>
        <v>0.1</v>
      </c>
      <c r="E43" s="85">
        <f t="shared" si="9"/>
        <v>-0.5</v>
      </c>
      <c r="F43" s="85">
        <f t="shared" si="9"/>
        <v>-1.3</v>
      </c>
      <c r="G43" s="85">
        <f t="shared" si="9"/>
        <v>-1.7</v>
      </c>
      <c r="H43" s="85">
        <f t="shared" si="9"/>
        <v>-0.9</v>
      </c>
      <c r="I43" s="86">
        <f t="shared" si="9"/>
        <v>-1.5</v>
      </c>
      <c r="J43" s="86">
        <f t="shared" si="9"/>
        <v>-1</v>
      </c>
      <c r="K43" s="86">
        <f t="shared" si="9"/>
        <v>-0.3</v>
      </c>
      <c r="L43" s="86">
        <f t="shared" si="9"/>
        <v>-0.1</v>
      </c>
      <c r="M43" s="86">
        <f t="shared" si="9"/>
        <v>-0.05</v>
      </c>
      <c r="N43" s="86">
        <f t="shared" si="9"/>
        <v>0.05</v>
      </c>
      <c r="O43" s="88">
        <f t="shared" si="9"/>
        <v>0.05</v>
      </c>
      <c r="P43" s="88">
        <f t="shared" si="9"/>
        <v>0.05</v>
      </c>
      <c r="Q43" s="88">
        <f t="shared" si="9"/>
        <v>0.05</v>
      </c>
      <c r="R43" s="88">
        <f t="shared" si="7"/>
        <v>0.2</v>
      </c>
      <c r="S43" s="88">
        <f t="shared" si="7"/>
        <v>0.05</v>
      </c>
      <c r="T43" s="88">
        <f t="shared" si="7"/>
        <v>-0.05</v>
      </c>
      <c r="U43" s="88">
        <f t="shared" si="7"/>
        <v>-0.1</v>
      </c>
    </row>
    <row r="44" spans="1:21" x14ac:dyDescent="0.25">
      <c r="A44" s="33" t="str">
        <f>TFP!A44</f>
        <v>aelec</v>
      </c>
      <c r="B44" s="33" t="str">
        <f>TFP!B44</f>
        <v>nat</v>
      </c>
      <c r="C44" s="33" t="str">
        <f t="shared" si="9"/>
        <v>base</v>
      </c>
      <c r="D44" s="85">
        <f t="shared" si="9"/>
        <v>0.1</v>
      </c>
      <c r="E44" s="85">
        <f t="shared" si="9"/>
        <v>-0.5</v>
      </c>
      <c r="F44" s="85">
        <f t="shared" si="9"/>
        <v>-1.3</v>
      </c>
      <c r="G44" s="85">
        <f t="shared" si="9"/>
        <v>-1.7</v>
      </c>
      <c r="H44" s="85">
        <f t="shared" si="9"/>
        <v>-0.9</v>
      </c>
      <c r="I44" s="86">
        <f t="shared" si="9"/>
        <v>-1.5</v>
      </c>
      <c r="J44" s="86">
        <f t="shared" si="9"/>
        <v>-1</v>
      </c>
      <c r="K44" s="86">
        <f t="shared" si="9"/>
        <v>-0.3</v>
      </c>
      <c r="L44" s="86">
        <f t="shared" si="9"/>
        <v>-0.1</v>
      </c>
      <c r="M44" s="86">
        <f t="shared" si="9"/>
        <v>-0.05</v>
      </c>
      <c r="N44" s="86">
        <f t="shared" si="9"/>
        <v>0.05</v>
      </c>
      <c r="O44" s="88">
        <f t="shared" si="9"/>
        <v>0.05</v>
      </c>
      <c r="P44" s="88">
        <f t="shared" si="9"/>
        <v>0.05</v>
      </c>
      <c r="Q44" s="88">
        <f t="shared" si="9"/>
        <v>0.05</v>
      </c>
      <c r="R44" s="88">
        <f t="shared" si="7"/>
        <v>0.2</v>
      </c>
      <c r="S44" s="88">
        <f t="shared" si="7"/>
        <v>0.05</v>
      </c>
      <c r="T44" s="88">
        <f t="shared" si="7"/>
        <v>-0.05</v>
      </c>
      <c r="U44" s="88">
        <f t="shared" si="7"/>
        <v>-0.1</v>
      </c>
    </row>
    <row r="45" spans="1:21" x14ac:dyDescent="0.25">
      <c r="A45" s="33" t="str">
        <f>TFP!A45</f>
        <v>awatr</v>
      </c>
      <c r="B45" s="33" t="str">
        <f>TFP!B45</f>
        <v>nat</v>
      </c>
      <c r="C45" s="33" t="str">
        <f t="shared" si="9"/>
        <v>base</v>
      </c>
      <c r="D45" s="85">
        <f t="shared" si="9"/>
        <v>0.1</v>
      </c>
      <c r="E45" s="85">
        <f t="shared" si="9"/>
        <v>-0.5</v>
      </c>
      <c r="F45" s="85">
        <f t="shared" si="9"/>
        <v>-1.3</v>
      </c>
      <c r="G45" s="85">
        <f t="shared" si="9"/>
        <v>-1.7</v>
      </c>
      <c r="H45" s="85">
        <f t="shared" si="9"/>
        <v>-0.9</v>
      </c>
      <c r="I45" s="86">
        <f t="shared" si="9"/>
        <v>-1.5</v>
      </c>
      <c r="J45" s="86">
        <f t="shared" si="9"/>
        <v>-1</v>
      </c>
      <c r="K45" s="86">
        <f t="shared" si="9"/>
        <v>-0.3</v>
      </c>
      <c r="L45" s="86">
        <f t="shared" si="9"/>
        <v>-0.1</v>
      </c>
      <c r="M45" s="86">
        <f t="shared" si="9"/>
        <v>-0.05</v>
      </c>
      <c r="N45" s="86">
        <f t="shared" si="9"/>
        <v>0.05</v>
      </c>
      <c r="O45" s="88">
        <f t="shared" si="9"/>
        <v>0.05</v>
      </c>
      <c r="P45" s="88">
        <f t="shared" si="9"/>
        <v>0.05</v>
      </c>
      <c r="Q45" s="88">
        <f t="shared" si="9"/>
        <v>0.05</v>
      </c>
      <c r="R45" s="88">
        <f t="shared" si="7"/>
        <v>0.2</v>
      </c>
      <c r="S45" s="88">
        <f t="shared" si="7"/>
        <v>0.05</v>
      </c>
      <c r="T45" s="88">
        <f t="shared" si="7"/>
        <v>-0.05</v>
      </c>
      <c r="U45" s="88">
        <f t="shared" si="7"/>
        <v>-0.1</v>
      </c>
    </row>
    <row r="46" spans="1:21" x14ac:dyDescent="0.25">
      <c r="A46" s="33" t="str">
        <f>TFP!A46</f>
        <v>acons</v>
      </c>
      <c r="B46" s="33" t="str">
        <f>TFP!B46</f>
        <v>nat</v>
      </c>
      <c r="C46" s="33" t="str">
        <f t="shared" si="9"/>
        <v>base</v>
      </c>
      <c r="D46" s="85">
        <f t="shared" si="9"/>
        <v>0.1</v>
      </c>
      <c r="E46" s="85">
        <f t="shared" si="9"/>
        <v>-0.5</v>
      </c>
      <c r="F46" s="85">
        <f t="shared" si="9"/>
        <v>-1.3</v>
      </c>
      <c r="G46" s="85">
        <f t="shared" si="9"/>
        <v>-1.7</v>
      </c>
      <c r="H46" s="85">
        <f t="shared" si="9"/>
        <v>-0.9</v>
      </c>
      <c r="I46" s="86">
        <f t="shared" si="9"/>
        <v>-1.5</v>
      </c>
      <c r="J46" s="86">
        <f t="shared" si="9"/>
        <v>-1</v>
      </c>
      <c r="K46" s="86">
        <f t="shared" si="9"/>
        <v>-0.3</v>
      </c>
      <c r="L46" s="86">
        <f t="shared" si="9"/>
        <v>-0.1</v>
      </c>
      <c r="M46" s="86">
        <f t="shared" si="9"/>
        <v>-0.05</v>
      </c>
      <c r="N46" s="86">
        <f t="shared" si="9"/>
        <v>0.05</v>
      </c>
      <c r="O46" s="88">
        <f t="shared" si="9"/>
        <v>0.05</v>
      </c>
      <c r="P46" s="88">
        <f t="shared" si="9"/>
        <v>0.05</v>
      </c>
      <c r="Q46" s="88">
        <f t="shared" si="9"/>
        <v>0.05</v>
      </c>
      <c r="R46" s="88">
        <f t="shared" si="7"/>
        <v>0.2</v>
      </c>
      <c r="S46" s="88">
        <f t="shared" si="7"/>
        <v>0.05</v>
      </c>
      <c r="T46" s="88">
        <f t="shared" si="7"/>
        <v>-0.05</v>
      </c>
      <c r="U46" s="88">
        <f t="shared" si="7"/>
        <v>-0.1</v>
      </c>
    </row>
    <row r="47" spans="1:21" x14ac:dyDescent="0.25">
      <c r="A47" s="33" t="str">
        <f>TFP!A47</f>
        <v>atrad</v>
      </c>
      <c r="B47" s="33" t="str">
        <f>TFP!B47</f>
        <v>nat</v>
      </c>
      <c r="C47" s="33" t="str">
        <f t="shared" si="9"/>
        <v>base</v>
      </c>
      <c r="D47" s="85">
        <f t="shared" si="9"/>
        <v>0.1</v>
      </c>
      <c r="E47" s="85">
        <f t="shared" si="9"/>
        <v>-0.5</v>
      </c>
      <c r="F47" s="85">
        <f t="shared" si="9"/>
        <v>-1.3</v>
      </c>
      <c r="G47" s="85">
        <f t="shared" si="9"/>
        <v>-1.7</v>
      </c>
      <c r="H47" s="85">
        <f t="shared" si="9"/>
        <v>-0.9</v>
      </c>
      <c r="I47" s="86">
        <f t="shared" si="9"/>
        <v>-1.5</v>
      </c>
      <c r="J47" s="86">
        <f t="shared" si="9"/>
        <v>-1</v>
      </c>
      <c r="K47" s="86">
        <f t="shared" si="9"/>
        <v>-0.3</v>
      </c>
      <c r="L47" s="86">
        <f t="shared" si="9"/>
        <v>-0.1</v>
      </c>
      <c r="M47" s="86">
        <f t="shared" si="9"/>
        <v>-0.05</v>
      </c>
      <c r="N47" s="86">
        <f t="shared" si="9"/>
        <v>0.05</v>
      </c>
      <c r="O47" s="88">
        <f t="shared" si="9"/>
        <v>0.05</v>
      </c>
      <c r="P47" s="88">
        <f t="shared" si="9"/>
        <v>0.05</v>
      </c>
      <c r="Q47" s="88">
        <f t="shared" si="9"/>
        <v>0.05</v>
      </c>
      <c r="R47" s="88">
        <f t="shared" si="9"/>
        <v>0.2</v>
      </c>
      <c r="S47" s="88">
        <f t="shared" si="7"/>
        <v>0.05</v>
      </c>
      <c r="T47" s="88">
        <f t="shared" si="7"/>
        <v>-0.05</v>
      </c>
      <c r="U47" s="88">
        <f t="shared" si="7"/>
        <v>-0.1</v>
      </c>
    </row>
    <row r="48" spans="1:21" x14ac:dyDescent="0.25">
      <c r="A48" s="33" t="str">
        <f>TFP!A48</f>
        <v>ahotl</v>
      </c>
      <c r="B48" s="33" t="str">
        <f>TFP!B48</f>
        <v>nat</v>
      </c>
      <c r="C48" s="33" t="str">
        <f t="shared" si="9"/>
        <v>base</v>
      </c>
      <c r="D48" s="85">
        <f t="shared" si="9"/>
        <v>0.1</v>
      </c>
      <c r="E48" s="85">
        <f t="shared" si="9"/>
        <v>-0.5</v>
      </c>
      <c r="F48" s="85">
        <f t="shared" si="9"/>
        <v>-1.3</v>
      </c>
      <c r="G48" s="85">
        <f t="shared" si="9"/>
        <v>-1.7</v>
      </c>
      <c r="H48" s="85">
        <f t="shared" si="9"/>
        <v>-0.9</v>
      </c>
      <c r="I48" s="86">
        <f t="shared" si="9"/>
        <v>-1.5</v>
      </c>
      <c r="J48" s="86">
        <f t="shared" si="9"/>
        <v>-1</v>
      </c>
      <c r="K48" s="86">
        <f t="shared" si="9"/>
        <v>-0.3</v>
      </c>
      <c r="L48" s="86">
        <f t="shared" si="9"/>
        <v>-0.1</v>
      </c>
      <c r="M48" s="86">
        <f t="shared" si="9"/>
        <v>-0.05</v>
      </c>
      <c r="N48" s="86">
        <f t="shared" si="9"/>
        <v>0.05</v>
      </c>
      <c r="O48" s="88">
        <f t="shared" si="9"/>
        <v>0.05</v>
      </c>
      <c r="P48" s="88">
        <f t="shared" si="9"/>
        <v>0.05</v>
      </c>
      <c r="Q48" s="88">
        <f t="shared" si="9"/>
        <v>0.05</v>
      </c>
      <c r="R48" s="88">
        <f t="shared" si="9"/>
        <v>0.2</v>
      </c>
      <c r="S48" s="88">
        <f t="shared" si="7"/>
        <v>0.05</v>
      </c>
      <c r="T48" s="88">
        <f t="shared" si="7"/>
        <v>-0.05</v>
      </c>
      <c r="U48" s="88">
        <f t="shared" si="7"/>
        <v>-0.1</v>
      </c>
    </row>
    <row r="49" spans="1:21" x14ac:dyDescent="0.25">
      <c r="A49" s="33" t="str">
        <f>TFP!A49</f>
        <v>atrps</v>
      </c>
      <c r="B49" s="33" t="str">
        <f>TFP!B49</f>
        <v>nat</v>
      </c>
      <c r="C49" s="33" t="str">
        <f t="shared" si="9"/>
        <v>base</v>
      </c>
      <c r="D49" s="85">
        <f t="shared" si="9"/>
        <v>0.1</v>
      </c>
      <c r="E49" s="85">
        <f t="shared" si="9"/>
        <v>-0.5</v>
      </c>
      <c r="F49" s="85">
        <f t="shared" si="9"/>
        <v>-1.3</v>
      </c>
      <c r="G49" s="85">
        <f t="shared" si="9"/>
        <v>-1.7</v>
      </c>
      <c r="H49" s="85">
        <f t="shared" si="9"/>
        <v>-0.9</v>
      </c>
      <c r="I49" s="86">
        <f t="shared" si="9"/>
        <v>-1.5</v>
      </c>
      <c r="J49" s="86">
        <f t="shared" si="9"/>
        <v>-1</v>
      </c>
      <c r="K49" s="86">
        <f t="shared" si="9"/>
        <v>-0.3</v>
      </c>
      <c r="L49" s="86">
        <f t="shared" si="9"/>
        <v>-0.1</v>
      </c>
      <c r="M49" s="86">
        <f t="shared" si="9"/>
        <v>-0.05</v>
      </c>
      <c r="N49" s="86">
        <f t="shared" si="9"/>
        <v>0.05</v>
      </c>
      <c r="O49" s="88">
        <f t="shared" si="9"/>
        <v>0.05</v>
      </c>
      <c r="P49" s="88">
        <f t="shared" si="9"/>
        <v>0.05</v>
      </c>
      <c r="Q49" s="88">
        <f t="shared" si="9"/>
        <v>0.05</v>
      </c>
      <c r="R49" s="88">
        <f t="shared" si="7"/>
        <v>0.2</v>
      </c>
      <c r="S49" s="88">
        <f t="shared" si="7"/>
        <v>0.05</v>
      </c>
      <c r="T49" s="88">
        <f t="shared" si="7"/>
        <v>-0.05</v>
      </c>
      <c r="U49" s="88">
        <f t="shared" si="7"/>
        <v>-0.1</v>
      </c>
    </row>
    <row r="50" spans="1:21" x14ac:dyDescent="0.25">
      <c r="A50" s="33" t="str">
        <f>TFP!A50</f>
        <v>altrp-p</v>
      </c>
      <c r="B50" s="33" t="str">
        <f>TFP!B50</f>
        <v>nat</v>
      </c>
      <c r="C50" s="33" t="str">
        <f t="shared" si="9"/>
        <v>base</v>
      </c>
      <c r="D50" s="85">
        <f t="shared" si="9"/>
        <v>0.1</v>
      </c>
      <c r="E50" s="85">
        <f t="shared" si="9"/>
        <v>-0.5</v>
      </c>
      <c r="F50" s="85">
        <f t="shared" si="9"/>
        <v>-1.3</v>
      </c>
      <c r="G50" s="85">
        <f t="shared" si="9"/>
        <v>-1.7</v>
      </c>
      <c r="H50" s="85">
        <f t="shared" si="9"/>
        <v>-0.9</v>
      </c>
      <c r="I50" s="86">
        <f t="shared" si="9"/>
        <v>-1.5</v>
      </c>
      <c r="J50" s="86">
        <f t="shared" si="9"/>
        <v>-1</v>
      </c>
      <c r="K50" s="86">
        <f t="shared" si="9"/>
        <v>-0.3</v>
      </c>
      <c r="L50" s="86">
        <f t="shared" si="9"/>
        <v>-0.1</v>
      </c>
      <c r="M50" s="86">
        <f t="shared" si="9"/>
        <v>-0.05</v>
      </c>
      <c r="N50" s="86">
        <f t="shared" si="9"/>
        <v>0.05</v>
      </c>
      <c r="O50" s="88">
        <f t="shared" si="9"/>
        <v>0.05</v>
      </c>
      <c r="P50" s="88">
        <f t="shared" si="9"/>
        <v>0.05</v>
      </c>
      <c r="Q50" s="88">
        <f t="shared" si="9"/>
        <v>0.05</v>
      </c>
      <c r="R50" s="88">
        <f t="shared" si="7"/>
        <v>0.2</v>
      </c>
      <c r="S50" s="88">
        <f t="shared" si="7"/>
        <v>0.05</v>
      </c>
      <c r="T50" s="88">
        <f t="shared" si="7"/>
        <v>-0.05</v>
      </c>
      <c r="U50" s="88">
        <f t="shared" si="7"/>
        <v>-0.1</v>
      </c>
    </row>
    <row r="51" spans="1:21" x14ac:dyDescent="0.25">
      <c r="A51" s="33" t="str">
        <f>TFP!A51</f>
        <v>altrp-f</v>
      </c>
      <c r="B51" s="33" t="str">
        <f>TFP!B51</f>
        <v>nat</v>
      </c>
      <c r="C51" s="33" t="str">
        <f t="shared" si="9"/>
        <v>base</v>
      </c>
      <c r="D51" s="85">
        <f t="shared" si="9"/>
        <v>0.1</v>
      </c>
      <c r="E51" s="85">
        <f t="shared" si="9"/>
        <v>-0.5</v>
      </c>
      <c r="F51" s="85">
        <f t="shared" si="9"/>
        <v>-1.3</v>
      </c>
      <c r="G51" s="85">
        <f t="shared" si="9"/>
        <v>-1.7</v>
      </c>
      <c r="H51" s="85">
        <f t="shared" si="9"/>
        <v>-0.9</v>
      </c>
      <c r="I51" s="86">
        <f t="shared" si="9"/>
        <v>-1.5</v>
      </c>
      <c r="J51" s="86">
        <f t="shared" si="9"/>
        <v>-1</v>
      </c>
      <c r="K51" s="86">
        <f t="shared" si="9"/>
        <v>-0.3</v>
      </c>
      <c r="L51" s="86">
        <f t="shared" si="9"/>
        <v>-0.1</v>
      </c>
      <c r="M51" s="86">
        <f t="shared" si="9"/>
        <v>-0.05</v>
      </c>
      <c r="N51" s="86">
        <f t="shared" si="9"/>
        <v>0.05</v>
      </c>
      <c r="O51" s="88">
        <f t="shared" si="9"/>
        <v>0.05</v>
      </c>
      <c r="P51" s="88">
        <f t="shared" si="9"/>
        <v>0.05</v>
      </c>
      <c r="Q51" s="88">
        <f t="shared" si="9"/>
        <v>0.05</v>
      </c>
      <c r="R51" s="88">
        <f t="shared" si="7"/>
        <v>0.2</v>
      </c>
      <c r="S51" s="88">
        <f t="shared" si="7"/>
        <v>0.05</v>
      </c>
      <c r="T51" s="88">
        <f t="shared" si="7"/>
        <v>-0.05</v>
      </c>
      <c r="U51" s="88">
        <f t="shared" si="7"/>
        <v>-0.1</v>
      </c>
    </row>
    <row r="52" spans="1:21" x14ac:dyDescent="0.25">
      <c r="A52" s="33" t="str">
        <f>TFP!A52</f>
        <v>awtrp</v>
      </c>
      <c r="B52" s="33" t="str">
        <f>TFP!B52</f>
        <v>nat</v>
      </c>
      <c r="C52" s="33" t="str">
        <f t="shared" si="9"/>
        <v>base</v>
      </c>
      <c r="D52" s="85">
        <f t="shared" si="9"/>
        <v>0.1</v>
      </c>
      <c r="E52" s="85">
        <f t="shared" si="9"/>
        <v>-0.5</v>
      </c>
      <c r="F52" s="85">
        <f t="shared" si="9"/>
        <v>-1.3</v>
      </c>
      <c r="G52" s="85">
        <f t="shared" si="9"/>
        <v>-1.7</v>
      </c>
      <c r="H52" s="85">
        <f t="shared" si="9"/>
        <v>-0.9</v>
      </c>
      <c r="I52" s="86">
        <f t="shared" si="9"/>
        <v>-1.5</v>
      </c>
      <c r="J52" s="86">
        <f t="shared" si="9"/>
        <v>-1</v>
      </c>
      <c r="K52" s="86">
        <f t="shared" si="9"/>
        <v>-0.3</v>
      </c>
      <c r="L52" s="86">
        <f t="shared" si="9"/>
        <v>-0.1</v>
      </c>
      <c r="M52" s="86">
        <f t="shared" si="9"/>
        <v>-0.05</v>
      </c>
      <c r="N52" s="86">
        <f t="shared" si="9"/>
        <v>0.05</v>
      </c>
      <c r="O52" s="88">
        <f t="shared" si="9"/>
        <v>0.05</v>
      </c>
      <c r="P52" s="88">
        <f t="shared" si="9"/>
        <v>0.05</v>
      </c>
      <c r="Q52" s="88">
        <f t="shared" si="9"/>
        <v>0.05</v>
      </c>
      <c r="R52" s="88">
        <f t="shared" si="7"/>
        <v>0.2</v>
      </c>
      <c r="S52" s="88">
        <f t="shared" si="7"/>
        <v>0.05</v>
      </c>
      <c r="T52" s="88">
        <f t="shared" si="7"/>
        <v>-0.05</v>
      </c>
      <c r="U52" s="88">
        <f t="shared" si="7"/>
        <v>-0.1</v>
      </c>
    </row>
    <row r="53" spans="1:21" x14ac:dyDescent="0.25">
      <c r="A53" s="33" t="str">
        <f>TFP!A53</f>
        <v>aatrp</v>
      </c>
      <c r="B53" s="33" t="str">
        <f>TFP!B53</f>
        <v>nat</v>
      </c>
      <c r="C53" s="33" t="str">
        <f>C52</f>
        <v>base</v>
      </c>
      <c r="D53" s="85">
        <f>D52</f>
        <v>0.1</v>
      </c>
      <c r="E53" s="85">
        <f t="shared" si="9"/>
        <v>-0.5</v>
      </c>
      <c r="F53" s="85">
        <f t="shared" si="9"/>
        <v>-1.3</v>
      </c>
      <c r="G53" s="85">
        <f t="shared" si="9"/>
        <v>-1.7</v>
      </c>
      <c r="H53" s="85">
        <f t="shared" si="9"/>
        <v>-0.9</v>
      </c>
      <c r="I53" s="86">
        <f t="shared" si="9"/>
        <v>-1.5</v>
      </c>
      <c r="J53" s="86">
        <f t="shared" si="9"/>
        <v>-1</v>
      </c>
      <c r="K53" s="86">
        <f t="shared" si="9"/>
        <v>-0.3</v>
      </c>
      <c r="L53" s="86">
        <f t="shared" si="9"/>
        <v>-0.1</v>
      </c>
      <c r="M53" s="86">
        <f t="shared" si="9"/>
        <v>-0.05</v>
      </c>
      <c r="N53" s="86">
        <f t="shared" si="9"/>
        <v>0.05</v>
      </c>
      <c r="O53" s="88">
        <f t="shared" si="9"/>
        <v>0.05</v>
      </c>
      <c r="P53" s="88">
        <f t="shared" si="9"/>
        <v>0.05</v>
      </c>
      <c r="Q53" s="88">
        <f t="shared" si="9"/>
        <v>0.05</v>
      </c>
      <c r="R53" s="88">
        <f t="shared" si="9"/>
        <v>0.2</v>
      </c>
      <c r="S53" s="88">
        <f t="shared" si="7"/>
        <v>0.05</v>
      </c>
      <c r="T53" s="88">
        <f t="shared" si="7"/>
        <v>-0.05</v>
      </c>
      <c r="U53" s="88">
        <f t="shared" si="7"/>
        <v>-0.1</v>
      </c>
    </row>
    <row r="54" spans="1:21" x14ac:dyDescent="0.25">
      <c r="A54" s="33" t="str">
        <f>TFP!A54</f>
        <v>acomm</v>
      </c>
      <c r="B54" s="33" t="str">
        <f>TFP!B54</f>
        <v>nat</v>
      </c>
      <c r="C54" s="33" t="str">
        <f t="shared" si="9"/>
        <v>base</v>
      </c>
      <c r="D54" s="85">
        <f t="shared" si="9"/>
        <v>0.1</v>
      </c>
      <c r="E54" s="85">
        <f t="shared" si="9"/>
        <v>-0.5</v>
      </c>
      <c r="F54" s="85">
        <f t="shared" si="9"/>
        <v>-1.3</v>
      </c>
      <c r="G54" s="85">
        <f t="shared" si="9"/>
        <v>-1.7</v>
      </c>
      <c r="H54" s="85">
        <f t="shared" si="9"/>
        <v>-0.9</v>
      </c>
      <c r="I54" s="86">
        <f t="shared" si="9"/>
        <v>-1.5</v>
      </c>
      <c r="J54" s="86">
        <f t="shared" si="9"/>
        <v>-1</v>
      </c>
      <c r="K54" s="86">
        <f t="shared" si="9"/>
        <v>-0.3</v>
      </c>
      <c r="L54" s="86">
        <f t="shared" si="9"/>
        <v>-0.1</v>
      </c>
      <c r="M54" s="86">
        <f t="shared" si="9"/>
        <v>-0.05</v>
      </c>
      <c r="N54" s="86">
        <f t="shared" si="9"/>
        <v>0.05</v>
      </c>
      <c r="O54" s="88">
        <f t="shared" si="7"/>
        <v>0.05</v>
      </c>
      <c r="P54" s="88">
        <f t="shared" si="7"/>
        <v>0.05</v>
      </c>
      <c r="Q54" s="88">
        <f t="shared" si="7"/>
        <v>0.05</v>
      </c>
      <c r="R54" s="88">
        <f t="shared" si="7"/>
        <v>0.2</v>
      </c>
      <c r="S54" s="88">
        <f t="shared" si="7"/>
        <v>0.05</v>
      </c>
      <c r="T54" s="88">
        <f t="shared" si="7"/>
        <v>-0.05</v>
      </c>
      <c r="U54" s="88">
        <f t="shared" si="7"/>
        <v>-0.1</v>
      </c>
    </row>
    <row r="55" spans="1:21" x14ac:dyDescent="0.25">
      <c r="A55" s="33" t="str">
        <f>TFP!A55</f>
        <v>afsrv</v>
      </c>
      <c r="B55" s="33" t="str">
        <f>TFP!B55</f>
        <v>nat</v>
      </c>
      <c r="C55" s="33" t="str">
        <f t="shared" si="9"/>
        <v>base</v>
      </c>
      <c r="D55" s="85">
        <f t="shared" si="9"/>
        <v>0.1</v>
      </c>
      <c r="E55" s="85">
        <f t="shared" si="9"/>
        <v>-0.5</v>
      </c>
      <c r="F55" s="85">
        <f t="shared" si="9"/>
        <v>-1.3</v>
      </c>
      <c r="G55" s="85">
        <f t="shared" si="9"/>
        <v>-1.7</v>
      </c>
      <c r="H55" s="85">
        <f t="shared" si="9"/>
        <v>-0.9</v>
      </c>
      <c r="I55" s="86">
        <f t="shared" si="9"/>
        <v>-1.5</v>
      </c>
      <c r="J55" s="86">
        <f t="shared" si="9"/>
        <v>-1</v>
      </c>
      <c r="K55" s="86">
        <f t="shared" si="9"/>
        <v>-0.3</v>
      </c>
      <c r="L55" s="86">
        <f t="shared" si="9"/>
        <v>-0.1</v>
      </c>
      <c r="M55" s="86">
        <f t="shared" si="9"/>
        <v>-0.05</v>
      </c>
      <c r="N55" s="86">
        <f t="shared" si="9"/>
        <v>0.05</v>
      </c>
      <c r="O55" s="88">
        <f t="shared" si="9"/>
        <v>0.05</v>
      </c>
      <c r="P55" s="88">
        <f t="shared" si="9"/>
        <v>0.05</v>
      </c>
      <c r="Q55" s="88">
        <f t="shared" si="9"/>
        <v>0.05</v>
      </c>
      <c r="R55" s="88">
        <f t="shared" si="9"/>
        <v>0.2</v>
      </c>
      <c r="S55" s="88">
        <f t="shared" ref="R55:U58" si="10">S54</f>
        <v>0.05</v>
      </c>
      <c r="T55" s="88">
        <f t="shared" si="10"/>
        <v>-0.05</v>
      </c>
      <c r="U55" s="88">
        <f t="shared" si="10"/>
        <v>-0.1</v>
      </c>
    </row>
    <row r="56" spans="1:21" x14ac:dyDescent="0.25">
      <c r="A56" s="33" t="str">
        <f>TFP!A56</f>
        <v>absrv</v>
      </c>
      <c r="B56" s="33" t="str">
        <f>TFP!B56</f>
        <v>nat</v>
      </c>
      <c r="C56" s="33" t="str">
        <f t="shared" si="9"/>
        <v>base</v>
      </c>
      <c r="D56" s="85">
        <f t="shared" si="9"/>
        <v>0.1</v>
      </c>
      <c r="E56" s="85">
        <f t="shared" si="9"/>
        <v>-0.5</v>
      </c>
      <c r="F56" s="85">
        <f t="shared" si="9"/>
        <v>-1.3</v>
      </c>
      <c r="G56" s="85">
        <f t="shared" si="9"/>
        <v>-1.7</v>
      </c>
      <c r="H56" s="85">
        <f t="shared" si="9"/>
        <v>-0.9</v>
      </c>
      <c r="I56" s="86">
        <f t="shared" si="9"/>
        <v>-1.5</v>
      </c>
      <c r="J56" s="86">
        <f t="shared" si="9"/>
        <v>-1</v>
      </c>
      <c r="K56" s="86">
        <f t="shared" si="9"/>
        <v>-0.3</v>
      </c>
      <c r="L56" s="86">
        <f t="shared" si="9"/>
        <v>-0.1</v>
      </c>
      <c r="M56" s="86">
        <f t="shared" si="9"/>
        <v>-0.05</v>
      </c>
      <c r="N56" s="86">
        <f t="shared" si="9"/>
        <v>0.05</v>
      </c>
      <c r="O56" s="88">
        <f t="shared" si="9"/>
        <v>0.05</v>
      </c>
      <c r="P56" s="88">
        <f t="shared" si="9"/>
        <v>0.05</v>
      </c>
      <c r="Q56" s="88">
        <f t="shared" si="9"/>
        <v>0.05</v>
      </c>
      <c r="R56" s="88">
        <f t="shared" si="10"/>
        <v>0.2</v>
      </c>
      <c r="S56" s="88">
        <f t="shared" si="10"/>
        <v>0.05</v>
      </c>
      <c r="T56" s="88">
        <f t="shared" si="10"/>
        <v>-0.05</v>
      </c>
      <c r="U56" s="88">
        <f t="shared" si="10"/>
        <v>-0.1</v>
      </c>
    </row>
    <row r="57" spans="1:21" x14ac:dyDescent="0.25">
      <c r="A57" s="33" t="str">
        <f>TFP!A57</f>
        <v>agsrv</v>
      </c>
      <c r="B57" s="33" t="str">
        <f>TFP!B57</f>
        <v>nat</v>
      </c>
      <c r="C57" s="33" t="str">
        <f t="shared" si="9"/>
        <v>base</v>
      </c>
      <c r="D57" s="85">
        <f t="shared" si="9"/>
        <v>0.1</v>
      </c>
      <c r="E57" s="85">
        <f t="shared" si="9"/>
        <v>-0.5</v>
      </c>
      <c r="F57" s="85">
        <f t="shared" si="9"/>
        <v>-1.3</v>
      </c>
      <c r="G57" s="85">
        <f t="shared" si="9"/>
        <v>-1.7</v>
      </c>
      <c r="H57" s="85">
        <f t="shared" si="9"/>
        <v>-0.9</v>
      </c>
      <c r="I57" s="86">
        <f t="shared" si="9"/>
        <v>-1.5</v>
      </c>
      <c r="J57" s="86">
        <f t="shared" si="9"/>
        <v>-1</v>
      </c>
      <c r="K57" s="86">
        <f t="shared" si="9"/>
        <v>-0.3</v>
      </c>
      <c r="L57" s="86">
        <f t="shared" si="9"/>
        <v>-0.1</v>
      </c>
      <c r="M57" s="86">
        <f t="shared" si="9"/>
        <v>-0.05</v>
      </c>
      <c r="N57" s="86">
        <f t="shared" si="9"/>
        <v>0.05</v>
      </c>
      <c r="O57" s="88">
        <f t="shared" si="9"/>
        <v>0.05</v>
      </c>
      <c r="P57" s="88">
        <f t="shared" si="9"/>
        <v>0.05</v>
      </c>
      <c r="Q57" s="88">
        <f t="shared" si="9"/>
        <v>0.05</v>
      </c>
      <c r="R57" s="88">
        <f t="shared" si="10"/>
        <v>0.2</v>
      </c>
      <c r="S57" s="88">
        <f t="shared" si="10"/>
        <v>0.05</v>
      </c>
      <c r="T57" s="88">
        <f t="shared" si="10"/>
        <v>-0.05</v>
      </c>
      <c r="U57" s="88">
        <f t="shared" si="10"/>
        <v>-0.1</v>
      </c>
    </row>
    <row r="58" spans="1:21" x14ac:dyDescent="0.25">
      <c r="A58" s="33" t="str">
        <f>TFP!A58</f>
        <v>aosrv</v>
      </c>
      <c r="B58" s="33" t="str">
        <f>TFP!B58</f>
        <v>nat</v>
      </c>
      <c r="C58" s="33" t="str">
        <f t="shared" ref="C58:Q58" si="11">C57</f>
        <v>base</v>
      </c>
      <c r="D58" s="85">
        <f t="shared" si="11"/>
        <v>0.1</v>
      </c>
      <c r="E58" s="85">
        <f t="shared" si="11"/>
        <v>-0.5</v>
      </c>
      <c r="F58" s="85">
        <f t="shared" si="11"/>
        <v>-1.3</v>
      </c>
      <c r="G58" s="85">
        <f t="shared" si="11"/>
        <v>-1.7</v>
      </c>
      <c r="H58" s="85">
        <f t="shared" si="11"/>
        <v>-0.9</v>
      </c>
      <c r="I58" s="86">
        <f t="shared" si="11"/>
        <v>-1.5</v>
      </c>
      <c r="J58" s="86">
        <f t="shared" si="11"/>
        <v>-1</v>
      </c>
      <c r="K58" s="86">
        <f t="shared" si="11"/>
        <v>-0.3</v>
      </c>
      <c r="L58" s="86">
        <f t="shared" si="11"/>
        <v>-0.1</v>
      </c>
      <c r="M58" s="86">
        <f t="shared" si="11"/>
        <v>-0.05</v>
      </c>
      <c r="N58" s="86">
        <f t="shared" si="11"/>
        <v>0.05</v>
      </c>
      <c r="O58" s="88">
        <f t="shared" si="11"/>
        <v>0.05</v>
      </c>
      <c r="P58" s="88">
        <f t="shared" si="11"/>
        <v>0.05</v>
      </c>
      <c r="Q58" s="88">
        <f t="shared" si="11"/>
        <v>0.05</v>
      </c>
      <c r="R58" s="88">
        <f t="shared" si="10"/>
        <v>0.2</v>
      </c>
      <c r="S58" s="88">
        <f t="shared" si="10"/>
        <v>0.05</v>
      </c>
      <c r="T58" s="88">
        <f t="shared" si="10"/>
        <v>-0.05</v>
      </c>
      <c r="U58" s="88">
        <f t="shared" si="10"/>
        <v>-0.1</v>
      </c>
    </row>
  </sheetData>
  <mergeCells count="4">
    <mergeCell ref="D5:H5"/>
    <mergeCell ref="D6:H6"/>
    <mergeCell ref="I6:N6"/>
    <mergeCell ref="O6:P6"/>
  </mergeCells>
  <conditionalFormatting sqref="E7:M7 D8:N58">
    <cfRule type="cellIs" dxfId="83" priority="4" operator="equal">
      <formula>"eps"</formula>
    </cfRule>
  </conditionalFormatting>
  <conditionalFormatting sqref="D7">
    <cfRule type="cellIs" dxfId="82" priority="3" operator="equal">
      <formula>"eps"</formula>
    </cfRule>
  </conditionalFormatting>
  <conditionalFormatting sqref="T8 O8:R8 O9:T58 U8:U58">
    <cfRule type="cellIs" dxfId="81" priority="2" operator="equal">
      <formula>"eps"</formula>
    </cfRule>
  </conditionalFormatting>
  <conditionalFormatting sqref="S8">
    <cfRule type="cellIs" dxfId="80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D7FE-0C5E-4FF4-AEDE-A3EA1E4B125C}">
  <dimension ref="A1:U58"/>
  <sheetViews>
    <sheetView zoomScale="70" zoomScaleNormal="70" workbookViewId="0">
      <pane xSplit="3" ySplit="7" topLeftCell="D8" activePane="bottomRight" state="frozen"/>
      <selection activeCell="E33" sqref="E33"/>
      <selection pane="topRight" activeCell="E33" sqref="E33"/>
      <selection pane="bottomLeft" activeCell="E33" sqref="E33"/>
      <selection pane="bottomRight" activeCell="E33" sqref="E33"/>
    </sheetView>
  </sheetViews>
  <sheetFormatPr defaultColWidth="8.85546875" defaultRowHeight="15" x14ac:dyDescent="0.25"/>
  <cols>
    <col min="1" max="3" width="8.85546875" style="83"/>
    <col min="4" max="13" width="9.28515625" style="83" customWidth="1"/>
    <col min="14" max="16384" width="8.85546875" style="83"/>
  </cols>
  <sheetData>
    <row r="1" spans="1:21" ht="18.75" x14ac:dyDescent="0.3">
      <c r="A1" s="1" t="s">
        <v>75</v>
      </c>
      <c r="H1" s="33"/>
    </row>
    <row r="3" spans="1:21" x14ac:dyDescent="0.25">
      <c r="D3" s="13"/>
      <c r="F3" s="33"/>
      <c r="G3" s="33"/>
    </row>
    <row r="5" spans="1:21" x14ac:dyDescent="0.25">
      <c r="A5" s="2" t="s">
        <v>162</v>
      </c>
      <c r="D5" s="198" t="s">
        <v>364</v>
      </c>
      <c r="E5" s="198"/>
      <c r="F5" s="198"/>
      <c r="G5" s="198"/>
      <c r="H5" s="198"/>
    </row>
    <row r="6" spans="1:21" x14ac:dyDescent="0.25">
      <c r="D6" s="195" t="s">
        <v>360</v>
      </c>
      <c r="E6" s="195"/>
      <c r="F6" s="195"/>
      <c r="G6" s="195"/>
      <c r="H6" s="195"/>
      <c r="I6" s="196" t="s">
        <v>362</v>
      </c>
      <c r="J6" s="196"/>
      <c r="K6" s="196"/>
      <c r="L6" s="196"/>
      <c r="M6" s="196"/>
      <c r="N6" s="196"/>
      <c r="O6" s="197" t="s">
        <v>363</v>
      </c>
      <c r="P6" s="197"/>
      <c r="Q6" s="133"/>
    </row>
    <row r="7" spans="1:21" x14ac:dyDescent="0.25">
      <c r="D7" s="78">
        <v>2013</v>
      </c>
      <c r="E7" s="78">
        <v>2014</v>
      </c>
      <c r="F7" s="78">
        <v>2015</v>
      </c>
      <c r="G7" s="78">
        <v>2016</v>
      </c>
      <c r="H7" s="78">
        <v>2017</v>
      </c>
      <c r="I7" s="79">
        <v>2018</v>
      </c>
      <c r="J7" s="79">
        <v>2019</v>
      </c>
      <c r="K7" s="79">
        <v>2020</v>
      </c>
      <c r="L7" s="79">
        <v>2021</v>
      </c>
      <c r="M7" s="79">
        <v>2022</v>
      </c>
      <c r="N7" s="80">
        <v>2023</v>
      </c>
      <c r="O7" s="87">
        <v>2024</v>
      </c>
      <c r="P7" s="87">
        <v>2030</v>
      </c>
      <c r="Q7" s="87">
        <v>2033</v>
      </c>
      <c r="R7" s="87">
        <v>2034</v>
      </c>
      <c r="S7" s="87">
        <v>2035</v>
      </c>
      <c r="T7" s="87">
        <v>2039</v>
      </c>
      <c r="U7" s="87">
        <v>2045</v>
      </c>
    </row>
    <row r="8" spans="1:21" x14ac:dyDescent="0.25">
      <c r="A8" s="33" t="str">
        <f>TFP!A8</f>
        <v>aagri</v>
      </c>
      <c r="B8" s="33" t="str">
        <f>TFP!B8</f>
        <v>nat</v>
      </c>
      <c r="C8" s="33" t="str">
        <f>Closures!H6</f>
        <v>base</v>
      </c>
      <c r="D8" s="85">
        <v>0.1</v>
      </c>
      <c r="E8" s="85">
        <v>-0.5</v>
      </c>
      <c r="F8" s="85">
        <v>-1.3</v>
      </c>
      <c r="G8" s="85">
        <v>-1.7</v>
      </c>
      <c r="H8" s="85">
        <v>-0.9</v>
      </c>
      <c r="I8" s="86">
        <v>-1.5</v>
      </c>
      <c r="J8" s="86">
        <v>-0.25</v>
      </c>
      <c r="K8" s="86">
        <v>-0.05</v>
      </c>
      <c r="L8" s="86">
        <v>0.1</v>
      </c>
      <c r="M8" s="86">
        <v>0.2</v>
      </c>
      <c r="N8" s="86">
        <v>0.4</v>
      </c>
      <c r="O8" s="88">
        <f>N8</f>
        <v>0.4</v>
      </c>
      <c r="P8" s="88">
        <f>O8</f>
        <v>0.4</v>
      </c>
      <c r="Q8" s="88">
        <f>P8</f>
        <v>0.4</v>
      </c>
      <c r="R8" s="88">
        <v>0.2</v>
      </c>
      <c r="S8" s="88">
        <v>0.05</v>
      </c>
      <c r="T8" s="88">
        <v>-0.05</v>
      </c>
      <c r="U8" s="88">
        <v>-0.1</v>
      </c>
    </row>
    <row r="9" spans="1:21" x14ac:dyDescent="0.25">
      <c r="A9" s="33" t="str">
        <f>TFP!A9</f>
        <v>afore</v>
      </c>
      <c r="B9" s="33" t="str">
        <f>TFP!B9</f>
        <v>nat</v>
      </c>
      <c r="C9" s="33" t="str">
        <f t="shared" ref="C9:C41" si="0">C8</f>
        <v>base</v>
      </c>
      <c r="D9" s="85">
        <f t="shared" ref="D9:U23" si="1">D8</f>
        <v>0.1</v>
      </c>
      <c r="E9" s="85">
        <f t="shared" si="1"/>
        <v>-0.5</v>
      </c>
      <c r="F9" s="85">
        <f t="shared" si="1"/>
        <v>-1.3</v>
      </c>
      <c r="G9" s="85">
        <f t="shared" si="1"/>
        <v>-1.7</v>
      </c>
      <c r="H9" s="85">
        <f t="shared" si="1"/>
        <v>-0.9</v>
      </c>
      <c r="I9" s="86">
        <f t="shared" si="1"/>
        <v>-1.5</v>
      </c>
      <c r="J9" s="86">
        <f t="shared" si="1"/>
        <v>-0.25</v>
      </c>
      <c r="K9" s="86">
        <f t="shared" si="1"/>
        <v>-0.05</v>
      </c>
      <c r="L9" s="86">
        <f t="shared" si="1"/>
        <v>0.1</v>
      </c>
      <c r="M9" s="86">
        <f t="shared" si="1"/>
        <v>0.2</v>
      </c>
      <c r="N9" s="86">
        <f t="shared" si="1"/>
        <v>0.4</v>
      </c>
      <c r="O9" s="88">
        <f t="shared" si="1"/>
        <v>0.4</v>
      </c>
      <c r="P9" s="88">
        <f t="shared" si="1"/>
        <v>0.4</v>
      </c>
      <c r="Q9" s="88">
        <f t="shared" si="1"/>
        <v>0.4</v>
      </c>
      <c r="R9" s="88">
        <f t="shared" si="1"/>
        <v>0.2</v>
      </c>
      <c r="S9" s="88">
        <f t="shared" si="1"/>
        <v>0.05</v>
      </c>
      <c r="T9" s="88">
        <f t="shared" si="1"/>
        <v>-0.05</v>
      </c>
      <c r="U9" s="88">
        <f t="shared" si="1"/>
        <v>-0.1</v>
      </c>
    </row>
    <row r="10" spans="1:21" x14ac:dyDescent="0.25">
      <c r="A10" s="33" t="str">
        <f>TFP!A10</f>
        <v>afish</v>
      </c>
      <c r="B10" s="33" t="str">
        <f>TFP!B10</f>
        <v>nat</v>
      </c>
      <c r="C10" s="33" t="str">
        <f t="shared" si="0"/>
        <v>base</v>
      </c>
      <c r="D10" s="85">
        <f t="shared" si="1"/>
        <v>0.1</v>
      </c>
      <c r="E10" s="85">
        <f t="shared" si="1"/>
        <v>-0.5</v>
      </c>
      <c r="F10" s="85">
        <f t="shared" si="1"/>
        <v>-1.3</v>
      </c>
      <c r="G10" s="85">
        <f t="shared" si="1"/>
        <v>-1.7</v>
      </c>
      <c r="H10" s="85">
        <f t="shared" si="1"/>
        <v>-0.9</v>
      </c>
      <c r="I10" s="86">
        <f t="shared" si="1"/>
        <v>-1.5</v>
      </c>
      <c r="J10" s="86">
        <f t="shared" si="1"/>
        <v>-0.25</v>
      </c>
      <c r="K10" s="86">
        <f t="shared" si="1"/>
        <v>-0.05</v>
      </c>
      <c r="L10" s="86">
        <f t="shared" si="1"/>
        <v>0.1</v>
      </c>
      <c r="M10" s="86">
        <f t="shared" si="1"/>
        <v>0.2</v>
      </c>
      <c r="N10" s="86">
        <f t="shared" si="1"/>
        <v>0.4</v>
      </c>
      <c r="O10" s="88">
        <f t="shared" si="1"/>
        <v>0.4</v>
      </c>
      <c r="P10" s="88">
        <f t="shared" si="1"/>
        <v>0.4</v>
      </c>
      <c r="Q10" s="88">
        <f t="shared" si="1"/>
        <v>0.4</v>
      </c>
      <c r="R10" s="88">
        <f t="shared" si="1"/>
        <v>0.2</v>
      </c>
      <c r="S10" s="88">
        <f t="shared" si="1"/>
        <v>0.05</v>
      </c>
      <c r="T10" s="88">
        <f t="shared" si="1"/>
        <v>-0.05</v>
      </c>
      <c r="U10" s="88">
        <f t="shared" si="1"/>
        <v>-0.1</v>
      </c>
    </row>
    <row r="11" spans="1:21" x14ac:dyDescent="0.25">
      <c r="A11" s="33" t="str">
        <f>TFP!A11</f>
        <v>acoal</v>
      </c>
      <c r="B11" s="33" t="str">
        <f>TFP!B11</f>
        <v>nat</v>
      </c>
      <c r="C11" s="33" t="str">
        <f t="shared" si="0"/>
        <v>base</v>
      </c>
      <c r="D11" s="85">
        <f t="shared" si="1"/>
        <v>0.1</v>
      </c>
      <c r="E11" s="85">
        <f t="shared" si="1"/>
        <v>-0.5</v>
      </c>
      <c r="F11" s="85">
        <f t="shared" si="1"/>
        <v>-1.3</v>
      </c>
      <c r="G11" s="85">
        <f t="shared" si="1"/>
        <v>-1.7</v>
      </c>
      <c r="H11" s="85">
        <f t="shared" si="1"/>
        <v>-0.9</v>
      </c>
      <c r="I11" s="86">
        <f t="shared" si="1"/>
        <v>-1.5</v>
      </c>
      <c r="J11" s="86">
        <f t="shared" si="1"/>
        <v>-0.25</v>
      </c>
      <c r="K11" s="86">
        <f t="shared" si="1"/>
        <v>-0.05</v>
      </c>
      <c r="L11" s="86">
        <f t="shared" si="1"/>
        <v>0.1</v>
      </c>
      <c r="M11" s="86">
        <f t="shared" si="1"/>
        <v>0.2</v>
      </c>
      <c r="N11" s="86">
        <f t="shared" si="1"/>
        <v>0.4</v>
      </c>
      <c r="O11" s="88">
        <f t="shared" si="1"/>
        <v>0.4</v>
      </c>
      <c r="P11" s="88">
        <f t="shared" si="1"/>
        <v>0.4</v>
      </c>
      <c r="Q11" s="88">
        <f t="shared" si="1"/>
        <v>0.4</v>
      </c>
      <c r="R11" s="88">
        <f t="shared" si="1"/>
        <v>0.2</v>
      </c>
      <c r="S11" s="88">
        <f t="shared" si="1"/>
        <v>0.05</v>
      </c>
      <c r="T11" s="88">
        <f t="shared" si="1"/>
        <v>-0.05</v>
      </c>
      <c r="U11" s="88">
        <f t="shared" si="1"/>
        <v>-0.1</v>
      </c>
    </row>
    <row r="12" spans="1:21" x14ac:dyDescent="0.25">
      <c r="A12" s="33" t="str">
        <f>TFP!A12</f>
        <v>agold</v>
      </c>
      <c r="B12" s="33" t="str">
        <f>TFP!B12</f>
        <v>nat</v>
      </c>
      <c r="C12" s="33" t="str">
        <f t="shared" si="0"/>
        <v>base</v>
      </c>
      <c r="D12" s="85">
        <f t="shared" si="1"/>
        <v>0.1</v>
      </c>
      <c r="E12" s="85">
        <f t="shared" si="1"/>
        <v>-0.5</v>
      </c>
      <c r="F12" s="85">
        <f t="shared" si="1"/>
        <v>-1.3</v>
      </c>
      <c r="G12" s="85">
        <f t="shared" si="1"/>
        <v>-1.7</v>
      </c>
      <c r="H12" s="85">
        <f t="shared" si="1"/>
        <v>-0.9</v>
      </c>
      <c r="I12" s="86">
        <f t="shared" si="1"/>
        <v>-1.5</v>
      </c>
      <c r="J12" s="86">
        <f t="shared" si="1"/>
        <v>-0.25</v>
      </c>
      <c r="K12" s="86">
        <f t="shared" si="1"/>
        <v>-0.05</v>
      </c>
      <c r="L12" s="86">
        <f t="shared" si="1"/>
        <v>0.1</v>
      </c>
      <c r="M12" s="86">
        <f t="shared" si="1"/>
        <v>0.2</v>
      </c>
      <c r="N12" s="86">
        <f t="shared" si="1"/>
        <v>0.4</v>
      </c>
      <c r="O12" s="88">
        <f t="shared" si="1"/>
        <v>0.4</v>
      </c>
      <c r="P12" s="88">
        <f t="shared" si="1"/>
        <v>0.4</v>
      </c>
      <c r="Q12" s="88">
        <f t="shared" si="1"/>
        <v>0.4</v>
      </c>
      <c r="R12" s="88">
        <f t="shared" si="1"/>
        <v>0.2</v>
      </c>
      <c r="S12" s="88">
        <f t="shared" si="1"/>
        <v>0.05</v>
      </c>
      <c r="T12" s="88">
        <f t="shared" si="1"/>
        <v>-0.05</v>
      </c>
      <c r="U12" s="88">
        <f t="shared" si="1"/>
        <v>-0.1</v>
      </c>
    </row>
    <row r="13" spans="1:21" x14ac:dyDescent="0.25">
      <c r="A13" s="33" t="str">
        <f>TFP!A13</f>
        <v>amore</v>
      </c>
      <c r="B13" s="33" t="str">
        <f>TFP!B13</f>
        <v>nat</v>
      </c>
      <c r="C13" s="33" t="str">
        <f t="shared" si="0"/>
        <v>base</v>
      </c>
      <c r="D13" s="85">
        <f t="shared" si="1"/>
        <v>0.1</v>
      </c>
      <c r="E13" s="85">
        <f t="shared" si="1"/>
        <v>-0.5</v>
      </c>
      <c r="F13" s="85">
        <f t="shared" si="1"/>
        <v>-1.3</v>
      </c>
      <c r="G13" s="85">
        <f t="shared" si="1"/>
        <v>-1.7</v>
      </c>
      <c r="H13" s="85">
        <f t="shared" si="1"/>
        <v>-0.9</v>
      </c>
      <c r="I13" s="86">
        <f t="shared" si="1"/>
        <v>-1.5</v>
      </c>
      <c r="J13" s="86">
        <f t="shared" si="1"/>
        <v>-0.25</v>
      </c>
      <c r="K13" s="86">
        <f t="shared" si="1"/>
        <v>-0.05</v>
      </c>
      <c r="L13" s="86">
        <f t="shared" si="1"/>
        <v>0.1</v>
      </c>
      <c r="M13" s="86">
        <f t="shared" si="1"/>
        <v>0.2</v>
      </c>
      <c r="N13" s="86">
        <f t="shared" si="1"/>
        <v>0.4</v>
      </c>
      <c r="O13" s="88">
        <f t="shared" si="1"/>
        <v>0.4</v>
      </c>
      <c r="P13" s="88">
        <f t="shared" si="1"/>
        <v>0.4</v>
      </c>
      <c r="Q13" s="88">
        <f t="shared" si="1"/>
        <v>0.4</v>
      </c>
      <c r="R13" s="88">
        <f t="shared" si="1"/>
        <v>0.2</v>
      </c>
      <c r="S13" s="88">
        <f t="shared" si="1"/>
        <v>0.05</v>
      </c>
      <c r="T13" s="88">
        <f t="shared" si="1"/>
        <v>-0.05</v>
      </c>
      <c r="U13" s="88">
        <f t="shared" si="1"/>
        <v>-0.1</v>
      </c>
    </row>
    <row r="14" spans="1:21" x14ac:dyDescent="0.25">
      <c r="A14" s="33" t="str">
        <f>TFP!A14</f>
        <v>amine</v>
      </c>
      <c r="B14" s="33" t="str">
        <f>TFP!B14</f>
        <v>nat</v>
      </c>
      <c r="C14" s="33" t="str">
        <f t="shared" si="0"/>
        <v>base</v>
      </c>
      <c r="D14" s="85">
        <f t="shared" si="1"/>
        <v>0.1</v>
      </c>
      <c r="E14" s="85">
        <f t="shared" si="1"/>
        <v>-0.5</v>
      </c>
      <c r="F14" s="85">
        <f t="shared" si="1"/>
        <v>-1.3</v>
      </c>
      <c r="G14" s="85">
        <f t="shared" si="1"/>
        <v>-1.7</v>
      </c>
      <c r="H14" s="85">
        <f t="shared" si="1"/>
        <v>-0.9</v>
      </c>
      <c r="I14" s="86">
        <f t="shared" si="1"/>
        <v>-1.5</v>
      </c>
      <c r="J14" s="86">
        <f t="shared" si="1"/>
        <v>-0.25</v>
      </c>
      <c r="K14" s="86">
        <f t="shared" si="1"/>
        <v>-0.05</v>
      </c>
      <c r="L14" s="86">
        <f t="shared" si="1"/>
        <v>0.1</v>
      </c>
      <c r="M14" s="86">
        <f t="shared" si="1"/>
        <v>0.2</v>
      </c>
      <c r="N14" s="86">
        <f t="shared" si="1"/>
        <v>0.4</v>
      </c>
      <c r="O14" s="88">
        <f t="shared" si="1"/>
        <v>0.4</v>
      </c>
      <c r="P14" s="88">
        <f t="shared" si="1"/>
        <v>0.4</v>
      </c>
      <c r="Q14" s="88">
        <f t="shared" si="1"/>
        <v>0.4</v>
      </c>
      <c r="R14" s="88">
        <f t="shared" si="1"/>
        <v>0.2</v>
      </c>
      <c r="S14" s="88">
        <f t="shared" si="1"/>
        <v>0.05</v>
      </c>
      <c r="T14" s="88">
        <f t="shared" si="1"/>
        <v>-0.05</v>
      </c>
      <c r="U14" s="88">
        <f t="shared" si="1"/>
        <v>-0.1</v>
      </c>
    </row>
    <row r="15" spans="1:21" x14ac:dyDescent="0.25">
      <c r="A15" s="33" t="str">
        <f>TFP!A15</f>
        <v>acoil</v>
      </c>
      <c r="B15" s="33" t="str">
        <f>TFP!B15</f>
        <v>nat</v>
      </c>
      <c r="C15" s="33" t="str">
        <f t="shared" si="0"/>
        <v>base</v>
      </c>
      <c r="D15" s="85">
        <f t="shared" si="1"/>
        <v>0.1</v>
      </c>
      <c r="E15" s="85">
        <f t="shared" si="1"/>
        <v>-0.5</v>
      </c>
      <c r="F15" s="85">
        <f t="shared" si="1"/>
        <v>-1.3</v>
      </c>
      <c r="G15" s="85">
        <f t="shared" si="1"/>
        <v>-1.7</v>
      </c>
      <c r="H15" s="85">
        <f t="shared" si="1"/>
        <v>-0.9</v>
      </c>
      <c r="I15" s="86">
        <f t="shared" si="1"/>
        <v>-1.5</v>
      </c>
      <c r="J15" s="86">
        <f t="shared" si="1"/>
        <v>-0.25</v>
      </c>
      <c r="K15" s="86">
        <f t="shared" si="1"/>
        <v>-0.05</v>
      </c>
      <c r="L15" s="86">
        <f t="shared" si="1"/>
        <v>0.1</v>
      </c>
      <c r="M15" s="86">
        <f t="shared" si="1"/>
        <v>0.2</v>
      </c>
      <c r="N15" s="86">
        <f t="shared" si="1"/>
        <v>0.4</v>
      </c>
      <c r="O15" s="88">
        <f t="shared" si="1"/>
        <v>0.4</v>
      </c>
      <c r="P15" s="88">
        <f t="shared" si="1"/>
        <v>0.4</v>
      </c>
      <c r="Q15" s="88">
        <f t="shared" si="1"/>
        <v>0.4</v>
      </c>
      <c r="R15" s="88">
        <f t="shared" si="1"/>
        <v>0.2</v>
      </c>
      <c r="S15" s="88">
        <f t="shared" si="1"/>
        <v>0.05</v>
      </c>
      <c r="T15" s="88">
        <f t="shared" si="1"/>
        <v>-0.05</v>
      </c>
      <c r="U15" s="88">
        <f t="shared" si="1"/>
        <v>-0.1</v>
      </c>
    </row>
    <row r="16" spans="1:21" x14ac:dyDescent="0.25">
      <c r="A16" s="33" t="str">
        <f>TFP!A16</f>
        <v>angas</v>
      </c>
      <c r="B16" s="33" t="str">
        <f>TFP!B16</f>
        <v>nat</v>
      </c>
      <c r="C16" s="33" t="str">
        <f t="shared" si="0"/>
        <v>base</v>
      </c>
      <c r="D16" s="85">
        <f t="shared" si="1"/>
        <v>0.1</v>
      </c>
      <c r="E16" s="85">
        <f t="shared" si="1"/>
        <v>-0.5</v>
      </c>
      <c r="F16" s="85">
        <f t="shared" si="1"/>
        <v>-1.3</v>
      </c>
      <c r="G16" s="85">
        <f t="shared" si="1"/>
        <v>-1.7</v>
      </c>
      <c r="H16" s="85">
        <f t="shared" si="1"/>
        <v>-0.9</v>
      </c>
      <c r="I16" s="86">
        <f t="shared" si="1"/>
        <v>-1.5</v>
      </c>
      <c r="J16" s="86">
        <f t="shared" si="1"/>
        <v>-0.25</v>
      </c>
      <c r="K16" s="86">
        <f t="shared" si="1"/>
        <v>-0.05</v>
      </c>
      <c r="L16" s="86">
        <f t="shared" si="1"/>
        <v>0.1</v>
      </c>
      <c r="M16" s="86">
        <f t="shared" si="1"/>
        <v>0.2</v>
      </c>
      <c r="N16" s="86">
        <f t="shared" si="1"/>
        <v>0.4</v>
      </c>
      <c r="O16" s="88">
        <f t="shared" si="1"/>
        <v>0.4</v>
      </c>
      <c r="P16" s="88">
        <f t="shared" si="1"/>
        <v>0.4</v>
      </c>
      <c r="Q16" s="88">
        <f t="shared" si="1"/>
        <v>0.4</v>
      </c>
      <c r="R16" s="88">
        <f t="shared" si="1"/>
        <v>0.2</v>
      </c>
      <c r="S16" s="88">
        <f t="shared" si="1"/>
        <v>0.05</v>
      </c>
      <c r="T16" s="88">
        <f t="shared" si="1"/>
        <v>-0.05</v>
      </c>
      <c r="U16" s="88">
        <f t="shared" si="1"/>
        <v>-0.1</v>
      </c>
    </row>
    <row r="17" spans="1:21" x14ac:dyDescent="0.25">
      <c r="A17" s="33" t="str">
        <f>TFP!A17</f>
        <v>ahydr</v>
      </c>
      <c r="B17" s="33" t="str">
        <f>TFP!B17</f>
        <v>nat</v>
      </c>
      <c r="C17" s="33" t="str">
        <f t="shared" si="0"/>
        <v>base</v>
      </c>
      <c r="D17" s="85">
        <f t="shared" si="1"/>
        <v>0.1</v>
      </c>
      <c r="E17" s="85">
        <f t="shared" si="1"/>
        <v>-0.5</v>
      </c>
      <c r="F17" s="85">
        <f t="shared" si="1"/>
        <v>-1.3</v>
      </c>
      <c r="G17" s="85">
        <f t="shared" si="1"/>
        <v>-1.7</v>
      </c>
      <c r="H17" s="85">
        <f t="shared" si="1"/>
        <v>-0.9</v>
      </c>
      <c r="I17" s="86">
        <f t="shared" si="1"/>
        <v>-1.5</v>
      </c>
      <c r="J17" s="86">
        <f t="shared" si="1"/>
        <v>-0.25</v>
      </c>
      <c r="K17" s="86">
        <f t="shared" si="1"/>
        <v>-0.05</v>
      </c>
      <c r="L17" s="86">
        <f t="shared" si="1"/>
        <v>0.1</v>
      </c>
      <c r="M17" s="86">
        <f t="shared" si="1"/>
        <v>0.2</v>
      </c>
      <c r="N17" s="86">
        <f t="shared" si="1"/>
        <v>0.4</v>
      </c>
      <c r="O17" s="88">
        <f t="shared" si="1"/>
        <v>0.4</v>
      </c>
      <c r="P17" s="88">
        <f t="shared" si="1"/>
        <v>0.4</v>
      </c>
      <c r="Q17" s="88">
        <f t="shared" si="1"/>
        <v>0.4</v>
      </c>
      <c r="R17" s="88">
        <f t="shared" si="1"/>
        <v>0.2</v>
      </c>
      <c r="S17" s="88">
        <f t="shared" si="1"/>
        <v>0.05</v>
      </c>
      <c r="T17" s="88">
        <f t="shared" si="1"/>
        <v>-0.05</v>
      </c>
      <c r="U17" s="88">
        <f t="shared" si="1"/>
        <v>-0.1</v>
      </c>
    </row>
    <row r="18" spans="1:21" x14ac:dyDescent="0.25">
      <c r="A18" s="33" t="str">
        <f>TFP!A18</f>
        <v>afood</v>
      </c>
      <c r="B18" s="33" t="str">
        <f>TFP!B18</f>
        <v>nat</v>
      </c>
      <c r="C18" s="33" t="str">
        <f t="shared" si="0"/>
        <v>base</v>
      </c>
      <c r="D18" s="85">
        <f t="shared" si="1"/>
        <v>0.1</v>
      </c>
      <c r="E18" s="85">
        <f t="shared" si="1"/>
        <v>-0.5</v>
      </c>
      <c r="F18" s="85">
        <f t="shared" si="1"/>
        <v>-1.3</v>
      </c>
      <c r="G18" s="85">
        <f t="shared" si="1"/>
        <v>-1.7</v>
      </c>
      <c r="H18" s="85">
        <f t="shared" si="1"/>
        <v>-0.9</v>
      </c>
      <c r="I18" s="86">
        <f t="shared" si="1"/>
        <v>-1.5</v>
      </c>
      <c r="J18" s="86">
        <f t="shared" si="1"/>
        <v>-0.25</v>
      </c>
      <c r="K18" s="86">
        <f t="shared" si="1"/>
        <v>-0.05</v>
      </c>
      <c r="L18" s="86">
        <f t="shared" si="1"/>
        <v>0.1</v>
      </c>
      <c r="M18" s="86">
        <f t="shared" si="1"/>
        <v>0.2</v>
      </c>
      <c r="N18" s="86">
        <f t="shared" si="1"/>
        <v>0.4</v>
      </c>
      <c r="O18" s="88">
        <f t="shared" si="1"/>
        <v>0.4</v>
      </c>
      <c r="P18" s="88">
        <f t="shared" si="1"/>
        <v>0.4</v>
      </c>
      <c r="Q18" s="88">
        <f t="shared" si="1"/>
        <v>0.4</v>
      </c>
      <c r="R18" s="88">
        <f t="shared" si="1"/>
        <v>0.2</v>
      </c>
      <c r="S18" s="88">
        <f t="shared" si="1"/>
        <v>0.05</v>
      </c>
      <c r="T18" s="88">
        <f t="shared" si="1"/>
        <v>-0.05</v>
      </c>
      <c r="U18" s="88">
        <f t="shared" si="1"/>
        <v>-0.1</v>
      </c>
    </row>
    <row r="19" spans="1:21" x14ac:dyDescent="0.25">
      <c r="A19" s="33" t="str">
        <f>TFP!A19</f>
        <v>abevt</v>
      </c>
      <c r="B19" s="33" t="str">
        <f>TFP!B19</f>
        <v>nat</v>
      </c>
      <c r="C19" s="33" t="str">
        <f t="shared" si="0"/>
        <v>base</v>
      </c>
      <c r="D19" s="85">
        <f t="shared" si="1"/>
        <v>0.1</v>
      </c>
      <c r="E19" s="85">
        <f t="shared" si="1"/>
        <v>-0.5</v>
      </c>
      <c r="F19" s="85">
        <f t="shared" si="1"/>
        <v>-1.3</v>
      </c>
      <c r="G19" s="85">
        <f t="shared" si="1"/>
        <v>-1.7</v>
      </c>
      <c r="H19" s="85">
        <f t="shared" si="1"/>
        <v>-0.9</v>
      </c>
      <c r="I19" s="86">
        <f t="shared" si="1"/>
        <v>-1.5</v>
      </c>
      <c r="J19" s="86">
        <f t="shared" si="1"/>
        <v>-0.25</v>
      </c>
      <c r="K19" s="86">
        <f t="shared" si="1"/>
        <v>-0.05</v>
      </c>
      <c r="L19" s="86">
        <f t="shared" si="1"/>
        <v>0.1</v>
      </c>
      <c r="M19" s="86">
        <f t="shared" si="1"/>
        <v>0.2</v>
      </c>
      <c r="N19" s="86">
        <f t="shared" si="1"/>
        <v>0.4</v>
      </c>
      <c r="O19" s="88">
        <f t="shared" si="1"/>
        <v>0.4</v>
      </c>
      <c r="P19" s="88">
        <f t="shared" si="1"/>
        <v>0.4</v>
      </c>
      <c r="Q19" s="88">
        <f t="shared" si="1"/>
        <v>0.4</v>
      </c>
      <c r="R19" s="88">
        <f t="shared" si="1"/>
        <v>0.2</v>
      </c>
      <c r="S19" s="88">
        <f t="shared" si="1"/>
        <v>0.05</v>
      </c>
      <c r="T19" s="88">
        <f t="shared" si="1"/>
        <v>-0.05</v>
      </c>
      <c r="U19" s="88">
        <f t="shared" si="1"/>
        <v>-0.1</v>
      </c>
    </row>
    <row r="20" spans="1:21" x14ac:dyDescent="0.25">
      <c r="A20" s="33" t="str">
        <f>TFP!A20</f>
        <v>atext</v>
      </c>
      <c r="B20" s="33" t="str">
        <f>TFP!B20</f>
        <v>nat</v>
      </c>
      <c r="C20" s="33" t="str">
        <f t="shared" si="0"/>
        <v>base</v>
      </c>
      <c r="D20" s="85">
        <f t="shared" si="1"/>
        <v>0.1</v>
      </c>
      <c r="E20" s="85">
        <f t="shared" si="1"/>
        <v>-0.5</v>
      </c>
      <c r="F20" s="85">
        <f t="shared" si="1"/>
        <v>-1.3</v>
      </c>
      <c r="G20" s="85">
        <f t="shared" si="1"/>
        <v>-1.7</v>
      </c>
      <c r="H20" s="85">
        <f t="shared" si="1"/>
        <v>-0.9</v>
      </c>
      <c r="I20" s="86">
        <f t="shared" si="1"/>
        <v>-1.5</v>
      </c>
      <c r="J20" s="86">
        <f t="shared" si="1"/>
        <v>-0.25</v>
      </c>
      <c r="K20" s="86">
        <f t="shared" si="1"/>
        <v>-0.05</v>
      </c>
      <c r="L20" s="86">
        <f t="shared" si="1"/>
        <v>0.1</v>
      </c>
      <c r="M20" s="86">
        <f t="shared" si="1"/>
        <v>0.2</v>
      </c>
      <c r="N20" s="86">
        <f t="shared" si="1"/>
        <v>0.4</v>
      </c>
      <c r="O20" s="88">
        <f t="shared" si="1"/>
        <v>0.4</v>
      </c>
      <c r="P20" s="88">
        <f t="shared" si="1"/>
        <v>0.4</v>
      </c>
      <c r="Q20" s="88">
        <f t="shared" si="1"/>
        <v>0.4</v>
      </c>
      <c r="R20" s="88">
        <f t="shared" si="1"/>
        <v>0.2</v>
      </c>
      <c r="S20" s="88">
        <f t="shared" si="1"/>
        <v>0.05</v>
      </c>
      <c r="T20" s="88">
        <f t="shared" si="1"/>
        <v>-0.05</v>
      </c>
      <c r="U20" s="88">
        <f t="shared" si="1"/>
        <v>-0.1</v>
      </c>
    </row>
    <row r="21" spans="1:21" x14ac:dyDescent="0.25">
      <c r="A21" s="33" t="str">
        <f>TFP!A21</f>
        <v>aclth</v>
      </c>
      <c r="B21" s="33" t="str">
        <f>TFP!B21</f>
        <v>nat</v>
      </c>
      <c r="C21" s="33" t="str">
        <f t="shared" si="0"/>
        <v>base</v>
      </c>
      <c r="D21" s="85">
        <f t="shared" si="1"/>
        <v>0.1</v>
      </c>
      <c r="E21" s="85">
        <f t="shared" si="1"/>
        <v>-0.5</v>
      </c>
      <c r="F21" s="85">
        <f t="shared" si="1"/>
        <v>-1.3</v>
      </c>
      <c r="G21" s="85">
        <f t="shared" si="1"/>
        <v>-1.7</v>
      </c>
      <c r="H21" s="85">
        <f t="shared" si="1"/>
        <v>-0.9</v>
      </c>
      <c r="I21" s="86">
        <f t="shared" si="1"/>
        <v>-1.5</v>
      </c>
      <c r="J21" s="86">
        <f t="shared" si="1"/>
        <v>-0.25</v>
      </c>
      <c r="K21" s="86">
        <f t="shared" si="1"/>
        <v>-0.05</v>
      </c>
      <c r="L21" s="86">
        <f t="shared" si="1"/>
        <v>0.1</v>
      </c>
      <c r="M21" s="86">
        <f t="shared" si="1"/>
        <v>0.2</v>
      </c>
      <c r="N21" s="86">
        <f t="shared" si="1"/>
        <v>0.4</v>
      </c>
      <c r="O21" s="88">
        <f t="shared" si="1"/>
        <v>0.4</v>
      </c>
      <c r="P21" s="88">
        <f t="shared" si="1"/>
        <v>0.4</v>
      </c>
      <c r="Q21" s="88">
        <f t="shared" si="1"/>
        <v>0.4</v>
      </c>
      <c r="R21" s="88">
        <f t="shared" si="1"/>
        <v>0.2</v>
      </c>
      <c r="S21" s="88">
        <f t="shared" si="1"/>
        <v>0.05</v>
      </c>
      <c r="T21" s="88">
        <f t="shared" si="1"/>
        <v>-0.05</v>
      </c>
      <c r="U21" s="88">
        <f t="shared" si="1"/>
        <v>-0.1</v>
      </c>
    </row>
    <row r="22" spans="1:21" x14ac:dyDescent="0.25">
      <c r="A22" s="33" t="str">
        <f>TFP!A22</f>
        <v>aleat</v>
      </c>
      <c r="B22" s="33" t="str">
        <f>TFP!B22</f>
        <v>nat</v>
      </c>
      <c r="C22" s="33" t="str">
        <f t="shared" si="0"/>
        <v>base</v>
      </c>
      <c r="D22" s="85">
        <f t="shared" si="1"/>
        <v>0.1</v>
      </c>
      <c r="E22" s="85">
        <f t="shared" si="1"/>
        <v>-0.5</v>
      </c>
      <c r="F22" s="85">
        <f t="shared" si="1"/>
        <v>-1.3</v>
      </c>
      <c r="G22" s="85">
        <f t="shared" si="1"/>
        <v>-1.7</v>
      </c>
      <c r="H22" s="85">
        <f t="shared" si="1"/>
        <v>-0.9</v>
      </c>
      <c r="I22" s="86">
        <f t="shared" si="1"/>
        <v>-1.5</v>
      </c>
      <c r="J22" s="86">
        <f t="shared" si="1"/>
        <v>-0.25</v>
      </c>
      <c r="K22" s="86">
        <f t="shared" si="1"/>
        <v>-0.05</v>
      </c>
      <c r="L22" s="86">
        <f t="shared" si="1"/>
        <v>0.1</v>
      </c>
      <c r="M22" s="86">
        <f t="shared" si="1"/>
        <v>0.2</v>
      </c>
      <c r="N22" s="86">
        <f t="shared" si="1"/>
        <v>0.4</v>
      </c>
      <c r="O22" s="88">
        <f t="shared" si="1"/>
        <v>0.4</v>
      </c>
      <c r="P22" s="88">
        <f t="shared" si="1"/>
        <v>0.4</v>
      </c>
      <c r="Q22" s="88">
        <f t="shared" si="1"/>
        <v>0.4</v>
      </c>
      <c r="R22" s="88">
        <f t="shared" si="1"/>
        <v>0.2</v>
      </c>
      <c r="S22" s="88">
        <f t="shared" si="1"/>
        <v>0.05</v>
      </c>
      <c r="T22" s="88">
        <f t="shared" si="1"/>
        <v>-0.05</v>
      </c>
      <c r="U22" s="88">
        <f t="shared" si="1"/>
        <v>-0.1</v>
      </c>
    </row>
    <row r="23" spans="1:21" x14ac:dyDescent="0.25">
      <c r="A23" s="33" t="str">
        <f>TFP!A23</f>
        <v>afoot</v>
      </c>
      <c r="B23" s="33" t="str">
        <f>TFP!B23</f>
        <v>nat</v>
      </c>
      <c r="C23" s="33" t="str">
        <f t="shared" si="0"/>
        <v>base</v>
      </c>
      <c r="D23" s="85">
        <f t="shared" si="1"/>
        <v>0.1</v>
      </c>
      <c r="E23" s="85">
        <f t="shared" si="1"/>
        <v>-0.5</v>
      </c>
      <c r="F23" s="85">
        <f t="shared" si="1"/>
        <v>-1.3</v>
      </c>
      <c r="G23" s="85">
        <f t="shared" ref="G23:U38" si="2">G22</f>
        <v>-1.7</v>
      </c>
      <c r="H23" s="85">
        <f t="shared" si="2"/>
        <v>-0.9</v>
      </c>
      <c r="I23" s="86">
        <f t="shared" si="2"/>
        <v>-1.5</v>
      </c>
      <c r="J23" s="86">
        <f t="shared" si="2"/>
        <v>-0.25</v>
      </c>
      <c r="K23" s="86">
        <f t="shared" si="2"/>
        <v>-0.05</v>
      </c>
      <c r="L23" s="86">
        <f t="shared" si="2"/>
        <v>0.1</v>
      </c>
      <c r="M23" s="86">
        <f t="shared" si="2"/>
        <v>0.2</v>
      </c>
      <c r="N23" s="86">
        <f t="shared" si="2"/>
        <v>0.4</v>
      </c>
      <c r="O23" s="88">
        <f t="shared" si="2"/>
        <v>0.4</v>
      </c>
      <c r="P23" s="88">
        <f t="shared" si="2"/>
        <v>0.4</v>
      </c>
      <c r="Q23" s="88">
        <f t="shared" si="2"/>
        <v>0.4</v>
      </c>
      <c r="R23" s="88">
        <f t="shared" si="2"/>
        <v>0.2</v>
      </c>
      <c r="S23" s="88">
        <f t="shared" si="2"/>
        <v>0.05</v>
      </c>
      <c r="T23" s="88">
        <f t="shared" si="2"/>
        <v>-0.05</v>
      </c>
      <c r="U23" s="88">
        <f t="shared" si="2"/>
        <v>-0.1</v>
      </c>
    </row>
    <row r="24" spans="1:21" x14ac:dyDescent="0.25">
      <c r="A24" s="33" t="str">
        <f>TFP!A24</f>
        <v>awood</v>
      </c>
      <c r="B24" s="33" t="str">
        <f>TFP!B24</f>
        <v>nat</v>
      </c>
      <c r="C24" s="33" t="str">
        <f t="shared" si="0"/>
        <v>base</v>
      </c>
      <c r="D24" s="85">
        <f t="shared" ref="D24:D41" si="3">D23</f>
        <v>0.1</v>
      </c>
      <c r="E24" s="85">
        <f t="shared" ref="E24:E41" si="4">E23</f>
        <v>-0.5</v>
      </c>
      <c r="F24" s="85">
        <f t="shared" ref="F24:F41" si="5">F23</f>
        <v>-1.3</v>
      </c>
      <c r="G24" s="85">
        <f t="shared" si="2"/>
        <v>-1.7</v>
      </c>
      <c r="H24" s="85">
        <f t="shared" si="2"/>
        <v>-0.9</v>
      </c>
      <c r="I24" s="86">
        <f t="shared" si="2"/>
        <v>-1.5</v>
      </c>
      <c r="J24" s="86">
        <f t="shared" si="2"/>
        <v>-0.25</v>
      </c>
      <c r="K24" s="86">
        <f t="shared" si="2"/>
        <v>-0.05</v>
      </c>
      <c r="L24" s="86">
        <f t="shared" si="2"/>
        <v>0.1</v>
      </c>
      <c r="M24" s="86">
        <f t="shared" si="2"/>
        <v>0.2</v>
      </c>
      <c r="N24" s="86">
        <f t="shared" si="2"/>
        <v>0.4</v>
      </c>
      <c r="O24" s="88">
        <f t="shared" si="2"/>
        <v>0.4</v>
      </c>
      <c r="P24" s="88">
        <f t="shared" si="2"/>
        <v>0.4</v>
      </c>
      <c r="Q24" s="88">
        <f t="shared" si="2"/>
        <v>0.4</v>
      </c>
      <c r="R24" s="88">
        <f t="shared" si="2"/>
        <v>0.2</v>
      </c>
      <c r="S24" s="88">
        <f t="shared" si="2"/>
        <v>0.05</v>
      </c>
      <c r="T24" s="88">
        <f t="shared" si="2"/>
        <v>-0.05</v>
      </c>
      <c r="U24" s="88">
        <f t="shared" si="2"/>
        <v>-0.1</v>
      </c>
    </row>
    <row r="25" spans="1:21" x14ac:dyDescent="0.25">
      <c r="A25" s="33" t="str">
        <f>TFP!A25</f>
        <v>apapr</v>
      </c>
      <c r="B25" s="33" t="str">
        <f>TFP!B25</f>
        <v>nat</v>
      </c>
      <c r="C25" s="33" t="str">
        <f t="shared" si="0"/>
        <v>base</v>
      </c>
      <c r="D25" s="85">
        <f t="shared" si="3"/>
        <v>0.1</v>
      </c>
      <c r="E25" s="85">
        <f t="shared" si="4"/>
        <v>-0.5</v>
      </c>
      <c r="F25" s="85">
        <f t="shared" si="5"/>
        <v>-1.3</v>
      </c>
      <c r="G25" s="85">
        <f t="shared" si="2"/>
        <v>-1.7</v>
      </c>
      <c r="H25" s="85">
        <f t="shared" si="2"/>
        <v>-0.9</v>
      </c>
      <c r="I25" s="86">
        <f t="shared" si="2"/>
        <v>-1.5</v>
      </c>
      <c r="J25" s="86">
        <f t="shared" si="2"/>
        <v>-0.25</v>
      </c>
      <c r="K25" s="86">
        <f t="shared" si="2"/>
        <v>-0.05</v>
      </c>
      <c r="L25" s="86">
        <f t="shared" si="2"/>
        <v>0.1</v>
      </c>
      <c r="M25" s="86">
        <f t="shared" si="2"/>
        <v>0.2</v>
      </c>
      <c r="N25" s="86">
        <f t="shared" si="2"/>
        <v>0.4</v>
      </c>
      <c r="O25" s="88">
        <f t="shared" si="2"/>
        <v>0.4</v>
      </c>
      <c r="P25" s="88">
        <f t="shared" si="2"/>
        <v>0.4</v>
      </c>
      <c r="Q25" s="88">
        <f t="shared" si="2"/>
        <v>0.4</v>
      </c>
      <c r="R25" s="88">
        <f t="shared" si="2"/>
        <v>0.2</v>
      </c>
      <c r="S25" s="88">
        <f t="shared" si="2"/>
        <v>0.05</v>
      </c>
      <c r="T25" s="88">
        <f t="shared" si="2"/>
        <v>-0.05</v>
      </c>
      <c r="U25" s="88">
        <f t="shared" si="2"/>
        <v>-0.1</v>
      </c>
    </row>
    <row r="26" spans="1:21" x14ac:dyDescent="0.25">
      <c r="A26" s="33" t="str">
        <f>TFP!A26</f>
        <v>aprnt</v>
      </c>
      <c r="B26" s="33" t="str">
        <f>TFP!B26</f>
        <v>nat</v>
      </c>
      <c r="C26" s="33" t="str">
        <f t="shared" si="0"/>
        <v>base</v>
      </c>
      <c r="D26" s="85">
        <f t="shared" si="3"/>
        <v>0.1</v>
      </c>
      <c r="E26" s="85">
        <f t="shared" si="4"/>
        <v>-0.5</v>
      </c>
      <c r="F26" s="85">
        <f t="shared" si="5"/>
        <v>-1.3</v>
      </c>
      <c r="G26" s="85">
        <f t="shared" si="2"/>
        <v>-1.7</v>
      </c>
      <c r="H26" s="85">
        <f t="shared" si="2"/>
        <v>-0.9</v>
      </c>
      <c r="I26" s="86">
        <f t="shared" si="2"/>
        <v>-1.5</v>
      </c>
      <c r="J26" s="86">
        <f t="shared" si="2"/>
        <v>-0.25</v>
      </c>
      <c r="K26" s="86">
        <f t="shared" si="2"/>
        <v>-0.05</v>
      </c>
      <c r="L26" s="86">
        <f t="shared" si="2"/>
        <v>0.1</v>
      </c>
      <c r="M26" s="86">
        <f t="shared" si="2"/>
        <v>0.2</v>
      </c>
      <c r="N26" s="86">
        <f t="shared" si="2"/>
        <v>0.4</v>
      </c>
      <c r="O26" s="88">
        <f t="shared" si="2"/>
        <v>0.4</v>
      </c>
      <c r="P26" s="88">
        <f t="shared" si="2"/>
        <v>0.4</v>
      </c>
      <c r="Q26" s="88">
        <f t="shared" si="2"/>
        <v>0.4</v>
      </c>
      <c r="R26" s="88">
        <f t="shared" si="2"/>
        <v>0.2</v>
      </c>
      <c r="S26" s="88">
        <f t="shared" si="2"/>
        <v>0.05</v>
      </c>
      <c r="T26" s="88">
        <f t="shared" si="2"/>
        <v>-0.05</v>
      </c>
      <c r="U26" s="88">
        <f t="shared" si="2"/>
        <v>-0.1</v>
      </c>
    </row>
    <row r="27" spans="1:21" x14ac:dyDescent="0.25">
      <c r="A27" s="33" t="str">
        <f>TFP!A27</f>
        <v>apetr</v>
      </c>
      <c r="B27" s="33" t="str">
        <f>TFP!B27</f>
        <v>nat</v>
      </c>
      <c r="C27" s="33" t="str">
        <f t="shared" si="0"/>
        <v>base</v>
      </c>
      <c r="D27" s="85">
        <f t="shared" si="3"/>
        <v>0.1</v>
      </c>
      <c r="E27" s="85">
        <f t="shared" si="4"/>
        <v>-0.5</v>
      </c>
      <c r="F27" s="85">
        <f t="shared" si="5"/>
        <v>-1.3</v>
      </c>
      <c r="G27" s="85">
        <f t="shared" si="2"/>
        <v>-1.7</v>
      </c>
      <c r="H27" s="85">
        <f t="shared" si="2"/>
        <v>-0.9</v>
      </c>
      <c r="I27" s="86">
        <f t="shared" si="2"/>
        <v>-1.5</v>
      </c>
      <c r="J27" s="86">
        <f t="shared" si="2"/>
        <v>-0.25</v>
      </c>
      <c r="K27" s="86">
        <f t="shared" si="2"/>
        <v>-0.05</v>
      </c>
      <c r="L27" s="86">
        <f t="shared" si="2"/>
        <v>0.1</v>
      </c>
      <c r="M27" s="86">
        <f t="shared" si="2"/>
        <v>0.2</v>
      </c>
      <c r="N27" s="86">
        <f t="shared" si="2"/>
        <v>0.4</v>
      </c>
      <c r="O27" s="88">
        <f t="shared" si="2"/>
        <v>0.4</v>
      </c>
      <c r="P27" s="88">
        <f t="shared" si="2"/>
        <v>0.4</v>
      </c>
      <c r="Q27" s="88">
        <f t="shared" si="2"/>
        <v>0.4</v>
      </c>
      <c r="R27" s="88">
        <f t="shared" si="2"/>
        <v>0.2</v>
      </c>
      <c r="S27" s="88">
        <f t="shared" si="2"/>
        <v>0.05</v>
      </c>
      <c r="T27" s="88">
        <f t="shared" si="2"/>
        <v>-0.05</v>
      </c>
      <c r="U27" s="88">
        <f t="shared" si="2"/>
        <v>-0.1</v>
      </c>
    </row>
    <row r="28" spans="1:21" x14ac:dyDescent="0.25">
      <c r="A28" s="33" t="str">
        <f>TFP!A28</f>
        <v>abchm</v>
      </c>
      <c r="B28" s="33" t="str">
        <f>TFP!B28</f>
        <v>nat</v>
      </c>
      <c r="C28" s="33" t="str">
        <f t="shared" si="0"/>
        <v>base</v>
      </c>
      <c r="D28" s="85">
        <f t="shared" si="3"/>
        <v>0.1</v>
      </c>
      <c r="E28" s="85">
        <f t="shared" si="4"/>
        <v>-0.5</v>
      </c>
      <c r="F28" s="85">
        <f t="shared" si="5"/>
        <v>-1.3</v>
      </c>
      <c r="G28" s="85">
        <f t="shared" si="2"/>
        <v>-1.7</v>
      </c>
      <c r="H28" s="85">
        <f t="shared" si="2"/>
        <v>-0.9</v>
      </c>
      <c r="I28" s="86">
        <f t="shared" si="2"/>
        <v>-1.5</v>
      </c>
      <c r="J28" s="86">
        <f t="shared" si="2"/>
        <v>-0.25</v>
      </c>
      <c r="K28" s="86">
        <f t="shared" si="2"/>
        <v>-0.05</v>
      </c>
      <c r="L28" s="86">
        <f t="shared" si="2"/>
        <v>0.1</v>
      </c>
      <c r="M28" s="86">
        <f t="shared" si="2"/>
        <v>0.2</v>
      </c>
      <c r="N28" s="86">
        <f t="shared" si="2"/>
        <v>0.4</v>
      </c>
      <c r="O28" s="88">
        <f t="shared" si="2"/>
        <v>0.4</v>
      </c>
      <c r="P28" s="88">
        <f t="shared" si="2"/>
        <v>0.4</v>
      </c>
      <c r="Q28" s="88">
        <f t="shared" si="2"/>
        <v>0.4</v>
      </c>
      <c r="R28" s="88">
        <f t="shared" si="2"/>
        <v>0.2</v>
      </c>
      <c r="S28" s="88">
        <f t="shared" si="2"/>
        <v>0.05</v>
      </c>
      <c r="T28" s="88">
        <f t="shared" si="2"/>
        <v>-0.05</v>
      </c>
      <c r="U28" s="88">
        <f t="shared" si="2"/>
        <v>-0.1</v>
      </c>
    </row>
    <row r="29" spans="1:21" x14ac:dyDescent="0.25">
      <c r="A29" s="33" t="str">
        <f>TFP!A29</f>
        <v>aochm</v>
      </c>
      <c r="B29" s="33" t="str">
        <f>TFP!B29</f>
        <v>nat</v>
      </c>
      <c r="C29" s="33" t="str">
        <f t="shared" si="0"/>
        <v>base</v>
      </c>
      <c r="D29" s="85">
        <f t="shared" si="3"/>
        <v>0.1</v>
      </c>
      <c r="E29" s="85">
        <f t="shared" si="4"/>
        <v>-0.5</v>
      </c>
      <c r="F29" s="85">
        <f t="shared" si="5"/>
        <v>-1.3</v>
      </c>
      <c r="G29" s="85">
        <f t="shared" si="2"/>
        <v>-1.7</v>
      </c>
      <c r="H29" s="85">
        <f t="shared" si="2"/>
        <v>-0.9</v>
      </c>
      <c r="I29" s="86">
        <f t="shared" si="2"/>
        <v>-1.5</v>
      </c>
      <c r="J29" s="86">
        <f t="shared" si="2"/>
        <v>-0.25</v>
      </c>
      <c r="K29" s="86">
        <f t="shared" si="2"/>
        <v>-0.05</v>
      </c>
      <c r="L29" s="86">
        <f t="shared" si="2"/>
        <v>0.1</v>
      </c>
      <c r="M29" s="86">
        <f t="shared" si="2"/>
        <v>0.2</v>
      </c>
      <c r="N29" s="86">
        <f t="shared" si="2"/>
        <v>0.4</v>
      </c>
      <c r="O29" s="88">
        <f t="shared" si="2"/>
        <v>0.4</v>
      </c>
      <c r="P29" s="88">
        <f t="shared" si="2"/>
        <v>0.4</v>
      </c>
      <c r="Q29" s="88">
        <f t="shared" si="2"/>
        <v>0.4</v>
      </c>
      <c r="R29" s="88">
        <f t="shared" si="2"/>
        <v>0.2</v>
      </c>
      <c r="S29" s="88">
        <f t="shared" si="2"/>
        <v>0.05</v>
      </c>
      <c r="T29" s="88">
        <f t="shared" si="2"/>
        <v>-0.05</v>
      </c>
      <c r="U29" s="88">
        <f t="shared" si="2"/>
        <v>-0.1</v>
      </c>
    </row>
    <row r="30" spans="1:21" x14ac:dyDescent="0.25">
      <c r="A30" s="33" t="str">
        <f>TFP!A30</f>
        <v>arubb</v>
      </c>
      <c r="B30" s="33" t="str">
        <f>TFP!B30</f>
        <v>nat</v>
      </c>
      <c r="C30" s="33" t="str">
        <f t="shared" si="0"/>
        <v>base</v>
      </c>
      <c r="D30" s="85">
        <f t="shared" si="3"/>
        <v>0.1</v>
      </c>
      <c r="E30" s="85">
        <f t="shared" si="4"/>
        <v>-0.5</v>
      </c>
      <c r="F30" s="85">
        <f t="shared" si="5"/>
        <v>-1.3</v>
      </c>
      <c r="G30" s="85">
        <f t="shared" si="2"/>
        <v>-1.7</v>
      </c>
      <c r="H30" s="85">
        <f t="shared" si="2"/>
        <v>-0.9</v>
      </c>
      <c r="I30" s="86">
        <f t="shared" si="2"/>
        <v>-1.5</v>
      </c>
      <c r="J30" s="86">
        <f t="shared" si="2"/>
        <v>-0.25</v>
      </c>
      <c r="K30" s="86">
        <f t="shared" si="2"/>
        <v>-0.05</v>
      </c>
      <c r="L30" s="86">
        <f t="shared" si="2"/>
        <v>0.1</v>
      </c>
      <c r="M30" s="86">
        <f t="shared" si="2"/>
        <v>0.2</v>
      </c>
      <c r="N30" s="86">
        <f t="shared" si="2"/>
        <v>0.4</v>
      </c>
      <c r="O30" s="88">
        <f t="shared" si="2"/>
        <v>0.4</v>
      </c>
      <c r="P30" s="88">
        <f t="shared" si="2"/>
        <v>0.4</v>
      </c>
      <c r="Q30" s="88">
        <f t="shared" si="2"/>
        <v>0.4</v>
      </c>
      <c r="R30" s="88">
        <f t="shared" si="2"/>
        <v>0.2</v>
      </c>
      <c r="S30" s="88">
        <f t="shared" si="2"/>
        <v>0.05</v>
      </c>
      <c r="T30" s="88">
        <f t="shared" si="2"/>
        <v>-0.05</v>
      </c>
      <c r="U30" s="88">
        <f t="shared" si="2"/>
        <v>-0.1</v>
      </c>
    </row>
    <row r="31" spans="1:21" x14ac:dyDescent="0.25">
      <c r="A31" s="33" t="str">
        <f>TFP!A31</f>
        <v>aplas</v>
      </c>
      <c r="B31" s="33" t="str">
        <f>TFP!B31</f>
        <v>nat</v>
      </c>
      <c r="C31" s="33" t="str">
        <f t="shared" si="0"/>
        <v>base</v>
      </c>
      <c r="D31" s="85">
        <f t="shared" si="3"/>
        <v>0.1</v>
      </c>
      <c r="E31" s="85">
        <f t="shared" si="4"/>
        <v>-0.5</v>
      </c>
      <c r="F31" s="85">
        <f t="shared" si="5"/>
        <v>-1.3</v>
      </c>
      <c r="G31" s="85">
        <f t="shared" si="2"/>
        <v>-1.7</v>
      </c>
      <c r="H31" s="85">
        <f t="shared" si="2"/>
        <v>-0.9</v>
      </c>
      <c r="I31" s="86">
        <f t="shared" si="2"/>
        <v>-1.5</v>
      </c>
      <c r="J31" s="86">
        <f t="shared" si="2"/>
        <v>-0.25</v>
      </c>
      <c r="K31" s="86">
        <f t="shared" si="2"/>
        <v>-0.05</v>
      </c>
      <c r="L31" s="86">
        <f t="shared" si="2"/>
        <v>0.1</v>
      </c>
      <c r="M31" s="86">
        <f t="shared" si="2"/>
        <v>0.2</v>
      </c>
      <c r="N31" s="86">
        <f t="shared" si="2"/>
        <v>0.4</v>
      </c>
      <c r="O31" s="88">
        <f t="shared" si="2"/>
        <v>0.4</v>
      </c>
      <c r="P31" s="88">
        <f t="shared" si="2"/>
        <v>0.4</v>
      </c>
      <c r="Q31" s="88">
        <f t="shared" si="2"/>
        <v>0.4</v>
      </c>
      <c r="R31" s="88">
        <f t="shared" si="2"/>
        <v>0.2</v>
      </c>
      <c r="S31" s="88">
        <f t="shared" si="2"/>
        <v>0.05</v>
      </c>
      <c r="T31" s="88">
        <f t="shared" si="2"/>
        <v>-0.05</v>
      </c>
      <c r="U31" s="88">
        <f t="shared" si="2"/>
        <v>-0.1</v>
      </c>
    </row>
    <row r="32" spans="1:21" x14ac:dyDescent="0.25">
      <c r="A32" s="33" t="str">
        <f>TFP!A32</f>
        <v>aglas</v>
      </c>
      <c r="B32" s="33" t="str">
        <f>TFP!B32</f>
        <v>nat</v>
      </c>
      <c r="C32" s="33" t="str">
        <f t="shared" si="0"/>
        <v>base</v>
      </c>
      <c r="D32" s="85">
        <f t="shared" si="3"/>
        <v>0.1</v>
      </c>
      <c r="E32" s="85">
        <f t="shared" si="4"/>
        <v>-0.5</v>
      </c>
      <c r="F32" s="85">
        <f t="shared" si="5"/>
        <v>-1.3</v>
      </c>
      <c r="G32" s="85">
        <f t="shared" si="2"/>
        <v>-1.7</v>
      </c>
      <c r="H32" s="85">
        <f t="shared" si="2"/>
        <v>-0.9</v>
      </c>
      <c r="I32" s="86">
        <f t="shared" si="2"/>
        <v>-1.5</v>
      </c>
      <c r="J32" s="86">
        <f t="shared" si="2"/>
        <v>-0.25</v>
      </c>
      <c r="K32" s="86">
        <f t="shared" si="2"/>
        <v>-0.05</v>
      </c>
      <c r="L32" s="86">
        <f t="shared" si="2"/>
        <v>0.1</v>
      </c>
      <c r="M32" s="86">
        <f t="shared" si="2"/>
        <v>0.2</v>
      </c>
      <c r="N32" s="86">
        <f t="shared" si="2"/>
        <v>0.4</v>
      </c>
      <c r="O32" s="88">
        <f t="shared" si="2"/>
        <v>0.4</v>
      </c>
      <c r="P32" s="88">
        <f t="shared" si="2"/>
        <v>0.4</v>
      </c>
      <c r="Q32" s="88">
        <f t="shared" si="2"/>
        <v>0.4</v>
      </c>
      <c r="R32" s="88">
        <f t="shared" si="2"/>
        <v>0.2</v>
      </c>
      <c r="S32" s="88">
        <f t="shared" si="2"/>
        <v>0.05</v>
      </c>
      <c r="T32" s="88">
        <f t="shared" si="2"/>
        <v>-0.05</v>
      </c>
      <c r="U32" s="88">
        <f t="shared" si="2"/>
        <v>-0.1</v>
      </c>
    </row>
    <row r="33" spans="1:21" x14ac:dyDescent="0.25">
      <c r="A33" s="33" t="str">
        <f>TFP!A33</f>
        <v>anmet</v>
      </c>
      <c r="B33" s="33" t="str">
        <f>TFP!B33</f>
        <v>nat</v>
      </c>
      <c r="C33" s="33" t="str">
        <f t="shared" si="0"/>
        <v>base</v>
      </c>
      <c r="D33" s="85">
        <f t="shared" si="3"/>
        <v>0.1</v>
      </c>
      <c r="E33" s="85">
        <f t="shared" si="4"/>
        <v>-0.5</v>
      </c>
      <c r="F33" s="85">
        <f t="shared" si="5"/>
        <v>-1.3</v>
      </c>
      <c r="G33" s="85">
        <f t="shared" si="2"/>
        <v>-1.7</v>
      </c>
      <c r="H33" s="85">
        <f t="shared" si="2"/>
        <v>-0.9</v>
      </c>
      <c r="I33" s="86">
        <f t="shared" si="2"/>
        <v>-1.5</v>
      </c>
      <c r="J33" s="86">
        <f t="shared" si="2"/>
        <v>-0.25</v>
      </c>
      <c r="K33" s="86">
        <f t="shared" si="2"/>
        <v>-0.05</v>
      </c>
      <c r="L33" s="86">
        <f t="shared" si="2"/>
        <v>0.1</v>
      </c>
      <c r="M33" s="86">
        <f t="shared" si="2"/>
        <v>0.2</v>
      </c>
      <c r="N33" s="86">
        <f t="shared" si="2"/>
        <v>0.4</v>
      </c>
      <c r="O33" s="88">
        <f t="shared" si="2"/>
        <v>0.4</v>
      </c>
      <c r="P33" s="88">
        <f t="shared" si="2"/>
        <v>0.4</v>
      </c>
      <c r="Q33" s="88">
        <f t="shared" si="2"/>
        <v>0.4</v>
      </c>
      <c r="R33" s="88">
        <f t="shared" si="2"/>
        <v>0.2</v>
      </c>
      <c r="S33" s="88">
        <f t="shared" si="2"/>
        <v>0.05</v>
      </c>
      <c r="T33" s="88">
        <f t="shared" si="2"/>
        <v>-0.05</v>
      </c>
      <c r="U33" s="88">
        <f t="shared" si="2"/>
        <v>-0.1</v>
      </c>
    </row>
    <row r="34" spans="1:21" x14ac:dyDescent="0.25">
      <c r="A34" s="33" t="str">
        <f>TFP!A34</f>
        <v>airon</v>
      </c>
      <c r="B34" s="33" t="str">
        <f>TFP!B34</f>
        <v>nat</v>
      </c>
      <c r="C34" s="33" t="str">
        <f t="shared" si="0"/>
        <v>base</v>
      </c>
      <c r="D34" s="85">
        <f t="shared" si="3"/>
        <v>0.1</v>
      </c>
      <c r="E34" s="85">
        <f t="shared" si="4"/>
        <v>-0.5</v>
      </c>
      <c r="F34" s="85">
        <f t="shared" si="5"/>
        <v>-1.3</v>
      </c>
      <c r="G34" s="85">
        <f t="shared" si="2"/>
        <v>-1.7</v>
      </c>
      <c r="H34" s="85">
        <f t="shared" si="2"/>
        <v>-0.9</v>
      </c>
      <c r="I34" s="86">
        <f t="shared" si="2"/>
        <v>-1.5</v>
      </c>
      <c r="J34" s="86">
        <f t="shared" si="2"/>
        <v>-0.25</v>
      </c>
      <c r="K34" s="86">
        <f t="shared" si="2"/>
        <v>-0.05</v>
      </c>
      <c r="L34" s="86">
        <f t="shared" si="2"/>
        <v>0.1</v>
      </c>
      <c r="M34" s="86">
        <f t="shared" si="2"/>
        <v>0.2</v>
      </c>
      <c r="N34" s="86">
        <f t="shared" si="2"/>
        <v>0.4</v>
      </c>
      <c r="O34" s="88">
        <f t="shared" si="2"/>
        <v>0.4</v>
      </c>
      <c r="P34" s="88">
        <f t="shared" si="2"/>
        <v>0.4</v>
      </c>
      <c r="Q34" s="88">
        <f t="shared" si="2"/>
        <v>0.4</v>
      </c>
      <c r="R34" s="88">
        <f t="shared" si="2"/>
        <v>0.2</v>
      </c>
      <c r="S34" s="88">
        <f t="shared" si="2"/>
        <v>0.05</v>
      </c>
      <c r="T34" s="88">
        <f t="shared" si="2"/>
        <v>-0.05</v>
      </c>
      <c r="U34" s="88">
        <f t="shared" si="2"/>
        <v>-0.1</v>
      </c>
    </row>
    <row r="35" spans="1:21" x14ac:dyDescent="0.25">
      <c r="A35" s="33" t="str">
        <f>TFP!A35</f>
        <v>anfrm</v>
      </c>
      <c r="B35" s="33" t="str">
        <f>TFP!B35</f>
        <v>nat</v>
      </c>
      <c r="C35" s="33" t="str">
        <f t="shared" si="0"/>
        <v>base</v>
      </c>
      <c r="D35" s="85">
        <f t="shared" si="3"/>
        <v>0.1</v>
      </c>
      <c r="E35" s="85">
        <f t="shared" si="4"/>
        <v>-0.5</v>
      </c>
      <c r="F35" s="85">
        <f t="shared" si="5"/>
        <v>-1.3</v>
      </c>
      <c r="G35" s="85">
        <f t="shared" si="2"/>
        <v>-1.7</v>
      </c>
      <c r="H35" s="85">
        <f t="shared" si="2"/>
        <v>-0.9</v>
      </c>
      <c r="I35" s="86">
        <f t="shared" si="2"/>
        <v>-1.5</v>
      </c>
      <c r="J35" s="86">
        <f t="shared" si="2"/>
        <v>-0.25</v>
      </c>
      <c r="K35" s="86">
        <f t="shared" si="2"/>
        <v>-0.05</v>
      </c>
      <c r="L35" s="86">
        <f t="shared" si="2"/>
        <v>0.1</v>
      </c>
      <c r="M35" s="86">
        <f t="shared" si="2"/>
        <v>0.2</v>
      </c>
      <c r="N35" s="86">
        <f t="shared" si="2"/>
        <v>0.4</v>
      </c>
      <c r="O35" s="88">
        <f t="shared" si="2"/>
        <v>0.4</v>
      </c>
      <c r="P35" s="88">
        <f t="shared" si="2"/>
        <v>0.4</v>
      </c>
      <c r="Q35" s="88">
        <f t="shared" si="2"/>
        <v>0.4</v>
      </c>
      <c r="R35" s="88">
        <f t="shared" si="2"/>
        <v>0.2</v>
      </c>
      <c r="S35" s="88">
        <f t="shared" si="2"/>
        <v>0.05</v>
      </c>
      <c r="T35" s="88">
        <f t="shared" si="2"/>
        <v>-0.05</v>
      </c>
      <c r="U35" s="88">
        <f t="shared" si="2"/>
        <v>-0.1</v>
      </c>
    </row>
    <row r="36" spans="1:21" x14ac:dyDescent="0.25">
      <c r="A36" s="33" t="str">
        <f>TFP!A36</f>
        <v>ametp</v>
      </c>
      <c r="B36" s="33" t="str">
        <f>TFP!B36</f>
        <v>nat</v>
      </c>
      <c r="C36" s="33" t="str">
        <f t="shared" si="0"/>
        <v>base</v>
      </c>
      <c r="D36" s="85">
        <f t="shared" si="3"/>
        <v>0.1</v>
      </c>
      <c r="E36" s="85">
        <f t="shared" si="4"/>
        <v>-0.5</v>
      </c>
      <c r="F36" s="85">
        <f t="shared" si="5"/>
        <v>-1.3</v>
      </c>
      <c r="G36" s="85">
        <f t="shared" si="2"/>
        <v>-1.7</v>
      </c>
      <c r="H36" s="85">
        <f t="shared" si="2"/>
        <v>-0.9</v>
      </c>
      <c r="I36" s="86">
        <f t="shared" si="2"/>
        <v>-1.5</v>
      </c>
      <c r="J36" s="86">
        <f t="shared" si="2"/>
        <v>-0.25</v>
      </c>
      <c r="K36" s="86">
        <f t="shared" si="2"/>
        <v>-0.05</v>
      </c>
      <c r="L36" s="86">
        <f t="shared" si="2"/>
        <v>0.1</v>
      </c>
      <c r="M36" s="86">
        <f t="shared" si="2"/>
        <v>0.2</v>
      </c>
      <c r="N36" s="86">
        <f t="shared" si="2"/>
        <v>0.4</v>
      </c>
      <c r="O36" s="88">
        <f t="shared" si="2"/>
        <v>0.4</v>
      </c>
      <c r="P36" s="88">
        <f t="shared" si="2"/>
        <v>0.4</v>
      </c>
      <c r="Q36" s="88">
        <f t="shared" si="2"/>
        <v>0.4</v>
      </c>
      <c r="R36" s="88">
        <f t="shared" si="2"/>
        <v>0.2</v>
      </c>
      <c r="S36" s="88">
        <f t="shared" si="2"/>
        <v>0.05</v>
      </c>
      <c r="T36" s="88">
        <f t="shared" si="2"/>
        <v>-0.05</v>
      </c>
      <c r="U36" s="88">
        <f t="shared" si="2"/>
        <v>-0.1</v>
      </c>
    </row>
    <row r="37" spans="1:21" x14ac:dyDescent="0.25">
      <c r="A37" s="33" t="str">
        <f>TFP!A37</f>
        <v>amach</v>
      </c>
      <c r="B37" s="33" t="str">
        <f>TFP!B37</f>
        <v>nat</v>
      </c>
      <c r="C37" s="33" t="str">
        <f t="shared" si="0"/>
        <v>base</v>
      </c>
      <c r="D37" s="85">
        <f t="shared" si="3"/>
        <v>0.1</v>
      </c>
      <c r="E37" s="85">
        <f t="shared" si="4"/>
        <v>-0.5</v>
      </c>
      <c r="F37" s="85">
        <f t="shared" si="5"/>
        <v>-1.3</v>
      </c>
      <c r="G37" s="85">
        <f t="shared" si="2"/>
        <v>-1.7</v>
      </c>
      <c r="H37" s="85">
        <f t="shared" si="2"/>
        <v>-0.9</v>
      </c>
      <c r="I37" s="86">
        <f t="shared" si="2"/>
        <v>-1.5</v>
      </c>
      <c r="J37" s="86">
        <f t="shared" si="2"/>
        <v>-0.25</v>
      </c>
      <c r="K37" s="86">
        <f t="shared" si="2"/>
        <v>-0.05</v>
      </c>
      <c r="L37" s="86">
        <f t="shared" si="2"/>
        <v>0.1</v>
      </c>
      <c r="M37" s="86">
        <f t="shared" si="2"/>
        <v>0.2</v>
      </c>
      <c r="N37" s="86">
        <f t="shared" si="2"/>
        <v>0.4</v>
      </c>
      <c r="O37" s="88">
        <f t="shared" si="2"/>
        <v>0.4</v>
      </c>
      <c r="P37" s="88">
        <f t="shared" si="2"/>
        <v>0.4</v>
      </c>
      <c r="Q37" s="88">
        <f t="shared" si="2"/>
        <v>0.4</v>
      </c>
      <c r="R37" s="88">
        <f t="shared" si="2"/>
        <v>0.2</v>
      </c>
      <c r="S37" s="88">
        <f t="shared" si="2"/>
        <v>0.05</v>
      </c>
      <c r="T37" s="88">
        <f t="shared" si="2"/>
        <v>-0.05</v>
      </c>
      <c r="U37" s="88">
        <f t="shared" si="2"/>
        <v>-0.1</v>
      </c>
    </row>
    <row r="38" spans="1:21" x14ac:dyDescent="0.25">
      <c r="A38" s="33" t="str">
        <f>TFP!A38</f>
        <v>aemch</v>
      </c>
      <c r="B38" s="33" t="str">
        <f>TFP!B38</f>
        <v>nat</v>
      </c>
      <c r="C38" s="33" t="str">
        <f t="shared" si="0"/>
        <v>base</v>
      </c>
      <c r="D38" s="85">
        <f t="shared" si="3"/>
        <v>0.1</v>
      </c>
      <c r="E38" s="85">
        <f t="shared" si="4"/>
        <v>-0.5</v>
      </c>
      <c r="F38" s="85">
        <f t="shared" si="5"/>
        <v>-1.3</v>
      </c>
      <c r="G38" s="85">
        <f t="shared" si="2"/>
        <v>-1.7</v>
      </c>
      <c r="H38" s="85">
        <f t="shared" si="2"/>
        <v>-0.9</v>
      </c>
      <c r="I38" s="86">
        <f t="shared" si="2"/>
        <v>-1.5</v>
      </c>
      <c r="J38" s="86">
        <f t="shared" si="2"/>
        <v>-0.25</v>
      </c>
      <c r="K38" s="86">
        <f t="shared" si="2"/>
        <v>-0.05</v>
      </c>
      <c r="L38" s="86">
        <f t="shared" si="2"/>
        <v>0.1</v>
      </c>
      <c r="M38" s="86">
        <f t="shared" si="2"/>
        <v>0.2</v>
      </c>
      <c r="N38" s="86">
        <f t="shared" si="2"/>
        <v>0.4</v>
      </c>
      <c r="O38" s="88">
        <f t="shared" si="2"/>
        <v>0.4</v>
      </c>
      <c r="P38" s="88">
        <f t="shared" si="2"/>
        <v>0.4</v>
      </c>
      <c r="Q38" s="88">
        <f t="shared" si="2"/>
        <v>0.4</v>
      </c>
      <c r="R38" s="88">
        <f t="shared" si="2"/>
        <v>0.2</v>
      </c>
      <c r="S38" s="88">
        <f t="shared" si="2"/>
        <v>0.05</v>
      </c>
      <c r="T38" s="88">
        <f t="shared" si="2"/>
        <v>-0.05</v>
      </c>
      <c r="U38" s="88">
        <f t="shared" si="2"/>
        <v>-0.1</v>
      </c>
    </row>
    <row r="39" spans="1:21" x14ac:dyDescent="0.25">
      <c r="A39" s="33" t="str">
        <f>TFP!A39</f>
        <v>asequ</v>
      </c>
      <c r="B39" s="33" t="str">
        <f>TFP!B39</f>
        <v>nat</v>
      </c>
      <c r="C39" s="33" t="str">
        <f t="shared" si="0"/>
        <v>base</v>
      </c>
      <c r="D39" s="85">
        <f t="shared" si="3"/>
        <v>0.1</v>
      </c>
      <c r="E39" s="85">
        <f t="shared" si="4"/>
        <v>-0.5</v>
      </c>
      <c r="F39" s="85">
        <f t="shared" si="5"/>
        <v>-1.3</v>
      </c>
      <c r="G39" s="85">
        <f t="shared" ref="G39:R39" si="6">G38</f>
        <v>-1.7</v>
      </c>
      <c r="H39" s="85">
        <f t="shared" si="6"/>
        <v>-0.9</v>
      </c>
      <c r="I39" s="86">
        <f t="shared" si="6"/>
        <v>-1.5</v>
      </c>
      <c r="J39" s="86">
        <f t="shared" si="6"/>
        <v>-0.25</v>
      </c>
      <c r="K39" s="86">
        <f t="shared" si="6"/>
        <v>-0.05</v>
      </c>
      <c r="L39" s="86">
        <f t="shared" si="6"/>
        <v>0.1</v>
      </c>
      <c r="M39" s="86">
        <f t="shared" si="6"/>
        <v>0.2</v>
      </c>
      <c r="N39" s="86">
        <f t="shared" si="6"/>
        <v>0.4</v>
      </c>
      <c r="O39" s="88">
        <f t="shared" si="6"/>
        <v>0.4</v>
      </c>
      <c r="P39" s="88">
        <f t="shared" si="6"/>
        <v>0.4</v>
      </c>
      <c r="Q39" s="88">
        <f t="shared" si="6"/>
        <v>0.4</v>
      </c>
      <c r="R39" s="88">
        <f t="shared" si="6"/>
        <v>0.2</v>
      </c>
      <c r="S39" s="88">
        <f t="shared" ref="O39:U54" si="7">S38</f>
        <v>0.05</v>
      </c>
      <c r="T39" s="88">
        <f t="shared" si="7"/>
        <v>-0.05</v>
      </c>
      <c r="U39" s="88">
        <f t="shared" si="7"/>
        <v>-0.1</v>
      </c>
    </row>
    <row r="40" spans="1:21" x14ac:dyDescent="0.25">
      <c r="A40" s="33" t="str">
        <f>TFP!A40</f>
        <v>avehi</v>
      </c>
      <c r="B40" s="33" t="str">
        <f>TFP!B40</f>
        <v>nat</v>
      </c>
      <c r="C40" s="33" t="str">
        <f t="shared" si="0"/>
        <v>base</v>
      </c>
      <c r="D40" s="85">
        <f t="shared" si="3"/>
        <v>0.1</v>
      </c>
      <c r="E40" s="85">
        <f t="shared" si="4"/>
        <v>-0.5</v>
      </c>
      <c r="F40" s="85">
        <f t="shared" si="5"/>
        <v>-1.3</v>
      </c>
      <c r="G40" s="85">
        <f t="shared" ref="G40:Q41" si="8">G39</f>
        <v>-1.7</v>
      </c>
      <c r="H40" s="85">
        <f t="shared" si="8"/>
        <v>-0.9</v>
      </c>
      <c r="I40" s="86">
        <f t="shared" si="8"/>
        <v>-1.5</v>
      </c>
      <c r="J40" s="86">
        <f t="shared" si="8"/>
        <v>-0.25</v>
      </c>
      <c r="K40" s="86">
        <f t="shared" si="8"/>
        <v>-0.05</v>
      </c>
      <c r="L40" s="86">
        <f t="shared" si="8"/>
        <v>0.1</v>
      </c>
      <c r="M40" s="86">
        <f t="shared" si="8"/>
        <v>0.2</v>
      </c>
      <c r="N40" s="86">
        <f t="shared" si="8"/>
        <v>0.4</v>
      </c>
      <c r="O40" s="88">
        <f t="shared" si="8"/>
        <v>0.4</v>
      </c>
      <c r="P40" s="88">
        <f t="shared" si="8"/>
        <v>0.4</v>
      </c>
      <c r="Q40" s="88">
        <f t="shared" si="8"/>
        <v>0.4</v>
      </c>
      <c r="R40" s="88">
        <f t="shared" si="7"/>
        <v>0.2</v>
      </c>
      <c r="S40" s="88">
        <f t="shared" si="7"/>
        <v>0.05</v>
      </c>
      <c r="T40" s="88">
        <f t="shared" si="7"/>
        <v>-0.05</v>
      </c>
      <c r="U40" s="88">
        <f t="shared" si="7"/>
        <v>-0.1</v>
      </c>
    </row>
    <row r="41" spans="1:21" x14ac:dyDescent="0.25">
      <c r="A41" s="33" t="str">
        <f>TFP!A41</f>
        <v>atequ</v>
      </c>
      <c r="B41" s="33" t="str">
        <f>TFP!B41</f>
        <v>nat</v>
      </c>
      <c r="C41" s="33" t="str">
        <f t="shared" si="0"/>
        <v>base</v>
      </c>
      <c r="D41" s="85">
        <f t="shared" si="3"/>
        <v>0.1</v>
      </c>
      <c r="E41" s="85">
        <f t="shared" si="4"/>
        <v>-0.5</v>
      </c>
      <c r="F41" s="85">
        <f t="shared" si="5"/>
        <v>-1.3</v>
      </c>
      <c r="G41" s="85">
        <f t="shared" si="8"/>
        <v>-1.7</v>
      </c>
      <c r="H41" s="85">
        <f t="shared" si="8"/>
        <v>-0.9</v>
      </c>
      <c r="I41" s="86">
        <f t="shared" si="8"/>
        <v>-1.5</v>
      </c>
      <c r="J41" s="86">
        <f t="shared" si="8"/>
        <v>-0.25</v>
      </c>
      <c r="K41" s="86">
        <f t="shared" si="8"/>
        <v>-0.05</v>
      </c>
      <c r="L41" s="86">
        <f t="shared" si="8"/>
        <v>0.1</v>
      </c>
      <c r="M41" s="86">
        <f t="shared" si="8"/>
        <v>0.2</v>
      </c>
      <c r="N41" s="86">
        <f t="shared" si="8"/>
        <v>0.4</v>
      </c>
      <c r="O41" s="88">
        <f t="shared" si="8"/>
        <v>0.4</v>
      </c>
      <c r="P41" s="88">
        <f t="shared" si="8"/>
        <v>0.4</v>
      </c>
      <c r="Q41" s="88">
        <f t="shared" si="8"/>
        <v>0.4</v>
      </c>
      <c r="R41" s="88">
        <f t="shared" si="7"/>
        <v>0.2</v>
      </c>
      <c r="S41" s="88">
        <f t="shared" si="7"/>
        <v>0.05</v>
      </c>
      <c r="T41" s="88">
        <f t="shared" si="7"/>
        <v>-0.05</v>
      </c>
      <c r="U41" s="88">
        <f t="shared" si="7"/>
        <v>-0.1</v>
      </c>
    </row>
    <row r="42" spans="1:21" x14ac:dyDescent="0.25">
      <c r="A42" s="33" t="str">
        <f>TFP!A42</f>
        <v>afurn</v>
      </c>
      <c r="B42" s="33" t="str">
        <f>TFP!B42</f>
        <v>nat</v>
      </c>
      <c r="C42" s="33" t="str">
        <f t="shared" ref="C42:R57" si="9">C41</f>
        <v>base</v>
      </c>
      <c r="D42" s="85">
        <f t="shared" si="9"/>
        <v>0.1</v>
      </c>
      <c r="E42" s="85">
        <f t="shared" si="9"/>
        <v>-0.5</v>
      </c>
      <c r="F42" s="85">
        <f t="shared" si="9"/>
        <v>-1.3</v>
      </c>
      <c r="G42" s="85">
        <f t="shared" si="9"/>
        <v>-1.7</v>
      </c>
      <c r="H42" s="85">
        <f t="shared" si="9"/>
        <v>-0.9</v>
      </c>
      <c r="I42" s="86">
        <f t="shared" si="9"/>
        <v>-1.5</v>
      </c>
      <c r="J42" s="86">
        <f t="shared" si="9"/>
        <v>-0.25</v>
      </c>
      <c r="K42" s="86">
        <f t="shared" si="9"/>
        <v>-0.05</v>
      </c>
      <c r="L42" s="86">
        <f t="shared" si="9"/>
        <v>0.1</v>
      </c>
      <c r="M42" s="86">
        <f t="shared" si="9"/>
        <v>0.2</v>
      </c>
      <c r="N42" s="86">
        <f t="shared" si="9"/>
        <v>0.4</v>
      </c>
      <c r="O42" s="88">
        <f t="shared" si="9"/>
        <v>0.4</v>
      </c>
      <c r="P42" s="88">
        <f t="shared" si="9"/>
        <v>0.4</v>
      </c>
      <c r="Q42" s="88">
        <f t="shared" si="9"/>
        <v>0.4</v>
      </c>
      <c r="R42" s="88">
        <f t="shared" si="7"/>
        <v>0.2</v>
      </c>
      <c r="S42" s="88">
        <f t="shared" si="7"/>
        <v>0.05</v>
      </c>
      <c r="T42" s="88">
        <f t="shared" si="7"/>
        <v>-0.05</v>
      </c>
      <c r="U42" s="88">
        <f t="shared" si="7"/>
        <v>-0.1</v>
      </c>
    </row>
    <row r="43" spans="1:21" x14ac:dyDescent="0.25">
      <c r="A43" s="33" t="str">
        <f>TFP!A43</f>
        <v>aoman</v>
      </c>
      <c r="B43" s="33" t="str">
        <f>TFP!B43</f>
        <v>nat</v>
      </c>
      <c r="C43" s="33" t="str">
        <f t="shared" si="9"/>
        <v>base</v>
      </c>
      <c r="D43" s="85">
        <f t="shared" si="9"/>
        <v>0.1</v>
      </c>
      <c r="E43" s="85">
        <f t="shared" si="9"/>
        <v>-0.5</v>
      </c>
      <c r="F43" s="85">
        <f t="shared" si="9"/>
        <v>-1.3</v>
      </c>
      <c r="G43" s="85">
        <f t="shared" si="9"/>
        <v>-1.7</v>
      </c>
      <c r="H43" s="85">
        <f t="shared" si="9"/>
        <v>-0.9</v>
      </c>
      <c r="I43" s="86">
        <f t="shared" si="9"/>
        <v>-1.5</v>
      </c>
      <c r="J43" s="86">
        <f t="shared" si="9"/>
        <v>-0.25</v>
      </c>
      <c r="K43" s="86">
        <f t="shared" si="9"/>
        <v>-0.05</v>
      </c>
      <c r="L43" s="86">
        <f t="shared" si="9"/>
        <v>0.1</v>
      </c>
      <c r="M43" s="86">
        <f t="shared" si="9"/>
        <v>0.2</v>
      </c>
      <c r="N43" s="86">
        <f t="shared" si="9"/>
        <v>0.4</v>
      </c>
      <c r="O43" s="88">
        <f t="shared" si="9"/>
        <v>0.4</v>
      </c>
      <c r="P43" s="88">
        <f t="shared" si="9"/>
        <v>0.4</v>
      </c>
      <c r="Q43" s="88">
        <f t="shared" si="9"/>
        <v>0.4</v>
      </c>
      <c r="R43" s="88">
        <f t="shared" si="7"/>
        <v>0.2</v>
      </c>
      <c r="S43" s="88">
        <f t="shared" si="7"/>
        <v>0.05</v>
      </c>
      <c r="T43" s="88">
        <f t="shared" si="7"/>
        <v>-0.05</v>
      </c>
      <c r="U43" s="88">
        <f t="shared" si="7"/>
        <v>-0.1</v>
      </c>
    </row>
    <row r="44" spans="1:21" x14ac:dyDescent="0.25">
      <c r="A44" s="33" t="str">
        <f>TFP!A44</f>
        <v>aelec</v>
      </c>
      <c r="B44" s="33" t="str">
        <f>TFP!B44</f>
        <v>nat</v>
      </c>
      <c r="C44" s="33" t="str">
        <f t="shared" si="9"/>
        <v>base</v>
      </c>
      <c r="D44" s="85">
        <f t="shared" si="9"/>
        <v>0.1</v>
      </c>
      <c r="E44" s="85">
        <f t="shared" si="9"/>
        <v>-0.5</v>
      </c>
      <c r="F44" s="85">
        <f t="shared" si="9"/>
        <v>-1.3</v>
      </c>
      <c r="G44" s="85">
        <f t="shared" si="9"/>
        <v>-1.7</v>
      </c>
      <c r="H44" s="85">
        <f t="shared" si="9"/>
        <v>-0.9</v>
      </c>
      <c r="I44" s="86">
        <f t="shared" si="9"/>
        <v>-1.5</v>
      </c>
      <c r="J44" s="86">
        <f t="shared" si="9"/>
        <v>-0.25</v>
      </c>
      <c r="K44" s="86">
        <f t="shared" si="9"/>
        <v>-0.05</v>
      </c>
      <c r="L44" s="86">
        <f t="shared" si="9"/>
        <v>0.1</v>
      </c>
      <c r="M44" s="86">
        <f t="shared" si="9"/>
        <v>0.2</v>
      </c>
      <c r="N44" s="86">
        <f t="shared" si="9"/>
        <v>0.4</v>
      </c>
      <c r="O44" s="88">
        <f t="shared" si="9"/>
        <v>0.4</v>
      </c>
      <c r="P44" s="88">
        <f t="shared" si="9"/>
        <v>0.4</v>
      </c>
      <c r="Q44" s="88">
        <f t="shared" si="9"/>
        <v>0.4</v>
      </c>
      <c r="R44" s="88">
        <f t="shared" si="7"/>
        <v>0.2</v>
      </c>
      <c r="S44" s="88">
        <f t="shared" si="7"/>
        <v>0.05</v>
      </c>
      <c r="T44" s="88">
        <f t="shared" si="7"/>
        <v>-0.05</v>
      </c>
      <c r="U44" s="88">
        <f t="shared" si="7"/>
        <v>-0.1</v>
      </c>
    </row>
    <row r="45" spans="1:21" x14ac:dyDescent="0.25">
      <c r="A45" s="33" t="str">
        <f>TFP!A45</f>
        <v>awatr</v>
      </c>
      <c r="B45" s="33" t="str">
        <f>TFP!B45</f>
        <v>nat</v>
      </c>
      <c r="C45" s="33" t="str">
        <f t="shared" si="9"/>
        <v>base</v>
      </c>
      <c r="D45" s="85">
        <f t="shared" si="9"/>
        <v>0.1</v>
      </c>
      <c r="E45" s="85">
        <f t="shared" si="9"/>
        <v>-0.5</v>
      </c>
      <c r="F45" s="85">
        <f t="shared" si="9"/>
        <v>-1.3</v>
      </c>
      <c r="G45" s="85">
        <f t="shared" si="9"/>
        <v>-1.7</v>
      </c>
      <c r="H45" s="85">
        <f t="shared" si="9"/>
        <v>-0.9</v>
      </c>
      <c r="I45" s="86">
        <f t="shared" si="9"/>
        <v>-1.5</v>
      </c>
      <c r="J45" s="86">
        <f t="shared" si="9"/>
        <v>-0.25</v>
      </c>
      <c r="K45" s="86">
        <f t="shared" si="9"/>
        <v>-0.05</v>
      </c>
      <c r="L45" s="86">
        <f t="shared" si="9"/>
        <v>0.1</v>
      </c>
      <c r="M45" s="86">
        <f t="shared" si="9"/>
        <v>0.2</v>
      </c>
      <c r="N45" s="86">
        <f t="shared" si="9"/>
        <v>0.4</v>
      </c>
      <c r="O45" s="88">
        <f t="shared" si="9"/>
        <v>0.4</v>
      </c>
      <c r="P45" s="88">
        <f t="shared" si="9"/>
        <v>0.4</v>
      </c>
      <c r="Q45" s="88">
        <f t="shared" si="9"/>
        <v>0.4</v>
      </c>
      <c r="R45" s="88">
        <f t="shared" si="7"/>
        <v>0.2</v>
      </c>
      <c r="S45" s="88">
        <f t="shared" si="7"/>
        <v>0.05</v>
      </c>
      <c r="T45" s="88">
        <f t="shared" si="7"/>
        <v>-0.05</v>
      </c>
      <c r="U45" s="88">
        <f t="shared" si="7"/>
        <v>-0.1</v>
      </c>
    </row>
    <row r="46" spans="1:21" x14ac:dyDescent="0.25">
      <c r="A46" s="33" t="str">
        <f>TFP!A46</f>
        <v>acons</v>
      </c>
      <c r="B46" s="33" t="str">
        <f>TFP!B46</f>
        <v>nat</v>
      </c>
      <c r="C46" s="33" t="str">
        <f t="shared" si="9"/>
        <v>base</v>
      </c>
      <c r="D46" s="85">
        <f t="shared" si="9"/>
        <v>0.1</v>
      </c>
      <c r="E46" s="85">
        <f t="shared" si="9"/>
        <v>-0.5</v>
      </c>
      <c r="F46" s="85">
        <f t="shared" si="9"/>
        <v>-1.3</v>
      </c>
      <c r="G46" s="85">
        <f t="shared" si="9"/>
        <v>-1.7</v>
      </c>
      <c r="H46" s="85">
        <f t="shared" si="9"/>
        <v>-0.9</v>
      </c>
      <c r="I46" s="86">
        <f t="shared" si="9"/>
        <v>-1.5</v>
      </c>
      <c r="J46" s="86">
        <f t="shared" si="9"/>
        <v>-0.25</v>
      </c>
      <c r="K46" s="86">
        <f t="shared" si="9"/>
        <v>-0.05</v>
      </c>
      <c r="L46" s="86">
        <f t="shared" si="9"/>
        <v>0.1</v>
      </c>
      <c r="M46" s="86">
        <f t="shared" si="9"/>
        <v>0.2</v>
      </c>
      <c r="N46" s="86">
        <f t="shared" si="9"/>
        <v>0.4</v>
      </c>
      <c r="O46" s="88">
        <f t="shared" si="9"/>
        <v>0.4</v>
      </c>
      <c r="P46" s="88">
        <f t="shared" si="9"/>
        <v>0.4</v>
      </c>
      <c r="Q46" s="88">
        <f t="shared" si="9"/>
        <v>0.4</v>
      </c>
      <c r="R46" s="88">
        <f t="shared" si="7"/>
        <v>0.2</v>
      </c>
      <c r="S46" s="88">
        <f t="shared" si="7"/>
        <v>0.05</v>
      </c>
      <c r="T46" s="88">
        <f t="shared" si="7"/>
        <v>-0.05</v>
      </c>
      <c r="U46" s="88">
        <f t="shared" si="7"/>
        <v>-0.1</v>
      </c>
    </row>
    <row r="47" spans="1:21" x14ac:dyDescent="0.25">
      <c r="A47" s="33" t="str">
        <f>TFP!A47</f>
        <v>atrad</v>
      </c>
      <c r="B47" s="33" t="str">
        <f>TFP!B47</f>
        <v>nat</v>
      </c>
      <c r="C47" s="33" t="str">
        <f t="shared" si="9"/>
        <v>base</v>
      </c>
      <c r="D47" s="85">
        <f t="shared" si="9"/>
        <v>0.1</v>
      </c>
      <c r="E47" s="85">
        <f t="shared" si="9"/>
        <v>-0.5</v>
      </c>
      <c r="F47" s="85">
        <f t="shared" si="9"/>
        <v>-1.3</v>
      </c>
      <c r="G47" s="85">
        <f t="shared" si="9"/>
        <v>-1.7</v>
      </c>
      <c r="H47" s="85">
        <f t="shared" si="9"/>
        <v>-0.9</v>
      </c>
      <c r="I47" s="86">
        <f t="shared" si="9"/>
        <v>-1.5</v>
      </c>
      <c r="J47" s="86">
        <f t="shared" si="9"/>
        <v>-0.25</v>
      </c>
      <c r="K47" s="86">
        <f t="shared" si="9"/>
        <v>-0.05</v>
      </c>
      <c r="L47" s="86">
        <f t="shared" si="9"/>
        <v>0.1</v>
      </c>
      <c r="M47" s="86">
        <f t="shared" si="9"/>
        <v>0.2</v>
      </c>
      <c r="N47" s="86">
        <f t="shared" si="9"/>
        <v>0.4</v>
      </c>
      <c r="O47" s="88">
        <f t="shared" si="9"/>
        <v>0.4</v>
      </c>
      <c r="P47" s="88">
        <f t="shared" si="9"/>
        <v>0.4</v>
      </c>
      <c r="Q47" s="88">
        <f t="shared" si="9"/>
        <v>0.4</v>
      </c>
      <c r="R47" s="88">
        <f t="shared" si="9"/>
        <v>0.2</v>
      </c>
      <c r="S47" s="88">
        <f t="shared" si="7"/>
        <v>0.05</v>
      </c>
      <c r="T47" s="88">
        <f t="shared" si="7"/>
        <v>-0.05</v>
      </c>
      <c r="U47" s="88">
        <f t="shared" si="7"/>
        <v>-0.1</v>
      </c>
    </row>
    <row r="48" spans="1:21" x14ac:dyDescent="0.25">
      <c r="A48" s="33" t="str">
        <f>TFP!A48</f>
        <v>ahotl</v>
      </c>
      <c r="B48" s="33" t="str">
        <f>TFP!B48</f>
        <v>nat</v>
      </c>
      <c r="C48" s="33" t="str">
        <f t="shared" si="9"/>
        <v>base</v>
      </c>
      <c r="D48" s="85">
        <f t="shared" si="9"/>
        <v>0.1</v>
      </c>
      <c r="E48" s="85">
        <f t="shared" si="9"/>
        <v>-0.5</v>
      </c>
      <c r="F48" s="85">
        <f t="shared" si="9"/>
        <v>-1.3</v>
      </c>
      <c r="G48" s="85">
        <f t="shared" si="9"/>
        <v>-1.7</v>
      </c>
      <c r="H48" s="85">
        <f t="shared" si="9"/>
        <v>-0.9</v>
      </c>
      <c r="I48" s="86">
        <f t="shared" si="9"/>
        <v>-1.5</v>
      </c>
      <c r="J48" s="86">
        <f t="shared" si="9"/>
        <v>-0.25</v>
      </c>
      <c r="K48" s="86">
        <f t="shared" si="9"/>
        <v>-0.05</v>
      </c>
      <c r="L48" s="86">
        <f t="shared" si="9"/>
        <v>0.1</v>
      </c>
      <c r="M48" s="86">
        <f t="shared" si="9"/>
        <v>0.2</v>
      </c>
      <c r="N48" s="86">
        <f t="shared" si="9"/>
        <v>0.4</v>
      </c>
      <c r="O48" s="88">
        <f t="shared" si="9"/>
        <v>0.4</v>
      </c>
      <c r="P48" s="88">
        <f t="shared" si="9"/>
        <v>0.4</v>
      </c>
      <c r="Q48" s="88">
        <f t="shared" si="9"/>
        <v>0.4</v>
      </c>
      <c r="R48" s="88">
        <f t="shared" si="9"/>
        <v>0.2</v>
      </c>
      <c r="S48" s="88">
        <f t="shared" si="7"/>
        <v>0.05</v>
      </c>
      <c r="T48" s="88">
        <f t="shared" si="7"/>
        <v>-0.05</v>
      </c>
      <c r="U48" s="88">
        <f t="shared" si="7"/>
        <v>-0.1</v>
      </c>
    </row>
    <row r="49" spans="1:21" x14ac:dyDescent="0.25">
      <c r="A49" s="33" t="str">
        <f>TFP!A49</f>
        <v>atrps</v>
      </c>
      <c r="B49" s="33" t="str">
        <f>TFP!B49</f>
        <v>nat</v>
      </c>
      <c r="C49" s="33" t="str">
        <f t="shared" si="9"/>
        <v>base</v>
      </c>
      <c r="D49" s="85">
        <f t="shared" si="9"/>
        <v>0.1</v>
      </c>
      <c r="E49" s="85">
        <f t="shared" si="9"/>
        <v>-0.5</v>
      </c>
      <c r="F49" s="85">
        <f t="shared" si="9"/>
        <v>-1.3</v>
      </c>
      <c r="G49" s="85">
        <f t="shared" si="9"/>
        <v>-1.7</v>
      </c>
      <c r="H49" s="85">
        <f t="shared" si="9"/>
        <v>-0.9</v>
      </c>
      <c r="I49" s="86">
        <f t="shared" si="9"/>
        <v>-1.5</v>
      </c>
      <c r="J49" s="86">
        <f t="shared" si="9"/>
        <v>-0.25</v>
      </c>
      <c r="K49" s="86">
        <f t="shared" si="9"/>
        <v>-0.05</v>
      </c>
      <c r="L49" s="86">
        <f t="shared" si="9"/>
        <v>0.1</v>
      </c>
      <c r="M49" s="86">
        <f t="shared" si="9"/>
        <v>0.2</v>
      </c>
      <c r="N49" s="86">
        <f t="shared" si="9"/>
        <v>0.4</v>
      </c>
      <c r="O49" s="88">
        <f t="shared" si="9"/>
        <v>0.4</v>
      </c>
      <c r="P49" s="88">
        <f t="shared" si="9"/>
        <v>0.4</v>
      </c>
      <c r="Q49" s="88">
        <f t="shared" si="9"/>
        <v>0.4</v>
      </c>
      <c r="R49" s="88">
        <f t="shared" si="7"/>
        <v>0.2</v>
      </c>
      <c r="S49" s="88">
        <f t="shared" si="7"/>
        <v>0.05</v>
      </c>
      <c r="T49" s="88">
        <f t="shared" si="7"/>
        <v>-0.05</v>
      </c>
      <c r="U49" s="88">
        <f t="shared" si="7"/>
        <v>-0.1</v>
      </c>
    </row>
    <row r="50" spans="1:21" x14ac:dyDescent="0.25">
      <c r="A50" s="33" t="str">
        <f>TFP!A50</f>
        <v>altrp-p</v>
      </c>
      <c r="B50" s="33" t="str">
        <f>TFP!B50</f>
        <v>nat</v>
      </c>
      <c r="C50" s="33" t="str">
        <f t="shared" si="9"/>
        <v>base</v>
      </c>
      <c r="D50" s="85">
        <f t="shared" si="9"/>
        <v>0.1</v>
      </c>
      <c r="E50" s="85">
        <f t="shared" si="9"/>
        <v>-0.5</v>
      </c>
      <c r="F50" s="85">
        <f t="shared" si="9"/>
        <v>-1.3</v>
      </c>
      <c r="G50" s="85">
        <f t="shared" si="9"/>
        <v>-1.7</v>
      </c>
      <c r="H50" s="85">
        <f t="shared" si="9"/>
        <v>-0.9</v>
      </c>
      <c r="I50" s="86">
        <f t="shared" si="9"/>
        <v>-1.5</v>
      </c>
      <c r="J50" s="86">
        <f t="shared" si="9"/>
        <v>-0.25</v>
      </c>
      <c r="K50" s="86">
        <f t="shared" si="9"/>
        <v>-0.05</v>
      </c>
      <c r="L50" s="86">
        <f t="shared" si="9"/>
        <v>0.1</v>
      </c>
      <c r="M50" s="86">
        <f t="shared" si="9"/>
        <v>0.2</v>
      </c>
      <c r="N50" s="86">
        <f t="shared" si="9"/>
        <v>0.4</v>
      </c>
      <c r="O50" s="88">
        <f t="shared" si="9"/>
        <v>0.4</v>
      </c>
      <c r="P50" s="88">
        <f t="shared" si="9"/>
        <v>0.4</v>
      </c>
      <c r="Q50" s="88">
        <f t="shared" si="9"/>
        <v>0.4</v>
      </c>
      <c r="R50" s="88">
        <f t="shared" si="7"/>
        <v>0.2</v>
      </c>
      <c r="S50" s="88">
        <f t="shared" si="7"/>
        <v>0.05</v>
      </c>
      <c r="T50" s="88">
        <f t="shared" si="7"/>
        <v>-0.05</v>
      </c>
      <c r="U50" s="88">
        <f t="shared" si="7"/>
        <v>-0.1</v>
      </c>
    </row>
    <row r="51" spans="1:21" x14ac:dyDescent="0.25">
      <c r="A51" s="33" t="str">
        <f>TFP!A51</f>
        <v>altrp-f</v>
      </c>
      <c r="B51" s="33" t="str">
        <f>TFP!B51</f>
        <v>nat</v>
      </c>
      <c r="C51" s="33" t="str">
        <f t="shared" si="9"/>
        <v>base</v>
      </c>
      <c r="D51" s="85">
        <f t="shared" si="9"/>
        <v>0.1</v>
      </c>
      <c r="E51" s="85">
        <f t="shared" si="9"/>
        <v>-0.5</v>
      </c>
      <c r="F51" s="85">
        <f t="shared" si="9"/>
        <v>-1.3</v>
      </c>
      <c r="G51" s="85">
        <f t="shared" si="9"/>
        <v>-1.7</v>
      </c>
      <c r="H51" s="85">
        <f t="shared" si="9"/>
        <v>-0.9</v>
      </c>
      <c r="I51" s="86">
        <f t="shared" si="9"/>
        <v>-1.5</v>
      </c>
      <c r="J51" s="86">
        <f t="shared" si="9"/>
        <v>-0.25</v>
      </c>
      <c r="K51" s="86">
        <f t="shared" si="9"/>
        <v>-0.05</v>
      </c>
      <c r="L51" s="86">
        <f t="shared" si="9"/>
        <v>0.1</v>
      </c>
      <c r="M51" s="86">
        <f t="shared" si="9"/>
        <v>0.2</v>
      </c>
      <c r="N51" s="86">
        <f t="shared" si="9"/>
        <v>0.4</v>
      </c>
      <c r="O51" s="88">
        <f t="shared" si="9"/>
        <v>0.4</v>
      </c>
      <c r="P51" s="88">
        <f t="shared" si="9"/>
        <v>0.4</v>
      </c>
      <c r="Q51" s="88">
        <f t="shared" si="9"/>
        <v>0.4</v>
      </c>
      <c r="R51" s="88">
        <f t="shared" si="7"/>
        <v>0.2</v>
      </c>
      <c r="S51" s="88">
        <f t="shared" si="7"/>
        <v>0.05</v>
      </c>
      <c r="T51" s="88">
        <f t="shared" si="7"/>
        <v>-0.05</v>
      </c>
      <c r="U51" s="88">
        <f t="shared" si="7"/>
        <v>-0.1</v>
      </c>
    </row>
    <row r="52" spans="1:21" x14ac:dyDescent="0.25">
      <c r="A52" s="33" t="str">
        <f>TFP!A52</f>
        <v>awtrp</v>
      </c>
      <c r="B52" s="33" t="str">
        <f>TFP!B52</f>
        <v>nat</v>
      </c>
      <c r="C52" s="33" t="str">
        <f t="shared" si="9"/>
        <v>base</v>
      </c>
      <c r="D52" s="85">
        <f t="shared" si="9"/>
        <v>0.1</v>
      </c>
      <c r="E52" s="85">
        <f t="shared" si="9"/>
        <v>-0.5</v>
      </c>
      <c r="F52" s="85">
        <f t="shared" si="9"/>
        <v>-1.3</v>
      </c>
      <c r="G52" s="85">
        <f t="shared" si="9"/>
        <v>-1.7</v>
      </c>
      <c r="H52" s="85">
        <f t="shared" si="9"/>
        <v>-0.9</v>
      </c>
      <c r="I52" s="86">
        <f t="shared" si="9"/>
        <v>-1.5</v>
      </c>
      <c r="J52" s="86">
        <f t="shared" si="9"/>
        <v>-0.25</v>
      </c>
      <c r="K52" s="86">
        <f t="shared" si="9"/>
        <v>-0.05</v>
      </c>
      <c r="L52" s="86">
        <f t="shared" si="9"/>
        <v>0.1</v>
      </c>
      <c r="M52" s="86">
        <f t="shared" si="9"/>
        <v>0.2</v>
      </c>
      <c r="N52" s="86">
        <f t="shared" si="9"/>
        <v>0.4</v>
      </c>
      <c r="O52" s="88">
        <f t="shared" si="9"/>
        <v>0.4</v>
      </c>
      <c r="P52" s="88">
        <f t="shared" si="9"/>
        <v>0.4</v>
      </c>
      <c r="Q52" s="88">
        <f t="shared" si="9"/>
        <v>0.4</v>
      </c>
      <c r="R52" s="88">
        <f t="shared" si="7"/>
        <v>0.2</v>
      </c>
      <c r="S52" s="88">
        <f t="shared" si="7"/>
        <v>0.05</v>
      </c>
      <c r="T52" s="88">
        <f t="shared" si="7"/>
        <v>-0.05</v>
      </c>
      <c r="U52" s="88">
        <f t="shared" si="7"/>
        <v>-0.1</v>
      </c>
    </row>
    <row r="53" spans="1:21" x14ac:dyDescent="0.25">
      <c r="A53" s="33" t="str">
        <f>TFP!A53</f>
        <v>aatrp</v>
      </c>
      <c r="B53" s="33" t="str">
        <f>TFP!B53</f>
        <v>nat</v>
      </c>
      <c r="C53" s="33" t="str">
        <f>C52</f>
        <v>base</v>
      </c>
      <c r="D53" s="85">
        <f>D52</f>
        <v>0.1</v>
      </c>
      <c r="E53" s="85">
        <f t="shared" si="9"/>
        <v>-0.5</v>
      </c>
      <c r="F53" s="85">
        <f t="shared" si="9"/>
        <v>-1.3</v>
      </c>
      <c r="G53" s="85">
        <f t="shared" si="9"/>
        <v>-1.7</v>
      </c>
      <c r="H53" s="85">
        <f t="shared" si="9"/>
        <v>-0.9</v>
      </c>
      <c r="I53" s="86">
        <f t="shared" si="9"/>
        <v>-1.5</v>
      </c>
      <c r="J53" s="86">
        <f t="shared" si="9"/>
        <v>-0.25</v>
      </c>
      <c r="K53" s="86">
        <f t="shared" si="9"/>
        <v>-0.05</v>
      </c>
      <c r="L53" s="86">
        <f t="shared" si="9"/>
        <v>0.1</v>
      </c>
      <c r="M53" s="86">
        <f t="shared" si="9"/>
        <v>0.2</v>
      </c>
      <c r="N53" s="86">
        <f t="shared" si="9"/>
        <v>0.4</v>
      </c>
      <c r="O53" s="88">
        <f t="shared" si="9"/>
        <v>0.4</v>
      </c>
      <c r="P53" s="88">
        <f t="shared" si="9"/>
        <v>0.4</v>
      </c>
      <c r="Q53" s="88">
        <f t="shared" si="9"/>
        <v>0.4</v>
      </c>
      <c r="R53" s="88">
        <f t="shared" si="9"/>
        <v>0.2</v>
      </c>
      <c r="S53" s="88">
        <f t="shared" si="7"/>
        <v>0.05</v>
      </c>
      <c r="T53" s="88">
        <f t="shared" si="7"/>
        <v>-0.05</v>
      </c>
      <c r="U53" s="88">
        <f t="shared" si="7"/>
        <v>-0.1</v>
      </c>
    </row>
    <row r="54" spans="1:21" x14ac:dyDescent="0.25">
      <c r="A54" s="33" t="str">
        <f>TFP!A54</f>
        <v>acomm</v>
      </c>
      <c r="B54" s="33" t="str">
        <f>TFP!B54</f>
        <v>nat</v>
      </c>
      <c r="C54" s="33" t="str">
        <f t="shared" si="9"/>
        <v>base</v>
      </c>
      <c r="D54" s="85">
        <f t="shared" si="9"/>
        <v>0.1</v>
      </c>
      <c r="E54" s="85">
        <f t="shared" si="9"/>
        <v>-0.5</v>
      </c>
      <c r="F54" s="85">
        <f t="shared" si="9"/>
        <v>-1.3</v>
      </c>
      <c r="G54" s="85">
        <f t="shared" si="9"/>
        <v>-1.7</v>
      </c>
      <c r="H54" s="85">
        <f t="shared" si="9"/>
        <v>-0.9</v>
      </c>
      <c r="I54" s="86">
        <f t="shared" si="9"/>
        <v>-1.5</v>
      </c>
      <c r="J54" s="86">
        <f t="shared" si="9"/>
        <v>-0.25</v>
      </c>
      <c r="K54" s="86">
        <f t="shared" si="9"/>
        <v>-0.05</v>
      </c>
      <c r="L54" s="86">
        <f t="shared" si="9"/>
        <v>0.1</v>
      </c>
      <c r="M54" s="86">
        <f t="shared" si="9"/>
        <v>0.2</v>
      </c>
      <c r="N54" s="86">
        <f t="shared" si="9"/>
        <v>0.4</v>
      </c>
      <c r="O54" s="88">
        <f t="shared" si="7"/>
        <v>0.4</v>
      </c>
      <c r="P54" s="88">
        <f t="shared" si="7"/>
        <v>0.4</v>
      </c>
      <c r="Q54" s="88">
        <f t="shared" si="7"/>
        <v>0.4</v>
      </c>
      <c r="R54" s="88">
        <f t="shared" si="7"/>
        <v>0.2</v>
      </c>
      <c r="S54" s="88">
        <f t="shared" si="7"/>
        <v>0.05</v>
      </c>
      <c r="T54" s="88">
        <f t="shared" si="7"/>
        <v>-0.05</v>
      </c>
      <c r="U54" s="88">
        <f t="shared" si="7"/>
        <v>-0.1</v>
      </c>
    </row>
    <row r="55" spans="1:21" x14ac:dyDescent="0.25">
      <c r="A55" s="33" t="str">
        <f>TFP!A55</f>
        <v>afsrv</v>
      </c>
      <c r="B55" s="33" t="str">
        <f>TFP!B55</f>
        <v>nat</v>
      </c>
      <c r="C55" s="33" t="str">
        <f t="shared" si="9"/>
        <v>base</v>
      </c>
      <c r="D55" s="85">
        <f t="shared" si="9"/>
        <v>0.1</v>
      </c>
      <c r="E55" s="85">
        <f t="shared" si="9"/>
        <v>-0.5</v>
      </c>
      <c r="F55" s="85">
        <f t="shared" si="9"/>
        <v>-1.3</v>
      </c>
      <c r="G55" s="85">
        <f t="shared" si="9"/>
        <v>-1.7</v>
      </c>
      <c r="H55" s="85">
        <f t="shared" si="9"/>
        <v>-0.9</v>
      </c>
      <c r="I55" s="86">
        <f t="shared" si="9"/>
        <v>-1.5</v>
      </c>
      <c r="J55" s="86">
        <f t="shared" si="9"/>
        <v>-0.25</v>
      </c>
      <c r="K55" s="86">
        <f t="shared" si="9"/>
        <v>-0.05</v>
      </c>
      <c r="L55" s="86">
        <f t="shared" si="9"/>
        <v>0.1</v>
      </c>
      <c r="M55" s="86">
        <f t="shared" si="9"/>
        <v>0.2</v>
      </c>
      <c r="N55" s="86">
        <f t="shared" si="9"/>
        <v>0.4</v>
      </c>
      <c r="O55" s="88">
        <f t="shared" si="9"/>
        <v>0.4</v>
      </c>
      <c r="P55" s="88">
        <f t="shared" si="9"/>
        <v>0.4</v>
      </c>
      <c r="Q55" s="88">
        <f t="shared" si="9"/>
        <v>0.4</v>
      </c>
      <c r="R55" s="88">
        <f t="shared" si="9"/>
        <v>0.2</v>
      </c>
      <c r="S55" s="88">
        <f t="shared" ref="R55:U58" si="10">S54</f>
        <v>0.05</v>
      </c>
      <c r="T55" s="88">
        <f t="shared" si="10"/>
        <v>-0.05</v>
      </c>
      <c r="U55" s="88">
        <f t="shared" si="10"/>
        <v>-0.1</v>
      </c>
    </row>
    <row r="56" spans="1:21" x14ac:dyDescent="0.25">
      <c r="A56" s="33" t="str">
        <f>TFP!A56</f>
        <v>absrv</v>
      </c>
      <c r="B56" s="33" t="str">
        <f>TFP!B56</f>
        <v>nat</v>
      </c>
      <c r="C56" s="33" t="str">
        <f t="shared" si="9"/>
        <v>base</v>
      </c>
      <c r="D56" s="85">
        <f t="shared" si="9"/>
        <v>0.1</v>
      </c>
      <c r="E56" s="85">
        <f t="shared" si="9"/>
        <v>-0.5</v>
      </c>
      <c r="F56" s="85">
        <f t="shared" si="9"/>
        <v>-1.3</v>
      </c>
      <c r="G56" s="85">
        <f t="shared" si="9"/>
        <v>-1.7</v>
      </c>
      <c r="H56" s="85">
        <f t="shared" si="9"/>
        <v>-0.9</v>
      </c>
      <c r="I56" s="86">
        <f t="shared" si="9"/>
        <v>-1.5</v>
      </c>
      <c r="J56" s="86">
        <f t="shared" si="9"/>
        <v>-0.25</v>
      </c>
      <c r="K56" s="86">
        <f t="shared" si="9"/>
        <v>-0.05</v>
      </c>
      <c r="L56" s="86">
        <f t="shared" si="9"/>
        <v>0.1</v>
      </c>
      <c r="M56" s="86">
        <f t="shared" si="9"/>
        <v>0.2</v>
      </c>
      <c r="N56" s="86">
        <f t="shared" si="9"/>
        <v>0.4</v>
      </c>
      <c r="O56" s="88">
        <f t="shared" si="9"/>
        <v>0.4</v>
      </c>
      <c r="P56" s="88">
        <f t="shared" si="9"/>
        <v>0.4</v>
      </c>
      <c r="Q56" s="88">
        <f t="shared" si="9"/>
        <v>0.4</v>
      </c>
      <c r="R56" s="88">
        <f t="shared" si="10"/>
        <v>0.2</v>
      </c>
      <c r="S56" s="88">
        <f t="shared" si="10"/>
        <v>0.05</v>
      </c>
      <c r="T56" s="88">
        <f t="shared" si="10"/>
        <v>-0.05</v>
      </c>
      <c r="U56" s="88">
        <f t="shared" si="10"/>
        <v>-0.1</v>
      </c>
    </row>
    <row r="57" spans="1:21" x14ac:dyDescent="0.25">
      <c r="A57" s="33" t="str">
        <f>TFP!A57</f>
        <v>agsrv</v>
      </c>
      <c r="B57" s="33" t="str">
        <f>TFP!B57</f>
        <v>nat</v>
      </c>
      <c r="C57" s="33" t="str">
        <f t="shared" si="9"/>
        <v>base</v>
      </c>
      <c r="D57" s="85">
        <f t="shared" si="9"/>
        <v>0.1</v>
      </c>
      <c r="E57" s="85">
        <f t="shared" si="9"/>
        <v>-0.5</v>
      </c>
      <c r="F57" s="85">
        <f t="shared" si="9"/>
        <v>-1.3</v>
      </c>
      <c r="G57" s="85">
        <f t="shared" si="9"/>
        <v>-1.7</v>
      </c>
      <c r="H57" s="85">
        <f t="shared" si="9"/>
        <v>-0.9</v>
      </c>
      <c r="I57" s="86">
        <f t="shared" si="9"/>
        <v>-1.5</v>
      </c>
      <c r="J57" s="86">
        <f t="shared" si="9"/>
        <v>-0.25</v>
      </c>
      <c r="K57" s="86">
        <f t="shared" si="9"/>
        <v>-0.05</v>
      </c>
      <c r="L57" s="86">
        <f t="shared" si="9"/>
        <v>0.1</v>
      </c>
      <c r="M57" s="86">
        <f t="shared" si="9"/>
        <v>0.2</v>
      </c>
      <c r="N57" s="86">
        <f t="shared" si="9"/>
        <v>0.4</v>
      </c>
      <c r="O57" s="88">
        <f t="shared" si="9"/>
        <v>0.4</v>
      </c>
      <c r="P57" s="88">
        <f t="shared" si="9"/>
        <v>0.4</v>
      </c>
      <c r="Q57" s="88">
        <f t="shared" si="9"/>
        <v>0.4</v>
      </c>
      <c r="R57" s="88">
        <f t="shared" si="10"/>
        <v>0.2</v>
      </c>
      <c r="S57" s="88">
        <f t="shared" si="10"/>
        <v>0.05</v>
      </c>
      <c r="T57" s="88">
        <f t="shared" si="10"/>
        <v>-0.05</v>
      </c>
      <c r="U57" s="88">
        <f t="shared" si="10"/>
        <v>-0.1</v>
      </c>
    </row>
    <row r="58" spans="1:21" x14ac:dyDescent="0.25">
      <c r="A58" s="33" t="str">
        <f>TFP!A58</f>
        <v>aosrv</v>
      </c>
      <c r="B58" s="33" t="str">
        <f>TFP!B58</f>
        <v>nat</v>
      </c>
      <c r="C58" s="33" t="str">
        <f t="shared" ref="C58:Q58" si="11">C57</f>
        <v>base</v>
      </c>
      <c r="D58" s="85">
        <f t="shared" si="11"/>
        <v>0.1</v>
      </c>
      <c r="E58" s="85">
        <f t="shared" si="11"/>
        <v>-0.5</v>
      </c>
      <c r="F58" s="85">
        <f t="shared" si="11"/>
        <v>-1.3</v>
      </c>
      <c r="G58" s="85">
        <f t="shared" si="11"/>
        <v>-1.7</v>
      </c>
      <c r="H58" s="85">
        <f t="shared" si="11"/>
        <v>-0.9</v>
      </c>
      <c r="I58" s="86">
        <f t="shared" si="11"/>
        <v>-1.5</v>
      </c>
      <c r="J58" s="86">
        <f t="shared" si="11"/>
        <v>-0.25</v>
      </c>
      <c r="K58" s="86">
        <f t="shared" si="11"/>
        <v>-0.05</v>
      </c>
      <c r="L58" s="86">
        <f t="shared" si="11"/>
        <v>0.1</v>
      </c>
      <c r="M58" s="86">
        <f t="shared" si="11"/>
        <v>0.2</v>
      </c>
      <c r="N58" s="86">
        <f t="shared" si="11"/>
        <v>0.4</v>
      </c>
      <c r="O58" s="88">
        <f t="shared" si="11"/>
        <v>0.4</v>
      </c>
      <c r="P58" s="88">
        <f t="shared" si="11"/>
        <v>0.4</v>
      </c>
      <c r="Q58" s="88">
        <f t="shared" si="11"/>
        <v>0.4</v>
      </c>
      <c r="R58" s="88">
        <f t="shared" si="10"/>
        <v>0.2</v>
      </c>
      <c r="S58" s="88">
        <f t="shared" si="10"/>
        <v>0.05</v>
      </c>
      <c r="T58" s="88">
        <f t="shared" si="10"/>
        <v>-0.05</v>
      </c>
      <c r="U58" s="88">
        <f t="shared" si="10"/>
        <v>-0.1</v>
      </c>
    </row>
  </sheetData>
  <mergeCells count="4">
    <mergeCell ref="D5:H5"/>
    <mergeCell ref="D6:H6"/>
    <mergeCell ref="I6:N6"/>
    <mergeCell ref="O6:P6"/>
  </mergeCells>
  <conditionalFormatting sqref="E7:M7 D8:N58">
    <cfRule type="cellIs" dxfId="79" priority="4" operator="equal">
      <formula>"eps"</formula>
    </cfRule>
  </conditionalFormatting>
  <conditionalFormatting sqref="D7">
    <cfRule type="cellIs" dxfId="78" priority="3" operator="equal">
      <formula>"eps"</formula>
    </cfRule>
  </conditionalFormatting>
  <conditionalFormatting sqref="T8 O8:R8 O9:T58 U8:U58">
    <cfRule type="cellIs" dxfId="77" priority="2" operator="equal">
      <formula>"eps"</formula>
    </cfRule>
  </conditionalFormatting>
  <conditionalFormatting sqref="S8">
    <cfRule type="cellIs" dxfId="76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38FB-1EF0-48FA-A18E-C12BF47B5C45}">
  <dimension ref="A1:T58"/>
  <sheetViews>
    <sheetView zoomScale="70" zoomScaleNormal="70" workbookViewId="0">
      <pane xSplit="3" ySplit="7" topLeftCell="D8" activePane="bottomRight" state="frozen"/>
      <selection activeCell="E33" sqref="E33"/>
      <selection pane="topRight" activeCell="E33" sqref="E33"/>
      <selection pane="bottomLeft" activeCell="E33" sqref="E33"/>
      <selection pane="bottomRight" activeCell="E33" sqref="E33"/>
    </sheetView>
  </sheetViews>
  <sheetFormatPr defaultColWidth="8.85546875" defaultRowHeight="15" x14ac:dyDescent="0.25"/>
  <cols>
    <col min="1" max="3" width="8.85546875" style="83"/>
    <col min="4" max="13" width="9.28515625" style="83" customWidth="1"/>
    <col min="14" max="16384" width="8.85546875" style="83"/>
  </cols>
  <sheetData>
    <row r="1" spans="1:20" ht="18.75" x14ac:dyDescent="0.3">
      <c r="A1" s="1" t="s">
        <v>75</v>
      </c>
      <c r="H1" s="33"/>
    </row>
    <row r="3" spans="1:20" x14ac:dyDescent="0.25">
      <c r="D3" s="13"/>
      <c r="F3" s="33"/>
      <c r="G3" s="33"/>
    </row>
    <row r="5" spans="1:20" x14ac:dyDescent="0.25">
      <c r="A5" s="2" t="s">
        <v>162</v>
      </c>
      <c r="D5" s="198" t="s">
        <v>364</v>
      </c>
      <c r="E5" s="198"/>
      <c r="F5" s="198"/>
      <c r="G5" s="198"/>
      <c r="H5" s="198"/>
    </row>
    <row r="6" spans="1:20" x14ac:dyDescent="0.25">
      <c r="D6" s="195" t="s">
        <v>360</v>
      </c>
      <c r="E6" s="195"/>
      <c r="F6" s="195"/>
      <c r="G6" s="195"/>
      <c r="H6" s="195"/>
      <c r="I6" s="196" t="s">
        <v>362</v>
      </c>
      <c r="J6" s="196"/>
      <c r="K6" s="196"/>
      <c r="L6" s="196"/>
      <c r="M6" s="196"/>
      <c r="N6" s="196"/>
      <c r="O6" s="197" t="s">
        <v>363</v>
      </c>
      <c r="P6" s="197"/>
      <c r="Q6" s="132"/>
    </row>
    <row r="7" spans="1:20" x14ac:dyDescent="0.25">
      <c r="D7" s="78">
        <v>2013</v>
      </c>
      <c r="E7" s="78">
        <v>2014</v>
      </c>
      <c r="F7" s="78">
        <v>2015</v>
      </c>
      <c r="G7" s="78">
        <v>2016</v>
      </c>
      <c r="H7" s="78">
        <v>2017</v>
      </c>
      <c r="I7" s="79">
        <v>2018</v>
      </c>
      <c r="J7" s="79">
        <v>2019</v>
      </c>
      <c r="K7" s="79">
        <v>2020</v>
      </c>
      <c r="L7" s="79">
        <v>2021</v>
      </c>
      <c r="M7" s="79">
        <v>2022</v>
      </c>
      <c r="N7" s="80">
        <v>2023</v>
      </c>
      <c r="O7" s="87">
        <v>2024</v>
      </c>
      <c r="P7" s="87">
        <v>2030</v>
      </c>
      <c r="Q7" s="87">
        <v>2033</v>
      </c>
      <c r="R7" s="87">
        <v>2034</v>
      </c>
      <c r="S7" s="87">
        <v>2035</v>
      </c>
      <c r="T7" s="87">
        <v>2040</v>
      </c>
    </row>
    <row r="8" spans="1:20" x14ac:dyDescent="0.25">
      <c r="A8" s="33" t="str">
        <f>TFP!A8</f>
        <v>aagri</v>
      </c>
      <c r="B8" s="33" t="str">
        <f>TFP!B8</f>
        <v>nat</v>
      </c>
      <c r="C8" s="33" t="str">
        <f>Closures!H6</f>
        <v>base</v>
      </c>
      <c r="D8" s="85">
        <v>0.1</v>
      </c>
      <c r="E8" s="85">
        <v>-0.5</v>
      </c>
      <c r="F8" s="85">
        <v>-1.3</v>
      </c>
      <c r="G8" s="85">
        <v>-1.7</v>
      </c>
      <c r="H8" s="85">
        <v>-0.9</v>
      </c>
      <c r="I8" s="86">
        <v>-1.5</v>
      </c>
      <c r="J8" s="86">
        <v>-0.25</v>
      </c>
      <c r="K8" s="86">
        <v>-0.05</v>
      </c>
      <c r="L8" s="86">
        <v>0.1</v>
      </c>
      <c r="M8" s="86">
        <v>0.2</v>
      </c>
      <c r="N8" s="86">
        <v>0.4</v>
      </c>
      <c r="O8" s="88">
        <v>0.4</v>
      </c>
      <c r="P8" s="88">
        <v>0.3</v>
      </c>
      <c r="Q8" s="88">
        <v>0.4</v>
      </c>
      <c r="R8" s="88">
        <v>0.4</v>
      </c>
      <c r="S8" s="88">
        <v>0.4</v>
      </c>
      <c r="T8" s="88">
        <v>-0.1</v>
      </c>
    </row>
    <row r="9" spans="1:20" x14ac:dyDescent="0.25">
      <c r="A9" s="33" t="str">
        <f>TFP!A9</f>
        <v>afore</v>
      </c>
      <c r="B9" s="33" t="str">
        <f>TFP!B9</f>
        <v>nat</v>
      </c>
      <c r="C9" s="33" t="str">
        <f t="shared" ref="C9:C41" si="0">C8</f>
        <v>base</v>
      </c>
      <c r="D9" s="85">
        <f t="shared" ref="D9:T23" si="1">D8</f>
        <v>0.1</v>
      </c>
      <c r="E9" s="85">
        <f t="shared" si="1"/>
        <v>-0.5</v>
      </c>
      <c r="F9" s="85">
        <f t="shared" si="1"/>
        <v>-1.3</v>
      </c>
      <c r="G9" s="85">
        <f t="shared" si="1"/>
        <v>-1.7</v>
      </c>
      <c r="H9" s="85">
        <f t="shared" si="1"/>
        <v>-0.9</v>
      </c>
      <c r="I9" s="86">
        <f t="shared" si="1"/>
        <v>-1.5</v>
      </c>
      <c r="J9" s="86">
        <f t="shared" si="1"/>
        <v>-0.25</v>
      </c>
      <c r="K9" s="86">
        <f t="shared" si="1"/>
        <v>-0.05</v>
      </c>
      <c r="L9" s="86">
        <f t="shared" si="1"/>
        <v>0.1</v>
      </c>
      <c r="M9" s="86">
        <f t="shared" si="1"/>
        <v>0.2</v>
      </c>
      <c r="N9" s="86">
        <f t="shared" si="1"/>
        <v>0.4</v>
      </c>
      <c r="O9" s="88">
        <f t="shared" si="1"/>
        <v>0.4</v>
      </c>
      <c r="P9" s="88">
        <f t="shared" si="1"/>
        <v>0.3</v>
      </c>
      <c r="Q9" s="88">
        <f t="shared" si="1"/>
        <v>0.4</v>
      </c>
      <c r="R9" s="88">
        <f t="shared" si="1"/>
        <v>0.4</v>
      </c>
      <c r="S9" s="88">
        <f t="shared" si="1"/>
        <v>0.4</v>
      </c>
      <c r="T9" s="88">
        <f t="shared" si="1"/>
        <v>-0.1</v>
      </c>
    </row>
    <row r="10" spans="1:20" x14ac:dyDescent="0.25">
      <c r="A10" s="33" t="str">
        <f>TFP!A10</f>
        <v>afish</v>
      </c>
      <c r="B10" s="33" t="str">
        <f>TFP!B10</f>
        <v>nat</v>
      </c>
      <c r="C10" s="33" t="str">
        <f t="shared" si="0"/>
        <v>base</v>
      </c>
      <c r="D10" s="85">
        <f t="shared" si="1"/>
        <v>0.1</v>
      </c>
      <c r="E10" s="85">
        <f t="shared" si="1"/>
        <v>-0.5</v>
      </c>
      <c r="F10" s="85">
        <f t="shared" si="1"/>
        <v>-1.3</v>
      </c>
      <c r="G10" s="85">
        <f t="shared" si="1"/>
        <v>-1.7</v>
      </c>
      <c r="H10" s="85">
        <f t="shared" si="1"/>
        <v>-0.9</v>
      </c>
      <c r="I10" s="86">
        <f t="shared" si="1"/>
        <v>-1.5</v>
      </c>
      <c r="J10" s="86">
        <f t="shared" si="1"/>
        <v>-0.25</v>
      </c>
      <c r="K10" s="86">
        <f t="shared" si="1"/>
        <v>-0.05</v>
      </c>
      <c r="L10" s="86">
        <f t="shared" si="1"/>
        <v>0.1</v>
      </c>
      <c r="M10" s="86">
        <f t="shared" si="1"/>
        <v>0.2</v>
      </c>
      <c r="N10" s="86">
        <f t="shared" si="1"/>
        <v>0.4</v>
      </c>
      <c r="O10" s="88">
        <f t="shared" si="1"/>
        <v>0.4</v>
      </c>
      <c r="P10" s="88">
        <f t="shared" si="1"/>
        <v>0.3</v>
      </c>
      <c r="Q10" s="88">
        <f t="shared" si="1"/>
        <v>0.4</v>
      </c>
      <c r="R10" s="88">
        <f t="shared" si="1"/>
        <v>0.4</v>
      </c>
      <c r="S10" s="88">
        <f t="shared" si="1"/>
        <v>0.4</v>
      </c>
      <c r="T10" s="88">
        <f t="shared" si="1"/>
        <v>-0.1</v>
      </c>
    </row>
    <row r="11" spans="1:20" x14ac:dyDescent="0.25">
      <c r="A11" s="33" t="str">
        <f>TFP!A11</f>
        <v>acoal</v>
      </c>
      <c r="B11" s="33" t="str">
        <f>TFP!B11</f>
        <v>nat</v>
      </c>
      <c r="C11" s="33" t="str">
        <f t="shared" si="0"/>
        <v>base</v>
      </c>
      <c r="D11" s="85">
        <f t="shared" si="1"/>
        <v>0.1</v>
      </c>
      <c r="E11" s="85">
        <f t="shared" si="1"/>
        <v>-0.5</v>
      </c>
      <c r="F11" s="85">
        <f t="shared" si="1"/>
        <v>-1.3</v>
      </c>
      <c r="G11" s="85">
        <f t="shared" si="1"/>
        <v>-1.7</v>
      </c>
      <c r="H11" s="85">
        <f t="shared" si="1"/>
        <v>-0.9</v>
      </c>
      <c r="I11" s="86">
        <f t="shared" si="1"/>
        <v>-1.5</v>
      </c>
      <c r="J11" s="86">
        <f t="shared" si="1"/>
        <v>-0.25</v>
      </c>
      <c r="K11" s="86">
        <f t="shared" si="1"/>
        <v>-0.05</v>
      </c>
      <c r="L11" s="86">
        <f t="shared" si="1"/>
        <v>0.1</v>
      </c>
      <c r="M11" s="86">
        <f t="shared" si="1"/>
        <v>0.2</v>
      </c>
      <c r="N11" s="86">
        <f t="shared" si="1"/>
        <v>0.4</v>
      </c>
      <c r="O11" s="88">
        <f t="shared" si="1"/>
        <v>0.4</v>
      </c>
      <c r="P11" s="88">
        <f t="shared" si="1"/>
        <v>0.3</v>
      </c>
      <c r="Q11" s="88">
        <f t="shared" si="1"/>
        <v>0.4</v>
      </c>
      <c r="R11" s="88">
        <f t="shared" si="1"/>
        <v>0.4</v>
      </c>
      <c r="S11" s="88">
        <f t="shared" si="1"/>
        <v>0.4</v>
      </c>
      <c r="T11" s="88">
        <f t="shared" si="1"/>
        <v>-0.1</v>
      </c>
    </row>
    <row r="12" spans="1:20" x14ac:dyDescent="0.25">
      <c r="A12" s="33" t="str">
        <f>TFP!A12</f>
        <v>agold</v>
      </c>
      <c r="B12" s="33" t="str">
        <f>TFP!B12</f>
        <v>nat</v>
      </c>
      <c r="C12" s="33" t="str">
        <f t="shared" si="0"/>
        <v>base</v>
      </c>
      <c r="D12" s="85">
        <f t="shared" si="1"/>
        <v>0.1</v>
      </c>
      <c r="E12" s="85">
        <f t="shared" si="1"/>
        <v>-0.5</v>
      </c>
      <c r="F12" s="85">
        <f t="shared" si="1"/>
        <v>-1.3</v>
      </c>
      <c r="G12" s="85">
        <f t="shared" si="1"/>
        <v>-1.7</v>
      </c>
      <c r="H12" s="85">
        <f t="shared" si="1"/>
        <v>-0.9</v>
      </c>
      <c r="I12" s="86">
        <f t="shared" si="1"/>
        <v>-1.5</v>
      </c>
      <c r="J12" s="86">
        <f t="shared" si="1"/>
        <v>-0.25</v>
      </c>
      <c r="K12" s="86">
        <f t="shared" si="1"/>
        <v>-0.05</v>
      </c>
      <c r="L12" s="86">
        <f t="shared" si="1"/>
        <v>0.1</v>
      </c>
      <c r="M12" s="86">
        <f t="shared" si="1"/>
        <v>0.2</v>
      </c>
      <c r="N12" s="86">
        <f t="shared" si="1"/>
        <v>0.4</v>
      </c>
      <c r="O12" s="88">
        <f t="shared" si="1"/>
        <v>0.4</v>
      </c>
      <c r="P12" s="88">
        <f t="shared" si="1"/>
        <v>0.3</v>
      </c>
      <c r="Q12" s="88">
        <f t="shared" si="1"/>
        <v>0.4</v>
      </c>
      <c r="R12" s="88">
        <f t="shared" si="1"/>
        <v>0.4</v>
      </c>
      <c r="S12" s="88">
        <f t="shared" si="1"/>
        <v>0.4</v>
      </c>
      <c r="T12" s="88">
        <f t="shared" si="1"/>
        <v>-0.1</v>
      </c>
    </row>
    <row r="13" spans="1:20" x14ac:dyDescent="0.25">
      <c r="A13" s="33" t="str">
        <f>TFP!A13</f>
        <v>amore</v>
      </c>
      <c r="B13" s="33" t="str">
        <f>TFP!B13</f>
        <v>nat</v>
      </c>
      <c r="C13" s="33" t="str">
        <f t="shared" si="0"/>
        <v>base</v>
      </c>
      <c r="D13" s="85">
        <f t="shared" si="1"/>
        <v>0.1</v>
      </c>
      <c r="E13" s="85">
        <f t="shared" si="1"/>
        <v>-0.5</v>
      </c>
      <c r="F13" s="85">
        <f t="shared" si="1"/>
        <v>-1.3</v>
      </c>
      <c r="G13" s="85">
        <f t="shared" si="1"/>
        <v>-1.7</v>
      </c>
      <c r="H13" s="85">
        <f t="shared" si="1"/>
        <v>-0.9</v>
      </c>
      <c r="I13" s="86">
        <f t="shared" si="1"/>
        <v>-1.5</v>
      </c>
      <c r="J13" s="86">
        <f t="shared" si="1"/>
        <v>-0.25</v>
      </c>
      <c r="K13" s="86">
        <f t="shared" si="1"/>
        <v>-0.05</v>
      </c>
      <c r="L13" s="86">
        <f t="shared" si="1"/>
        <v>0.1</v>
      </c>
      <c r="M13" s="86">
        <f t="shared" si="1"/>
        <v>0.2</v>
      </c>
      <c r="N13" s="86">
        <f t="shared" si="1"/>
        <v>0.4</v>
      </c>
      <c r="O13" s="88">
        <f t="shared" si="1"/>
        <v>0.4</v>
      </c>
      <c r="P13" s="88">
        <f t="shared" si="1"/>
        <v>0.3</v>
      </c>
      <c r="Q13" s="88">
        <f t="shared" si="1"/>
        <v>0.4</v>
      </c>
      <c r="R13" s="88">
        <f t="shared" si="1"/>
        <v>0.4</v>
      </c>
      <c r="S13" s="88">
        <f t="shared" si="1"/>
        <v>0.4</v>
      </c>
      <c r="T13" s="88">
        <f t="shared" si="1"/>
        <v>-0.1</v>
      </c>
    </row>
    <row r="14" spans="1:20" x14ac:dyDescent="0.25">
      <c r="A14" s="33" t="str">
        <f>TFP!A14</f>
        <v>amine</v>
      </c>
      <c r="B14" s="33" t="str">
        <f>TFP!B14</f>
        <v>nat</v>
      </c>
      <c r="C14" s="33" t="str">
        <f t="shared" si="0"/>
        <v>base</v>
      </c>
      <c r="D14" s="85">
        <f t="shared" si="1"/>
        <v>0.1</v>
      </c>
      <c r="E14" s="85">
        <f t="shared" si="1"/>
        <v>-0.5</v>
      </c>
      <c r="F14" s="85">
        <f t="shared" si="1"/>
        <v>-1.3</v>
      </c>
      <c r="G14" s="85">
        <f t="shared" si="1"/>
        <v>-1.7</v>
      </c>
      <c r="H14" s="85">
        <f t="shared" si="1"/>
        <v>-0.9</v>
      </c>
      <c r="I14" s="86">
        <f t="shared" si="1"/>
        <v>-1.5</v>
      </c>
      <c r="J14" s="86">
        <f t="shared" si="1"/>
        <v>-0.25</v>
      </c>
      <c r="K14" s="86">
        <f t="shared" si="1"/>
        <v>-0.05</v>
      </c>
      <c r="L14" s="86">
        <f t="shared" si="1"/>
        <v>0.1</v>
      </c>
      <c r="M14" s="86">
        <f t="shared" si="1"/>
        <v>0.2</v>
      </c>
      <c r="N14" s="86">
        <f t="shared" si="1"/>
        <v>0.4</v>
      </c>
      <c r="O14" s="88">
        <f t="shared" si="1"/>
        <v>0.4</v>
      </c>
      <c r="P14" s="88">
        <f t="shared" si="1"/>
        <v>0.3</v>
      </c>
      <c r="Q14" s="88">
        <f t="shared" si="1"/>
        <v>0.4</v>
      </c>
      <c r="R14" s="88">
        <f t="shared" si="1"/>
        <v>0.4</v>
      </c>
      <c r="S14" s="88">
        <f t="shared" si="1"/>
        <v>0.4</v>
      </c>
      <c r="T14" s="88">
        <f t="shared" si="1"/>
        <v>-0.1</v>
      </c>
    </row>
    <row r="15" spans="1:20" x14ac:dyDescent="0.25">
      <c r="A15" s="33" t="str">
        <f>TFP!A15</f>
        <v>acoil</v>
      </c>
      <c r="B15" s="33" t="str">
        <f>TFP!B15</f>
        <v>nat</v>
      </c>
      <c r="C15" s="33" t="str">
        <f t="shared" si="0"/>
        <v>base</v>
      </c>
      <c r="D15" s="85">
        <f t="shared" si="1"/>
        <v>0.1</v>
      </c>
      <c r="E15" s="85">
        <f t="shared" si="1"/>
        <v>-0.5</v>
      </c>
      <c r="F15" s="85">
        <f t="shared" si="1"/>
        <v>-1.3</v>
      </c>
      <c r="G15" s="85">
        <f t="shared" si="1"/>
        <v>-1.7</v>
      </c>
      <c r="H15" s="85">
        <f t="shared" si="1"/>
        <v>-0.9</v>
      </c>
      <c r="I15" s="86">
        <f t="shared" si="1"/>
        <v>-1.5</v>
      </c>
      <c r="J15" s="86">
        <f t="shared" si="1"/>
        <v>-0.25</v>
      </c>
      <c r="K15" s="86">
        <f t="shared" si="1"/>
        <v>-0.05</v>
      </c>
      <c r="L15" s="86">
        <f t="shared" si="1"/>
        <v>0.1</v>
      </c>
      <c r="M15" s="86">
        <f t="shared" si="1"/>
        <v>0.2</v>
      </c>
      <c r="N15" s="86">
        <f t="shared" si="1"/>
        <v>0.4</v>
      </c>
      <c r="O15" s="88">
        <f t="shared" si="1"/>
        <v>0.4</v>
      </c>
      <c r="P15" s="88">
        <f t="shared" si="1"/>
        <v>0.3</v>
      </c>
      <c r="Q15" s="88">
        <f t="shared" si="1"/>
        <v>0.4</v>
      </c>
      <c r="R15" s="88">
        <f t="shared" si="1"/>
        <v>0.4</v>
      </c>
      <c r="S15" s="88">
        <f t="shared" si="1"/>
        <v>0.4</v>
      </c>
      <c r="T15" s="88">
        <f t="shared" si="1"/>
        <v>-0.1</v>
      </c>
    </row>
    <row r="16" spans="1:20" x14ac:dyDescent="0.25">
      <c r="A16" s="33" t="str">
        <f>TFP!A16</f>
        <v>angas</v>
      </c>
      <c r="B16" s="33" t="str">
        <f>TFP!B16</f>
        <v>nat</v>
      </c>
      <c r="C16" s="33" t="str">
        <f t="shared" si="0"/>
        <v>base</v>
      </c>
      <c r="D16" s="85">
        <f t="shared" si="1"/>
        <v>0.1</v>
      </c>
      <c r="E16" s="85">
        <f t="shared" si="1"/>
        <v>-0.5</v>
      </c>
      <c r="F16" s="85">
        <f t="shared" si="1"/>
        <v>-1.3</v>
      </c>
      <c r="G16" s="85">
        <f t="shared" si="1"/>
        <v>-1.7</v>
      </c>
      <c r="H16" s="85">
        <f t="shared" si="1"/>
        <v>-0.9</v>
      </c>
      <c r="I16" s="86">
        <f t="shared" si="1"/>
        <v>-1.5</v>
      </c>
      <c r="J16" s="86">
        <f t="shared" si="1"/>
        <v>-0.25</v>
      </c>
      <c r="K16" s="86">
        <f t="shared" si="1"/>
        <v>-0.05</v>
      </c>
      <c r="L16" s="86">
        <f t="shared" si="1"/>
        <v>0.1</v>
      </c>
      <c r="M16" s="86">
        <f t="shared" si="1"/>
        <v>0.2</v>
      </c>
      <c r="N16" s="86">
        <f t="shared" si="1"/>
        <v>0.4</v>
      </c>
      <c r="O16" s="88">
        <f t="shared" si="1"/>
        <v>0.4</v>
      </c>
      <c r="P16" s="88">
        <f t="shared" si="1"/>
        <v>0.3</v>
      </c>
      <c r="Q16" s="88">
        <f t="shared" si="1"/>
        <v>0.4</v>
      </c>
      <c r="R16" s="88">
        <f t="shared" si="1"/>
        <v>0.4</v>
      </c>
      <c r="S16" s="88">
        <f t="shared" si="1"/>
        <v>0.4</v>
      </c>
      <c r="T16" s="88">
        <f t="shared" si="1"/>
        <v>-0.1</v>
      </c>
    </row>
    <row r="17" spans="1:20" x14ac:dyDescent="0.25">
      <c r="A17" s="33" t="str">
        <f>TFP!A17</f>
        <v>ahydr</v>
      </c>
      <c r="B17" s="33" t="str">
        <f>TFP!B17</f>
        <v>nat</v>
      </c>
      <c r="C17" s="33" t="str">
        <f t="shared" si="0"/>
        <v>base</v>
      </c>
      <c r="D17" s="85">
        <f t="shared" si="1"/>
        <v>0.1</v>
      </c>
      <c r="E17" s="85">
        <f t="shared" si="1"/>
        <v>-0.5</v>
      </c>
      <c r="F17" s="85">
        <f t="shared" si="1"/>
        <v>-1.3</v>
      </c>
      <c r="G17" s="85">
        <f t="shared" si="1"/>
        <v>-1.7</v>
      </c>
      <c r="H17" s="85">
        <f t="shared" si="1"/>
        <v>-0.9</v>
      </c>
      <c r="I17" s="86">
        <f t="shared" si="1"/>
        <v>-1.5</v>
      </c>
      <c r="J17" s="86">
        <f t="shared" si="1"/>
        <v>-0.25</v>
      </c>
      <c r="K17" s="86">
        <f t="shared" si="1"/>
        <v>-0.05</v>
      </c>
      <c r="L17" s="86">
        <f t="shared" si="1"/>
        <v>0.1</v>
      </c>
      <c r="M17" s="86">
        <f t="shared" si="1"/>
        <v>0.2</v>
      </c>
      <c r="N17" s="86">
        <f t="shared" si="1"/>
        <v>0.4</v>
      </c>
      <c r="O17" s="88">
        <f t="shared" si="1"/>
        <v>0.4</v>
      </c>
      <c r="P17" s="88">
        <f t="shared" si="1"/>
        <v>0.3</v>
      </c>
      <c r="Q17" s="88">
        <f t="shared" si="1"/>
        <v>0.4</v>
      </c>
      <c r="R17" s="88">
        <f t="shared" si="1"/>
        <v>0.4</v>
      </c>
      <c r="S17" s="88">
        <f t="shared" si="1"/>
        <v>0.4</v>
      </c>
      <c r="T17" s="88">
        <f t="shared" si="1"/>
        <v>-0.1</v>
      </c>
    </row>
    <row r="18" spans="1:20" x14ac:dyDescent="0.25">
      <c r="A18" s="33" t="str">
        <f>TFP!A18</f>
        <v>afood</v>
      </c>
      <c r="B18" s="33" t="str">
        <f>TFP!B18</f>
        <v>nat</v>
      </c>
      <c r="C18" s="33" t="str">
        <f t="shared" si="0"/>
        <v>base</v>
      </c>
      <c r="D18" s="85">
        <f t="shared" si="1"/>
        <v>0.1</v>
      </c>
      <c r="E18" s="85">
        <f t="shared" si="1"/>
        <v>-0.5</v>
      </c>
      <c r="F18" s="85">
        <f t="shared" si="1"/>
        <v>-1.3</v>
      </c>
      <c r="G18" s="85">
        <f t="shared" si="1"/>
        <v>-1.7</v>
      </c>
      <c r="H18" s="85">
        <f t="shared" si="1"/>
        <v>-0.9</v>
      </c>
      <c r="I18" s="86">
        <f t="shared" si="1"/>
        <v>-1.5</v>
      </c>
      <c r="J18" s="86">
        <f t="shared" si="1"/>
        <v>-0.25</v>
      </c>
      <c r="K18" s="86">
        <f t="shared" si="1"/>
        <v>-0.05</v>
      </c>
      <c r="L18" s="86">
        <f t="shared" si="1"/>
        <v>0.1</v>
      </c>
      <c r="M18" s="86">
        <f t="shared" si="1"/>
        <v>0.2</v>
      </c>
      <c r="N18" s="86">
        <f t="shared" si="1"/>
        <v>0.4</v>
      </c>
      <c r="O18" s="88">
        <f t="shared" si="1"/>
        <v>0.4</v>
      </c>
      <c r="P18" s="88">
        <f t="shared" si="1"/>
        <v>0.3</v>
      </c>
      <c r="Q18" s="88">
        <f t="shared" si="1"/>
        <v>0.4</v>
      </c>
      <c r="R18" s="88">
        <f t="shared" si="1"/>
        <v>0.4</v>
      </c>
      <c r="S18" s="88">
        <f t="shared" si="1"/>
        <v>0.4</v>
      </c>
      <c r="T18" s="88">
        <f t="shared" si="1"/>
        <v>-0.1</v>
      </c>
    </row>
    <row r="19" spans="1:20" x14ac:dyDescent="0.25">
      <c r="A19" s="33" t="str">
        <f>TFP!A19</f>
        <v>abevt</v>
      </c>
      <c r="B19" s="33" t="str">
        <f>TFP!B19</f>
        <v>nat</v>
      </c>
      <c r="C19" s="33" t="str">
        <f t="shared" si="0"/>
        <v>base</v>
      </c>
      <c r="D19" s="85">
        <f t="shared" si="1"/>
        <v>0.1</v>
      </c>
      <c r="E19" s="85">
        <f t="shared" si="1"/>
        <v>-0.5</v>
      </c>
      <c r="F19" s="85">
        <f t="shared" si="1"/>
        <v>-1.3</v>
      </c>
      <c r="G19" s="85">
        <f t="shared" si="1"/>
        <v>-1.7</v>
      </c>
      <c r="H19" s="85">
        <f t="shared" si="1"/>
        <v>-0.9</v>
      </c>
      <c r="I19" s="86">
        <f t="shared" si="1"/>
        <v>-1.5</v>
      </c>
      <c r="J19" s="86">
        <f t="shared" si="1"/>
        <v>-0.25</v>
      </c>
      <c r="K19" s="86">
        <f t="shared" si="1"/>
        <v>-0.05</v>
      </c>
      <c r="L19" s="86">
        <f t="shared" si="1"/>
        <v>0.1</v>
      </c>
      <c r="M19" s="86">
        <f t="shared" si="1"/>
        <v>0.2</v>
      </c>
      <c r="N19" s="86">
        <f t="shared" si="1"/>
        <v>0.4</v>
      </c>
      <c r="O19" s="88">
        <f t="shared" si="1"/>
        <v>0.4</v>
      </c>
      <c r="P19" s="88">
        <f t="shared" si="1"/>
        <v>0.3</v>
      </c>
      <c r="Q19" s="88">
        <f t="shared" si="1"/>
        <v>0.4</v>
      </c>
      <c r="R19" s="88">
        <f t="shared" si="1"/>
        <v>0.4</v>
      </c>
      <c r="S19" s="88">
        <f t="shared" si="1"/>
        <v>0.4</v>
      </c>
      <c r="T19" s="88">
        <f t="shared" si="1"/>
        <v>-0.1</v>
      </c>
    </row>
    <row r="20" spans="1:20" x14ac:dyDescent="0.25">
      <c r="A20" s="33" t="str">
        <f>TFP!A20</f>
        <v>atext</v>
      </c>
      <c r="B20" s="33" t="str">
        <f>TFP!B20</f>
        <v>nat</v>
      </c>
      <c r="C20" s="33" t="str">
        <f t="shared" si="0"/>
        <v>base</v>
      </c>
      <c r="D20" s="85">
        <f t="shared" si="1"/>
        <v>0.1</v>
      </c>
      <c r="E20" s="85">
        <f t="shared" si="1"/>
        <v>-0.5</v>
      </c>
      <c r="F20" s="85">
        <f t="shared" si="1"/>
        <v>-1.3</v>
      </c>
      <c r="G20" s="85">
        <f t="shared" si="1"/>
        <v>-1.7</v>
      </c>
      <c r="H20" s="85">
        <f t="shared" si="1"/>
        <v>-0.9</v>
      </c>
      <c r="I20" s="86">
        <f t="shared" si="1"/>
        <v>-1.5</v>
      </c>
      <c r="J20" s="86">
        <f t="shared" si="1"/>
        <v>-0.25</v>
      </c>
      <c r="K20" s="86">
        <f t="shared" si="1"/>
        <v>-0.05</v>
      </c>
      <c r="L20" s="86">
        <f t="shared" si="1"/>
        <v>0.1</v>
      </c>
      <c r="M20" s="86">
        <f t="shared" si="1"/>
        <v>0.2</v>
      </c>
      <c r="N20" s="86">
        <f t="shared" si="1"/>
        <v>0.4</v>
      </c>
      <c r="O20" s="88">
        <f t="shared" si="1"/>
        <v>0.4</v>
      </c>
      <c r="P20" s="88">
        <f t="shared" si="1"/>
        <v>0.3</v>
      </c>
      <c r="Q20" s="88">
        <f t="shared" si="1"/>
        <v>0.4</v>
      </c>
      <c r="R20" s="88">
        <f t="shared" si="1"/>
        <v>0.4</v>
      </c>
      <c r="S20" s="88">
        <f t="shared" si="1"/>
        <v>0.4</v>
      </c>
      <c r="T20" s="88">
        <f t="shared" si="1"/>
        <v>-0.1</v>
      </c>
    </row>
    <row r="21" spans="1:20" x14ac:dyDescent="0.25">
      <c r="A21" s="33" t="str">
        <f>TFP!A21</f>
        <v>aclth</v>
      </c>
      <c r="B21" s="33" t="str">
        <f>TFP!B21</f>
        <v>nat</v>
      </c>
      <c r="C21" s="33" t="str">
        <f t="shared" si="0"/>
        <v>base</v>
      </c>
      <c r="D21" s="85">
        <f t="shared" si="1"/>
        <v>0.1</v>
      </c>
      <c r="E21" s="85">
        <f t="shared" si="1"/>
        <v>-0.5</v>
      </c>
      <c r="F21" s="85">
        <f t="shared" si="1"/>
        <v>-1.3</v>
      </c>
      <c r="G21" s="85">
        <f t="shared" si="1"/>
        <v>-1.7</v>
      </c>
      <c r="H21" s="85">
        <f t="shared" si="1"/>
        <v>-0.9</v>
      </c>
      <c r="I21" s="86">
        <f t="shared" si="1"/>
        <v>-1.5</v>
      </c>
      <c r="J21" s="86">
        <f t="shared" si="1"/>
        <v>-0.25</v>
      </c>
      <c r="K21" s="86">
        <f t="shared" si="1"/>
        <v>-0.05</v>
      </c>
      <c r="L21" s="86">
        <f t="shared" si="1"/>
        <v>0.1</v>
      </c>
      <c r="M21" s="86">
        <f t="shared" si="1"/>
        <v>0.2</v>
      </c>
      <c r="N21" s="86">
        <f t="shared" si="1"/>
        <v>0.4</v>
      </c>
      <c r="O21" s="88">
        <f t="shared" si="1"/>
        <v>0.4</v>
      </c>
      <c r="P21" s="88">
        <f t="shared" si="1"/>
        <v>0.3</v>
      </c>
      <c r="Q21" s="88">
        <f t="shared" si="1"/>
        <v>0.4</v>
      </c>
      <c r="R21" s="88">
        <f t="shared" si="1"/>
        <v>0.4</v>
      </c>
      <c r="S21" s="88">
        <f t="shared" si="1"/>
        <v>0.4</v>
      </c>
      <c r="T21" s="88">
        <f t="shared" si="1"/>
        <v>-0.1</v>
      </c>
    </row>
    <row r="22" spans="1:20" x14ac:dyDescent="0.25">
      <c r="A22" s="33" t="str">
        <f>TFP!A22</f>
        <v>aleat</v>
      </c>
      <c r="B22" s="33" t="str">
        <f>TFP!B22</f>
        <v>nat</v>
      </c>
      <c r="C22" s="33" t="str">
        <f t="shared" si="0"/>
        <v>base</v>
      </c>
      <c r="D22" s="85">
        <f t="shared" si="1"/>
        <v>0.1</v>
      </c>
      <c r="E22" s="85">
        <f t="shared" si="1"/>
        <v>-0.5</v>
      </c>
      <c r="F22" s="85">
        <f t="shared" si="1"/>
        <v>-1.3</v>
      </c>
      <c r="G22" s="85">
        <f t="shared" si="1"/>
        <v>-1.7</v>
      </c>
      <c r="H22" s="85">
        <f t="shared" si="1"/>
        <v>-0.9</v>
      </c>
      <c r="I22" s="86">
        <f t="shared" si="1"/>
        <v>-1.5</v>
      </c>
      <c r="J22" s="86">
        <f t="shared" si="1"/>
        <v>-0.25</v>
      </c>
      <c r="K22" s="86">
        <f t="shared" si="1"/>
        <v>-0.05</v>
      </c>
      <c r="L22" s="86">
        <f t="shared" si="1"/>
        <v>0.1</v>
      </c>
      <c r="M22" s="86">
        <f t="shared" si="1"/>
        <v>0.2</v>
      </c>
      <c r="N22" s="86">
        <f t="shared" si="1"/>
        <v>0.4</v>
      </c>
      <c r="O22" s="88">
        <f t="shared" si="1"/>
        <v>0.4</v>
      </c>
      <c r="P22" s="88">
        <f t="shared" si="1"/>
        <v>0.3</v>
      </c>
      <c r="Q22" s="88">
        <f t="shared" si="1"/>
        <v>0.4</v>
      </c>
      <c r="R22" s="88">
        <f t="shared" si="1"/>
        <v>0.4</v>
      </c>
      <c r="S22" s="88">
        <f t="shared" si="1"/>
        <v>0.4</v>
      </c>
      <c r="T22" s="88">
        <f t="shared" si="1"/>
        <v>-0.1</v>
      </c>
    </row>
    <row r="23" spans="1:20" x14ac:dyDescent="0.25">
      <c r="A23" s="33" t="str">
        <f>TFP!A23</f>
        <v>afoot</v>
      </c>
      <c r="B23" s="33" t="str">
        <f>TFP!B23</f>
        <v>nat</v>
      </c>
      <c r="C23" s="33" t="str">
        <f t="shared" si="0"/>
        <v>base</v>
      </c>
      <c r="D23" s="85">
        <f t="shared" si="1"/>
        <v>0.1</v>
      </c>
      <c r="E23" s="85">
        <f t="shared" si="1"/>
        <v>-0.5</v>
      </c>
      <c r="F23" s="85">
        <f t="shared" si="1"/>
        <v>-1.3</v>
      </c>
      <c r="G23" s="85">
        <f t="shared" si="1"/>
        <v>-1.7</v>
      </c>
      <c r="H23" s="85">
        <f t="shared" si="1"/>
        <v>-0.9</v>
      </c>
      <c r="I23" s="86">
        <f t="shared" si="1"/>
        <v>-1.5</v>
      </c>
      <c r="J23" s="86">
        <f t="shared" si="1"/>
        <v>-0.25</v>
      </c>
      <c r="K23" s="86">
        <f t="shared" si="1"/>
        <v>-0.05</v>
      </c>
      <c r="L23" s="86">
        <f t="shared" si="1"/>
        <v>0.1</v>
      </c>
      <c r="M23" s="86">
        <f t="shared" si="1"/>
        <v>0.2</v>
      </c>
      <c r="N23" s="86">
        <f t="shared" si="1"/>
        <v>0.4</v>
      </c>
      <c r="O23" s="88">
        <f t="shared" si="1"/>
        <v>0.4</v>
      </c>
      <c r="P23" s="88">
        <f t="shared" si="1"/>
        <v>0.3</v>
      </c>
      <c r="Q23" s="88">
        <f t="shared" si="1"/>
        <v>0.4</v>
      </c>
      <c r="R23" s="88">
        <f t="shared" si="1"/>
        <v>0.4</v>
      </c>
      <c r="S23" s="88">
        <f t="shared" si="1"/>
        <v>0.4</v>
      </c>
      <c r="T23" s="88">
        <f t="shared" si="1"/>
        <v>-0.1</v>
      </c>
    </row>
    <row r="24" spans="1:20" x14ac:dyDescent="0.25">
      <c r="A24" s="33" t="str">
        <f>TFP!A24</f>
        <v>awood</v>
      </c>
      <c r="B24" s="33" t="str">
        <f>TFP!B24</f>
        <v>nat</v>
      </c>
      <c r="C24" s="33" t="str">
        <f t="shared" si="0"/>
        <v>base</v>
      </c>
      <c r="D24" s="85">
        <f t="shared" ref="D24:R24" si="2">D23</f>
        <v>0.1</v>
      </c>
      <c r="E24" s="85">
        <f t="shared" si="2"/>
        <v>-0.5</v>
      </c>
      <c r="F24" s="85">
        <f t="shared" si="2"/>
        <v>-1.3</v>
      </c>
      <c r="G24" s="85">
        <f t="shared" si="2"/>
        <v>-1.7</v>
      </c>
      <c r="H24" s="85">
        <f t="shared" si="2"/>
        <v>-0.9</v>
      </c>
      <c r="I24" s="86">
        <f t="shared" si="2"/>
        <v>-1.5</v>
      </c>
      <c r="J24" s="86">
        <f t="shared" si="2"/>
        <v>-0.25</v>
      </c>
      <c r="K24" s="86">
        <f t="shared" si="2"/>
        <v>-0.05</v>
      </c>
      <c r="L24" s="86">
        <f t="shared" si="2"/>
        <v>0.1</v>
      </c>
      <c r="M24" s="86">
        <f t="shared" si="2"/>
        <v>0.2</v>
      </c>
      <c r="N24" s="86">
        <f t="shared" si="2"/>
        <v>0.4</v>
      </c>
      <c r="O24" s="88">
        <f t="shared" si="2"/>
        <v>0.4</v>
      </c>
      <c r="P24" s="88">
        <f t="shared" si="2"/>
        <v>0.3</v>
      </c>
      <c r="Q24" s="88">
        <f t="shared" si="2"/>
        <v>0.4</v>
      </c>
      <c r="R24" s="88">
        <f t="shared" si="2"/>
        <v>0.4</v>
      </c>
      <c r="S24" s="88">
        <f t="shared" ref="G24:T39" si="3">S23</f>
        <v>0.4</v>
      </c>
      <c r="T24" s="88">
        <f t="shared" si="3"/>
        <v>-0.1</v>
      </c>
    </row>
    <row r="25" spans="1:20" x14ac:dyDescent="0.25">
      <c r="A25" s="33" t="str">
        <f>TFP!A25</f>
        <v>apapr</v>
      </c>
      <c r="B25" s="33" t="str">
        <f>TFP!B25</f>
        <v>nat</v>
      </c>
      <c r="C25" s="33" t="str">
        <f t="shared" si="0"/>
        <v>base</v>
      </c>
      <c r="D25" s="85">
        <f t="shared" ref="D25:D41" si="4">D24</f>
        <v>0.1</v>
      </c>
      <c r="E25" s="85">
        <f t="shared" ref="E25:E41" si="5">E24</f>
        <v>-0.5</v>
      </c>
      <c r="F25" s="85">
        <f t="shared" ref="F25:F41" si="6">F24</f>
        <v>-1.3</v>
      </c>
      <c r="G25" s="85">
        <f t="shared" si="3"/>
        <v>-1.7</v>
      </c>
      <c r="H25" s="85">
        <f t="shared" si="3"/>
        <v>-0.9</v>
      </c>
      <c r="I25" s="86">
        <f t="shared" si="3"/>
        <v>-1.5</v>
      </c>
      <c r="J25" s="86">
        <f t="shared" si="3"/>
        <v>-0.25</v>
      </c>
      <c r="K25" s="86">
        <f t="shared" si="3"/>
        <v>-0.05</v>
      </c>
      <c r="L25" s="86">
        <f t="shared" si="3"/>
        <v>0.1</v>
      </c>
      <c r="M25" s="86">
        <f t="shared" si="3"/>
        <v>0.2</v>
      </c>
      <c r="N25" s="86">
        <f t="shared" si="3"/>
        <v>0.4</v>
      </c>
      <c r="O25" s="88">
        <f t="shared" si="3"/>
        <v>0.4</v>
      </c>
      <c r="P25" s="88">
        <f t="shared" si="3"/>
        <v>0.3</v>
      </c>
      <c r="Q25" s="88">
        <f t="shared" si="3"/>
        <v>0.4</v>
      </c>
      <c r="R25" s="88">
        <f t="shared" si="3"/>
        <v>0.4</v>
      </c>
      <c r="S25" s="88">
        <f t="shared" si="3"/>
        <v>0.4</v>
      </c>
      <c r="T25" s="88">
        <f t="shared" si="3"/>
        <v>-0.1</v>
      </c>
    </row>
    <row r="26" spans="1:20" x14ac:dyDescent="0.25">
      <c r="A26" s="33" t="str">
        <f>TFP!A26</f>
        <v>aprnt</v>
      </c>
      <c r="B26" s="33" t="str">
        <f>TFP!B26</f>
        <v>nat</v>
      </c>
      <c r="C26" s="33" t="str">
        <f t="shared" si="0"/>
        <v>base</v>
      </c>
      <c r="D26" s="85">
        <f t="shared" si="4"/>
        <v>0.1</v>
      </c>
      <c r="E26" s="85">
        <f t="shared" si="5"/>
        <v>-0.5</v>
      </c>
      <c r="F26" s="85">
        <f t="shared" si="6"/>
        <v>-1.3</v>
      </c>
      <c r="G26" s="85">
        <f t="shared" si="3"/>
        <v>-1.7</v>
      </c>
      <c r="H26" s="85">
        <f t="shared" si="3"/>
        <v>-0.9</v>
      </c>
      <c r="I26" s="86">
        <f t="shared" si="3"/>
        <v>-1.5</v>
      </c>
      <c r="J26" s="86">
        <f t="shared" si="3"/>
        <v>-0.25</v>
      </c>
      <c r="K26" s="86">
        <f t="shared" si="3"/>
        <v>-0.05</v>
      </c>
      <c r="L26" s="86">
        <f t="shared" si="3"/>
        <v>0.1</v>
      </c>
      <c r="M26" s="86">
        <f t="shared" si="3"/>
        <v>0.2</v>
      </c>
      <c r="N26" s="86">
        <f t="shared" si="3"/>
        <v>0.4</v>
      </c>
      <c r="O26" s="88">
        <f t="shared" si="3"/>
        <v>0.4</v>
      </c>
      <c r="P26" s="88">
        <f t="shared" si="3"/>
        <v>0.3</v>
      </c>
      <c r="Q26" s="88">
        <f t="shared" si="3"/>
        <v>0.4</v>
      </c>
      <c r="R26" s="88">
        <f t="shared" si="3"/>
        <v>0.4</v>
      </c>
      <c r="S26" s="88">
        <f t="shared" si="3"/>
        <v>0.4</v>
      </c>
      <c r="T26" s="88">
        <f t="shared" si="3"/>
        <v>-0.1</v>
      </c>
    </row>
    <row r="27" spans="1:20" x14ac:dyDescent="0.25">
      <c r="A27" s="33" t="str">
        <f>TFP!A27</f>
        <v>apetr</v>
      </c>
      <c r="B27" s="33" t="str">
        <f>TFP!B27</f>
        <v>nat</v>
      </c>
      <c r="C27" s="33" t="str">
        <f t="shared" si="0"/>
        <v>base</v>
      </c>
      <c r="D27" s="85">
        <f t="shared" si="4"/>
        <v>0.1</v>
      </c>
      <c r="E27" s="85">
        <f t="shared" si="5"/>
        <v>-0.5</v>
      </c>
      <c r="F27" s="85">
        <f t="shared" si="6"/>
        <v>-1.3</v>
      </c>
      <c r="G27" s="85">
        <f t="shared" si="3"/>
        <v>-1.7</v>
      </c>
      <c r="H27" s="85">
        <f t="shared" si="3"/>
        <v>-0.9</v>
      </c>
      <c r="I27" s="86">
        <f t="shared" si="3"/>
        <v>-1.5</v>
      </c>
      <c r="J27" s="86">
        <f t="shared" si="3"/>
        <v>-0.25</v>
      </c>
      <c r="K27" s="86">
        <f t="shared" si="3"/>
        <v>-0.05</v>
      </c>
      <c r="L27" s="86">
        <f t="shared" si="3"/>
        <v>0.1</v>
      </c>
      <c r="M27" s="86">
        <f t="shared" si="3"/>
        <v>0.2</v>
      </c>
      <c r="N27" s="86">
        <f t="shared" si="3"/>
        <v>0.4</v>
      </c>
      <c r="O27" s="88">
        <f t="shared" si="3"/>
        <v>0.4</v>
      </c>
      <c r="P27" s="88">
        <f t="shared" si="3"/>
        <v>0.3</v>
      </c>
      <c r="Q27" s="88">
        <f t="shared" si="3"/>
        <v>0.4</v>
      </c>
      <c r="R27" s="88">
        <f t="shared" si="3"/>
        <v>0.4</v>
      </c>
      <c r="S27" s="88">
        <f t="shared" si="3"/>
        <v>0.4</v>
      </c>
      <c r="T27" s="88">
        <f t="shared" si="3"/>
        <v>-0.1</v>
      </c>
    </row>
    <row r="28" spans="1:20" x14ac:dyDescent="0.25">
      <c r="A28" s="33" t="str">
        <f>TFP!A28</f>
        <v>abchm</v>
      </c>
      <c r="B28" s="33" t="str">
        <f>TFP!B28</f>
        <v>nat</v>
      </c>
      <c r="C28" s="33" t="str">
        <f t="shared" si="0"/>
        <v>base</v>
      </c>
      <c r="D28" s="85">
        <f t="shared" si="4"/>
        <v>0.1</v>
      </c>
      <c r="E28" s="85">
        <f t="shared" si="5"/>
        <v>-0.5</v>
      </c>
      <c r="F28" s="85">
        <f t="shared" si="6"/>
        <v>-1.3</v>
      </c>
      <c r="G28" s="85">
        <f t="shared" si="3"/>
        <v>-1.7</v>
      </c>
      <c r="H28" s="85">
        <f t="shared" si="3"/>
        <v>-0.9</v>
      </c>
      <c r="I28" s="86">
        <f t="shared" si="3"/>
        <v>-1.5</v>
      </c>
      <c r="J28" s="86">
        <f t="shared" si="3"/>
        <v>-0.25</v>
      </c>
      <c r="K28" s="86">
        <f t="shared" si="3"/>
        <v>-0.05</v>
      </c>
      <c r="L28" s="86">
        <f t="shared" si="3"/>
        <v>0.1</v>
      </c>
      <c r="M28" s="86">
        <f t="shared" si="3"/>
        <v>0.2</v>
      </c>
      <c r="N28" s="86">
        <f t="shared" si="3"/>
        <v>0.4</v>
      </c>
      <c r="O28" s="88">
        <f t="shared" si="3"/>
        <v>0.4</v>
      </c>
      <c r="P28" s="88">
        <f t="shared" si="3"/>
        <v>0.3</v>
      </c>
      <c r="Q28" s="88">
        <f t="shared" si="3"/>
        <v>0.4</v>
      </c>
      <c r="R28" s="88">
        <f t="shared" si="3"/>
        <v>0.4</v>
      </c>
      <c r="S28" s="88">
        <f t="shared" si="3"/>
        <v>0.4</v>
      </c>
      <c r="T28" s="88">
        <f t="shared" si="3"/>
        <v>-0.1</v>
      </c>
    </row>
    <row r="29" spans="1:20" x14ac:dyDescent="0.25">
      <c r="A29" s="33" t="str">
        <f>TFP!A29</f>
        <v>aochm</v>
      </c>
      <c r="B29" s="33" t="str">
        <f>TFP!B29</f>
        <v>nat</v>
      </c>
      <c r="C29" s="33" t="str">
        <f t="shared" si="0"/>
        <v>base</v>
      </c>
      <c r="D29" s="85">
        <f t="shared" si="4"/>
        <v>0.1</v>
      </c>
      <c r="E29" s="85">
        <f t="shared" si="5"/>
        <v>-0.5</v>
      </c>
      <c r="F29" s="85">
        <f t="shared" si="6"/>
        <v>-1.3</v>
      </c>
      <c r="G29" s="85">
        <f t="shared" si="3"/>
        <v>-1.7</v>
      </c>
      <c r="H29" s="85">
        <f t="shared" si="3"/>
        <v>-0.9</v>
      </c>
      <c r="I29" s="86">
        <f t="shared" si="3"/>
        <v>-1.5</v>
      </c>
      <c r="J29" s="86">
        <f t="shared" si="3"/>
        <v>-0.25</v>
      </c>
      <c r="K29" s="86">
        <f t="shared" si="3"/>
        <v>-0.05</v>
      </c>
      <c r="L29" s="86">
        <f t="shared" si="3"/>
        <v>0.1</v>
      </c>
      <c r="M29" s="86">
        <f t="shared" si="3"/>
        <v>0.2</v>
      </c>
      <c r="N29" s="86">
        <f t="shared" si="3"/>
        <v>0.4</v>
      </c>
      <c r="O29" s="88">
        <f t="shared" si="3"/>
        <v>0.4</v>
      </c>
      <c r="P29" s="88">
        <f t="shared" si="3"/>
        <v>0.3</v>
      </c>
      <c r="Q29" s="88">
        <f t="shared" si="3"/>
        <v>0.4</v>
      </c>
      <c r="R29" s="88">
        <f t="shared" si="3"/>
        <v>0.4</v>
      </c>
      <c r="S29" s="88">
        <f t="shared" si="3"/>
        <v>0.4</v>
      </c>
      <c r="T29" s="88">
        <f t="shared" si="3"/>
        <v>-0.1</v>
      </c>
    </row>
    <row r="30" spans="1:20" x14ac:dyDescent="0.25">
      <c r="A30" s="33" t="str">
        <f>TFP!A30</f>
        <v>arubb</v>
      </c>
      <c r="B30" s="33" t="str">
        <f>TFP!B30</f>
        <v>nat</v>
      </c>
      <c r="C30" s="33" t="str">
        <f t="shared" si="0"/>
        <v>base</v>
      </c>
      <c r="D30" s="85">
        <f t="shared" si="4"/>
        <v>0.1</v>
      </c>
      <c r="E30" s="85">
        <f t="shared" si="5"/>
        <v>-0.5</v>
      </c>
      <c r="F30" s="85">
        <f t="shared" si="6"/>
        <v>-1.3</v>
      </c>
      <c r="G30" s="85">
        <f t="shared" si="3"/>
        <v>-1.7</v>
      </c>
      <c r="H30" s="85">
        <f t="shared" si="3"/>
        <v>-0.9</v>
      </c>
      <c r="I30" s="86">
        <f t="shared" si="3"/>
        <v>-1.5</v>
      </c>
      <c r="J30" s="86">
        <f t="shared" si="3"/>
        <v>-0.25</v>
      </c>
      <c r="K30" s="86">
        <f t="shared" si="3"/>
        <v>-0.05</v>
      </c>
      <c r="L30" s="86">
        <f t="shared" si="3"/>
        <v>0.1</v>
      </c>
      <c r="M30" s="86">
        <f t="shared" si="3"/>
        <v>0.2</v>
      </c>
      <c r="N30" s="86">
        <f t="shared" si="3"/>
        <v>0.4</v>
      </c>
      <c r="O30" s="88">
        <f t="shared" si="3"/>
        <v>0.4</v>
      </c>
      <c r="P30" s="88">
        <f t="shared" si="3"/>
        <v>0.3</v>
      </c>
      <c r="Q30" s="88">
        <f t="shared" si="3"/>
        <v>0.4</v>
      </c>
      <c r="R30" s="88">
        <f t="shared" si="3"/>
        <v>0.4</v>
      </c>
      <c r="S30" s="88">
        <f t="shared" si="3"/>
        <v>0.4</v>
      </c>
      <c r="T30" s="88">
        <f t="shared" si="3"/>
        <v>-0.1</v>
      </c>
    </row>
    <row r="31" spans="1:20" x14ac:dyDescent="0.25">
      <c r="A31" s="33" t="str">
        <f>TFP!A31</f>
        <v>aplas</v>
      </c>
      <c r="B31" s="33" t="str">
        <f>TFP!B31</f>
        <v>nat</v>
      </c>
      <c r="C31" s="33" t="str">
        <f t="shared" si="0"/>
        <v>base</v>
      </c>
      <c r="D31" s="85">
        <f t="shared" si="4"/>
        <v>0.1</v>
      </c>
      <c r="E31" s="85">
        <f t="shared" si="5"/>
        <v>-0.5</v>
      </c>
      <c r="F31" s="85">
        <f t="shared" si="6"/>
        <v>-1.3</v>
      </c>
      <c r="G31" s="85">
        <f t="shared" si="3"/>
        <v>-1.7</v>
      </c>
      <c r="H31" s="85">
        <f t="shared" si="3"/>
        <v>-0.9</v>
      </c>
      <c r="I31" s="86">
        <f t="shared" si="3"/>
        <v>-1.5</v>
      </c>
      <c r="J31" s="86">
        <f t="shared" si="3"/>
        <v>-0.25</v>
      </c>
      <c r="K31" s="86">
        <f t="shared" si="3"/>
        <v>-0.05</v>
      </c>
      <c r="L31" s="86">
        <f t="shared" si="3"/>
        <v>0.1</v>
      </c>
      <c r="M31" s="86">
        <f t="shared" si="3"/>
        <v>0.2</v>
      </c>
      <c r="N31" s="86">
        <f t="shared" si="3"/>
        <v>0.4</v>
      </c>
      <c r="O31" s="88">
        <f t="shared" si="3"/>
        <v>0.4</v>
      </c>
      <c r="P31" s="88">
        <f t="shared" si="3"/>
        <v>0.3</v>
      </c>
      <c r="Q31" s="88">
        <f t="shared" si="3"/>
        <v>0.4</v>
      </c>
      <c r="R31" s="88">
        <f t="shared" si="3"/>
        <v>0.4</v>
      </c>
      <c r="S31" s="88">
        <f t="shared" si="3"/>
        <v>0.4</v>
      </c>
      <c r="T31" s="88">
        <f t="shared" si="3"/>
        <v>-0.1</v>
      </c>
    </row>
    <row r="32" spans="1:20" x14ac:dyDescent="0.25">
      <c r="A32" s="33" t="str">
        <f>TFP!A32</f>
        <v>aglas</v>
      </c>
      <c r="B32" s="33" t="str">
        <f>TFP!B32</f>
        <v>nat</v>
      </c>
      <c r="C32" s="33" t="str">
        <f t="shared" si="0"/>
        <v>base</v>
      </c>
      <c r="D32" s="85">
        <f t="shared" si="4"/>
        <v>0.1</v>
      </c>
      <c r="E32" s="85">
        <f t="shared" si="5"/>
        <v>-0.5</v>
      </c>
      <c r="F32" s="85">
        <f t="shared" si="6"/>
        <v>-1.3</v>
      </c>
      <c r="G32" s="85">
        <f t="shared" si="3"/>
        <v>-1.7</v>
      </c>
      <c r="H32" s="85">
        <f t="shared" si="3"/>
        <v>-0.9</v>
      </c>
      <c r="I32" s="86">
        <f t="shared" si="3"/>
        <v>-1.5</v>
      </c>
      <c r="J32" s="86">
        <f t="shared" si="3"/>
        <v>-0.25</v>
      </c>
      <c r="K32" s="86">
        <f t="shared" si="3"/>
        <v>-0.05</v>
      </c>
      <c r="L32" s="86">
        <f t="shared" si="3"/>
        <v>0.1</v>
      </c>
      <c r="M32" s="86">
        <f t="shared" si="3"/>
        <v>0.2</v>
      </c>
      <c r="N32" s="86">
        <f t="shared" si="3"/>
        <v>0.4</v>
      </c>
      <c r="O32" s="88">
        <f t="shared" si="3"/>
        <v>0.4</v>
      </c>
      <c r="P32" s="88">
        <f t="shared" si="3"/>
        <v>0.3</v>
      </c>
      <c r="Q32" s="88">
        <f t="shared" si="3"/>
        <v>0.4</v>
      </c>
      <c r="R32" s="88">
        <f t="shared" si="3"/>
        <v>0.4</v>
      </c>
      <c r="S32" s="88">
        <f t="shared" si="3"/>
        <v>0.4</v>
      </c>
      <c r="T32" s="88">
        <f t="shared" si="3"/>
        <v>-0.1</v>
      </c>
    </row>
    <row r="33" spans="1:20" x14ac:dyDescent="0.25">
      <c r="A33" s="33" t="str">
        <f>TFP!A33</f>
        <v>anmet</v>
      </c>
      <c r="B33" s="33" t="str">
        <f>TFP!B33</f>
        <v>nat</v>
      </c>
      <c r="C33" s="33" t="str">
        <f t="shared" si="0"/>
        <v>base</v>
      </c>
      <c r="D33" s="85">
        <f t="shared" si="4"/>
        <v>0.1</v>
      </c>
      <c r="E33" s="85">
        <f t="shared" si="5"/>
        <v>-0.5</v>
      </c>
      <c r="F33" s="85">
        <f t="shared" si="6"/>
        <v>-1.3</v>
      </c>
      <c r="G33" s="85">
        <f t="shared" si="3"/>
        <v>-1.7</v>
      </c>
      <c r="H33" s="85">
        <f t="shared" si="3"/>
        <v>-0.9</v>
      </c>
      <c r="I33" s="86">
        <f t="shared" si="3"/>
        <v>-1.5</v>
      </c>
      <c r="J33" s="86">
        <f t="shared" si="3"/>
        <v>-0.25</v>
      </c>
      <c r="K33" s="86">
        <f t="shared" si="3"/>
        <v>-0.05</v>
      </c>
      <c r="L33" s="86">
        <f t="shared" si="3"/>
        <v>0.1</v>
      </c>
      <c r="M33" s="86">
        <f t="shared" si="3"/>
        <v>0.2</v>
      </c>
      <c r="N33" s="86">
        <f t="shared" si="3"/>
        <v>0.4</v>
      </c>
      <c r="O33" s="88">
        <f t="shared" si="3"/>
        <v>0.4</v>
      </c>
      <c r="P33" s="88">
        <f t="shared" si="3"/>
        <v>0.3</v>
      </c>
      <c r="Q33" s="88">
        <f t="shared" si="3"/>
        <v>0.4</v>
      </c>
      <c r="R33" s="88">
        <f t="shared" si="3"/>
        <v>0.4</v>
      </c>
      <c r="S33" s="88">
        <f t="shared" si="3"/>
        <v>0.4</v>
      </c>
      <c r="T33" s="88">
        <f t="shared" si="3"/>
        <v>-0.1</v>
      </c>
    </row>
    <row r="34" spans="1:20" x14ac:dyDescent="0.25">
      <c r="A34" s="33" t="str">
        <f>TFP!A34</f>
        <v>airon</v>
      </c>
      <c r="B34" s="33" t="str">
        <f>TFP!B34</f>
        <v>nat</v>
      </c>
      <c r="C34" s="33" t="str">
        <f t="shared" si="0"/>
        <v>base</v>
      </c>
      <c r="D34" s="85">
        <f t="shared" si="4"/>
        <v>0.1</v>
      </c>
      <c r="E34" s="85">
        <f t="shared" si="5"/>
        <v>-0.5</v>
      </c>
      <c r="F34" s="85">
        <f t="shared" si="6"/>
        <v>-1.3</v>
      </c>
      <c r="G34" s="85">
        <f t="shared" si="3"/>
        <v>-1.7</v>
      </c>
      <c r="H34" s="85">
        <f t="shared" si="3"/>
        <v>-0.9</v>
      </c>
      <c r="I34" s="86">
        <f t="shared" si="3"/>
        <v>-1.5</v>
      </c>
      <c r="J34" s="86">
        <f t="shared" si="3"/>
        <v>-0.25</v>
      </c>
      <c r="K34" s="86">
        <f t="shared" si="3"/>
        <v>-0.05</v>
      </c>
      <c r="L34" s="86">
        <f t="shared" si="3"/>
        <v>0.1</v>
      </c>
      <c r="M34" s="86">
        <f t="shared" si="3"/>
        <v>0.2</v>
      </c>
      <c r="N34" s="86">
        <f t="shared" si="3"/>
        <v>0.4</v>
      </c>
      <c r="O34" s="88">
        <f t="shared" si="3"/>
        <v>0.4</v>
      </c>
      <c r="P34" s="88">
        <f t="shared" si="3"/>
        <v>0.3</v>
      </c>
      <c r="Q34" s="88">
        <f t="shared" si="3"/>
        <v>0.4</v>
      </c>
      <c r="R34" s="88">
        <f t="shared" si="3"/>
        <v>0.4</v>
      </c>
      <c r="S34" s="88">
        <f t="shared" si="3"/>
        <v>0.4</v>
      </c>
      <c r="T34" s="88">
        <f t="shared" si="3"/>
        <v>-0.1</v>
      </c>
    </row>
    <row r="35" spans="1:20" x14ac:dyDescent="0.25">
      <c r="A35" s="33" t="str">
        <f>TFP!A35</f>
        <v>anfrm</v>
      </c>
      <c r="B35" s="33" t="str">
        <f>TFP!B35</f>
        <v>nat</v>
      </c>
      <c r="C35" s="33" t="str">
        <f t="shared" si="0"/>
        <v>base</v>
      </c>
      <c r="D35" s="85">
        <f t="shared" si="4"/>
        <v>0.1</v>
      </c>
      <c r="E35" s="85">
        <f t="shared" si="5"/>
        <v>-0.5</v>
      </c>
      <c r="F35" s="85">
        <f t="shared" si="6"/>
        <v>-1.3</v>
      </c>
      <c r="G35" s="85">
        <f t="shared" si="3"/>
        <v>-1.7</v>
      </c>
      <c r="H35" s="85">
        <f t="shared" si="3"/>
        <v>-0.9</v>
      </c>
      <c r="I35" s="86">
        <f t="shared" si="3"/>
        <v>-1.5</v>
      </c>
      <c r="J35" s="86">
        <f t="shared" si="3"/>
        <v>-0.25</v>
      </c>
      <c r="K35" s="86">
        <f t="shared" si="3"/>
        <v>-0.05</v>
      </c>
      <c r="L35" s="86">
        <f t="shared" si="3"/>
        <v>0.1</v>
      </c>
      <c r="M35" s="86">
        <f t="shared" si="3"/>
        <v>0.2</v>
      </c>
      <c r="N35" s="86">
        <f t="shared" si="3"/>
        <v>0.4</v>
      </c>
      <c r="O35" s="88">
        <f t="shared" si="3"/>
        <v>0.4</v>
      </c>
      <c r="P35" s="88">
        <f t="shared" si="3"/>
        <v>0.3</v>
      </c>
      <c r="Q35" s="88">
        <f t="shared" si="3"/>
        <v>0.4</v>
      </c>
      <c r="R35" s="88">
        <f t="shared" si="3"/>
        <v>0.4</v>
      </c>
      <c r="S35" s="88">
        <f t="shared" si="3"/>
        <v>0.4</v>
      </c>
      <c r="T35" s="88">
        <f t="shared" si="3"/>
        <v>-0.1</v>
      </c>
    </row>
    <row r="36" spans="1:20" x14ac:dyDescent="0.25">
      <c r="A36" s="33" t="str">
        <f>TFP!A36</f>
        <v>ametp</v>
      </c>
      <c r="B36" s="33" t="str">
        <f>TFP!B36</f>
        <v>nat</v>
      </c>
      <c r="C36" s="33" t="str">
        <f t="shared" si="0"/>
        <v>base</v>
      </c>
      <c r="D36" s="85">
        <f t="shared" si="4"/>
        <v>0.1</v>
      </c>
      <c r="E36" s="85">
        <f t="shared" si="5"/>
        <v>-0.5</v>
      </c>
      <c r="F36" s="85">
        <f t="shared" si="6"/>
        <v>-1.3</v>
      </c>
      <c r="G36" s="85">
        <f t="shared" si="3"/>
        <v>-1.7</v>
      </c>
      <c r="H36" s="85">
        <f t="shared" si="3"/>
        <v>-0.9</v>
      </c>
      <c r="I36" s="86">
        <f t="shared" si="3"/>
        <v>-1.5</v>
      </c>
      <c r="J36" s="86">
        <f t="shared" si="3"/>
        <v>-0.25</v>
      </c>
      <c r="K36" s="86">
        <f t="shared" si="3"/>
        <v>-0.05</v>
      </c>
      <c r="L36" s="86">
        <f t="shared" si="3"/>
        <v>0.1</v>
      </c>
      <c r="M36" s="86">
        <f t="shared" si="3"/>
        <v>0.2</v>
      </c>
      <c r="N36" s="86">
        <f t="shared" si="3"/>
        <v>0.4</v>
      </c>
      <c r="O36" s="88">
        <f t="shared" si="3"/>
        <v>0.4</v>
      </c>
      <c r="P36" s="88">
        <f t="shared" si="3"/>
        <v>0.3</v>
      </c>
      <c r="Q36" s="88">
        <f t="shared" si="3"/>
        <v>0.4</v>
      </c>
      <c r="R36" s="88">
        <f t="shared" si="3"/>
        <v>0.4</v>
      </c>
      <c r="S36" s="88">
        <f t="shared" si="3"/>
        <v>0.4</v>
      </c>
      <c r="T36" s="88">
        <f t="shared" si="3"/>
        <v>-0.1</v>
      </c>
    </row>
    <row r="37" spans="1:20" x14ac:dyDescent="0.25">
      <c r="A37" s="33" t="str">
        <f>TFP!A37</f>
        <v>amach</v>
      </c>
      <c r="B37" s="33" t="str">
        <f>TFP!B37</f>
        <v>nat</v>
      </c>
      <c r="C37" s="33" t="str">
        <f t="shared" si="0"/>
        <v>base</v>
      </c>
      <c r="D37" s="85">
        <f t="shared" si="4"/>
        <v>0.1</v>
      </c>
      <c r="E37" s="85">
        <f t="shared" si="5"/>
        <v>-0.5</v>
      </c>
      <c r="F37" s="85">
        <f t="shared" si="6"/>
        <v>-1.3</v>
      </c>
      <c r="G37" s="85">
        <f t="shared" si="3"/>
        <v>-1.7</v>
      </c>
      <c r="H37" s="85">
        <f t="shared" si="3"/>
        <v>-0.9</v>
      </c>
      <c r="I37" s="86">
        <f t="shared" si="3"/>
        <v>-1.5</v>
      </c>
      <c r="J37" s="86">
        <f t="shared" si="3"/>
        <v>-0.25</v>
      </c>
      <c r="K37" s="86">
        <f t="shared" si="3"/>
        <v>-0.05</v>
      </c>
      <c r="L37" s="86">
        <f t="shared" si="3"/>
        <v>0.1</v>
      </c>
      <c r="M37" s="86">
        <f t="shared" si="3"/>
        <v>0.2</v>
      </c>
      <c r="N37" s="86">
        <f t="shared" si="3"/>
        <v>0.4</v>
      </c>
      <c r="O37" s="88">
        <f t="shared" si="3"/>
        <v>0.4</v>
      </c>
      <c r="P37" s="88">
        <f t="shared" si="3"/>
        <v>0.3</v>
      </c>
      <c r="Q37" s="88">
        <f t="shared" si="3"/>
        <v>0.4</v>
      </c>
      <c r="R37" s="88">
        <f t="shared" si="3"/>
        <v>0.4</v>
      </c>
      <c r="S37" s="88">
        <f t="shared" si="3"/>
        <v>0.4</v>
      </c>
      <c r="T37" s="88">
        <f t="shared" si="3"/>
        <v>-0.1</v>
      </c>
    </row>
    <row r="38" spans="1:20" x14ac:dyDescent="0.25">
      <c r="A38" s="33" t="str">
        <f>TFP!A38</f>
        <v>aemch</v>
      </c>
      <c r="B38" s="33" t="str">
        <f>TFP!B38</f>
        <v>nat</v>
      </c>
      <c r="C38" s="33" t="str">
        <f t="shared" si="0"/>
        <v>base</v>
      </c>
      <c r="D38" s="85">
        <f t="shared" si="4"/>
        <v>0.1</v>
      </c>
      <c r="E38" s="85">
        <f t="shared" si="5"/>
        <v>-0.5</v>
      </c>
      <c r="F38" s="85">
        <f t="shared" si="6"/>
        <v>-1.3</v>
      </c>
      <c r="G38" s="85">
        <f t="shared" si="3"/>
        <v>-1.7</v>
      </c>
      <c r="H38" s="85">
        <f t="shared" si="3"/>
        <v>-0.9</v>
      </c>
      <c r="I38" s="86">
        <f t="shared" si="3"/>
        <v>-1.5</v>
      </c>
      <c r="J38" s="86">
        <f t="shared" si="3"/>
        <v>-0.25</v>
      </c>
      <c r="K38" s="86">
        <f t="shared" si="3"/>
        <v>-0.05</v>
      </c>
      <c r="L38" s="86">
        <f t="shared" si="3"/>
        <v>0.1</v>
      </c>
      <c r="M38" s="86">
        <f t="shared" si="3"/>
        <v>0.2</v>
      </c>
      <c r="N38" s="86">
        <f t="shared" si="3"/>
        <v>0.4</v>
      </c>
      <c r="O38" s="88">
        <f t="shared" si="3"/>
        <v>0.4</v>
      </c>
      <c r="P38" s="88">
        <f t="shared" si="3"/>
        <v>0.3</v>
      </c>
      <c r="Q38" s="88">
        <f t="shared" si="3"/>
        <v>0.4</v>
      </c>
      <c r="R38" s="88">
        <f t="shared" si="3"/>
        <v>0.4</v>
      </c>
      <c r="S38" s="88">
        <f t="shared" si="3"/>
        <v>0.4</v>
      </c>
      <c r="T38" s="88">
        <f t="shared" si="3"/>
        <v>-0.1</v>
      </c>
    </row>
    <row r="39" spans="1:20" x14ac:dyDescent="0.25">
      <c r="A39" s="33" t="str">
        <f>TFP!A39</f>
        <v>asequ</v>
      </c>
      <c r="B39" s="33" t="str">
        <f>TFP!B39</f>
        <v>nat</v>
      </c>
      <c r="C39" s="33" t="str">
        <f t="shared" si="0"/>
        <v>base</v>
      </c>
      <c r="D39" s="85">
        <f t="shared" si="4"/>
        <v>0.1</v>
      </c>
      <c r="E39" s="85">
        <f t="shared" si="5"/>
        <v>-0.5</v>
      </c>
      <c r="F39" s="85">
        <f t="shared" si="6"/>
        <v>-1.3</v>
      </c>
      <c r="G39" s="85">
        <f t="shared" ref="G39:R40" si="7">G38</f>
        <v>-1.7</v>
      </c>
      <c r="H39" s="85">
        <f t="shared" si="7"/>
        <v>-0.9</v>
      </c>
      <c r="I39" s="86">
        <f t="shared" si="7"/>
        <v>-1.5</v>
      </c>
      <c r="J39" s="86">
        <f t="shared" si="7"/>
        <v>-0.25</v>
      </c>
      <c r="K39" s="86">
        <f t="shared" si="7"/>
        <v>-0.05</v>
      </c>
      <c r="L39" s="86">
        <f t="shared" si="7"/>
        <v>0.1</v>
      </c>
      <c r="M39" s="86">
        <f t="shared" si="7"/>
        <v>0.2</v>
      </c>
      <c r="N39" s="86">
        <f t="shared" si="7"/>
        <v>0.4</v>
      </c>
      <c r="O39" s="88">
        <f t="shared" si="7"/>
        <v>0.4</v>
      </c>
      <c r="P39" s="88">
        <f t="shared" si="7"/>
        <v>0.3</v>
      </c>
      <c r="Q39" s="88">
        <f t="shared" si="7"/>
        <v>0.4</v>
      </c>
      <c r="R39" s="88">
        <f t="shared" si="7"/>
        <v>0.4</v>
      </c>
      <c r="S39" s="88">
        <f t="shared" si="3"/>
        <v>0.4</v>
      </c>
      <c r="T39" s="88">
        <f t="shared" si="3"/>
        <v>-0.1</v>
      </c>
    </row>
    <row r="40" spans="1:20" x14ac:dyDescent="0.25">
      <c r="A40" s="33" t="str">
        <f>TFP!A40</f>
        <v>avehi</v>
      </c>
      <c r="B40" s="33" t="str">
        <f>TFP!B40</f>
        <v>nat</v>
      </c>
      <c r="C40" s="33" t="str">
        <f t="shared" si="0"/>
        <v>base</v>
      </c>
      <c r="D40" s="85">
        <f t="shared" si="4"/>
        <v>0.1</v>
      </c>
      <c r="E40" s="85">
        <f t="shared" si="5"/>
        <v>-0.5</v>
      </c>
      <c r="F40" s="85">
        <f t="shared" si="6"/>
        <v>-1.3</v>
      </c>
      <c r="G40" s="85">
        <f t="shared" si="7"/>
        <v>-1.7</v>
      </c>
      <c r="H40" s="85">
        <f t="shared" si="7"/>
        <v>-0.9</v>
      </c>
      <c r="I40" s="86">
        <f t="shared" si="7"/>
        <v>-1.5</v>
      </c>
      <c r="J40" s="86">
        <f t="shared" si="7"/>
        <v>-0.25</v>
      </c>
      <c r="K40" s="86">
        <f t="shared" si="7"/>
        <v>-0.05</v>
      </c>
      <c r="L40" s="86">
        <f t="shared" si="7"/>
        <v>0.1</v>
      </c>
      <c r="M40" s="86">
        <f t="shared" si="7"/>
        <v>0.2</v>
      </c>
      <c r="N40" s="86">
        <f t="shared" si="7"/>
        <v>0.4</v>
      </c>
      <c r="O40" s="88">
        <f t="shared" si="7"/>
        <v>0.4</v>
      </c>
      <c r="P40" s="88">
        <f t="shared" si="7"/>
        <v>0.3</v>
      </c>
      <c r="Q40" s="88">
        <f t="shared" si="7"/>
        <v>0.4</v>
      </c>
      <c r="R40" s="88">
        <f t="shared" si="7"/>
        <v>0.4</v>
      </c>
      <c r="S40" s="88">
        <f t="shared" ref="Q40:T55" si="8">S39</f>
        <v>0.4</v>
      </c>
      <c r="T40" s="88">
        <f t="shared" si="8"/>
        <v>-0.1</v>
      </c>
    </row>
    <row r="41" spans="1:20" x14ac:dyDescent="0.25">
      <c r="A41" s="33" t="str">
        <f>TFP!A41</f>
        <v>atequ</v>
      </c>
      <c r="B41" s="33" t="str">
        <f>TFP!B41</f>
        <v>nat</v>
      </c>
      <c r="C41" s="33" t="str">
        <f t="shared" si="0"/>
        <v>base</v>
      </c>
      <c r="D41" s="85">
        <f t="shared" si="4"/>
        <v>0.1</v>
      </c>
      <c r="E41" s="85">
        <f t="shared" si="5"/>
        <v>-0.5</v>
      </c>
      <c r="F41" s="85">
        <f t="shared" si="6"/>
        <v>-1.3</v>
      </c>
      <c r="G41" s="85">
        <f t="shared" ref="G41:Q41" si="9">G40</f>
        <v>-1.7</v>
      </c>
      <c r="H41" s="85">
        <f t="shared" si="9"/>
        <v>-0.9</v>
      </c>
      <c r="I41" s="86">
        <f t="shared" si="9"/>
        <v>-1.5</v>
      </c>
      <c r="J41" s="86">
        <f t="shared" si="9"/>
        <v>-0.25</v>
      </c>
      <c r="K41" s="86">
        <f t="shared" si="9"/>
        <v>-0.05</v>
      </c>
      <c r="L41" s="86">
        <f t="shared" si="9"/>
        <v>0.1</v>
      </c>
      <c r="M41" s="86">
        <f t="shared" si="9"/>
        <v>0.2</v>
      </c>
      <c r="N41" s="86">
        <f t="shared" si="9"/>
        <v>0.4</v>
      </c>
      <c r="O41" s="88">
        <f t="shared" si="9"/>
        <v>0.4</v>
      </c>
      <c r="P41" s="88">
        <f t="shared" si="9"/>
        <v>0.3</v>
      </c>
      <c r="Q41" s="88">
        <f t="shared" si="9"/>
        <v>0.4</v>
      </c>
      <c r="R41" s="88">
        <f t="shared" si="8"/>
        <v>0.4</v>
      </c>
      <c r="S41" s="88">
        <f t="shared" si="8"/>
        <v>0.4</v>
      </c>
      <c r="T41" s="88">
        <f t="shared" si="8"/>
        <v>-0.1</v>
      </c>
    </row>
    <row r="42" spans="1:20" x14ac:dyDescent="0.25">
      <c r="A42" s="33" t="str">
        <f>TFP!A42</f>
        <v>afurn</v>
      </c>
      <c r="B42" s="33" t="str">
        <f>TFP!B42</f>
        <v>nat</v>
      </c>
      <c r="C42" s="33" t="str">
        <f t="shared" ref="C42:R57" si="10">C41</f>
        <v>base</v>
      </c>
      <c r="D42" s="85">
        <f t="shared" si="10"/>
        <v>0.1</v>
      </c>
      <c r="E42" s="85">
        <f t="shared" si="10"/>
        <v>-0.5</v>
      </c>
      <c r="F42" s="85">
        <f t="shared" si="10"/>
        <v>-1.3</v>
      </c>
      <c r="G42" s="85">
        <f t="shared" si="10"/>
        <v>-1.7</v>
      </c>
      <c r="H42" s="85">
        <f t="shared" si="10"/>
        <v>-0.9</v>
      </c>
      <c r="I42" s="86">
        <f t="shared" si="10"/>
        <v>-1.5</v>
      </c>
      <c r="J42" s="86">
        <f t="shared" si="10"/>
        <v>-0.25</v>
      </c>
      <c r="K42" s="86">
        <f t="shared" si="10"/>
        <v>-0.05</v>
      </c>
      <c r="L42" s="86">
        <f t="shared" si="10"/>
        <v>0.1</v>
      </c>
      <c r="M42" s="86">
        <f t="shared" si="10"/>
        <v>0.2</v>
      </c>
      <c r="N42" s="86">
        <f t="shared" si="10"/>
        <v>0.4</v>
      </c>
      <c r="O42" s="88">
        <f t="shared" si="10"/>
        <v>0.4</v>
      </c>
      <c r="P42" s="88">
        <f t="shared" si="10"/>
        <v>0.3</v>
      </c>
      <c r="Q42" s="88">
        <f t="shared" si="10"/>
        <v>0.4</v>
      </c>
      <c r="R42" s="88">
        <f t="shared" si="8"/>
        <v>0.4</v>
      </c>
      <c r="S42" s="88">
        <f t="shared" si="8"/>
        <v>0.4</v>
      </c>
      <c r="T42" s="88">
        <f t="shared" si="8"/>
        <v>-0.1</v>
      </c>
    </row>
    <row r="43" spans="1:20" x14ac:dyDescent="0.25">
      <c r="A43" s="33" t="str">
        <f>TFP!A43</f>
        <v>aoman</v>
      </c>
      <c r="B43" s="33" t="str">
        <f>TFP!B43</f>
        <v>nat</v>
      </c>
      <c r="C43" s="33" t="str">
        <f t="shared" si="10"/>
        <v>base</v>
      </c>
      <c r="D43" s="85">
        <f t="shared" si="10"/>
        <v>0.1</v>
      </c>
      <c r="E43" s="85">
        <f t="shared" si="10"/>
        <v>-0.5</v>
      </c>
      <c r="F43" s="85">
        <f t="shared" si="10"/>
        <v>-1.3</v>
      </c>
      <c r="G43" s="85">
        <f t="shared" si="10"/>
        <v>-1.7</v>
      </c>
      <c r="H43" s="85">
        <f t="shared" si="10"/>
        <v>-0.9</v>
      </c>
      <c r="I43" s="86">
        <f t="shared" si="10"/>
        <v>-1.5</v>
      </c>
      <c r="J43" s="86">
        <f t="shared" si="10"/>
        <v>-0.25</v>
      </c>
      <c r="K43" s="86">
        <f t="shared" si="10"/>
        <v>-0.05</v>
      </c>
      <c r="L43" s="86">
        <f t="shared" si="10"/>
        <v>0.1</v>
      </c>
      <c r="M43" s="86">
        <f t="shared" si="10"/>
        <v>0.2</v>
      </c>
      <c r="N43" s="86">
        <f t="shared" si="10"/>
        <v>0.4</v>
      </c>
      <c r="O43" s="88">
        <f t="shared" si="10"/>
        <v>0.4</v>
      </c>
      <c r="P43" s="88">
        <f t="shared" si="10"/>
        <v>0.3</v>
      </c>
      <c r="Q43" s="88">
        <f t="shared" si="10"/>
        <v>0.4</v>
      </c>
      <c r="R43" s="88">
        <f t="shared" si="8"/>
        <v>0.4</v>
      </c>
      <c r="S43" s="88">
        <f t="shared" si="8"/>
        <v>0.4</v>
      </c>
      <c r="T43" s="88">
        <f t="shared" si="8"/>
        <v>-0.1</v>
      </c>
    </row>
    <row r="44" spans="1:20" x14ac:dyDescent="0.25">
      <c r="A44" s="33" t="str">
        <f>TFP!A44</f>
        <v>aelec</v>
      </c>
      <c r="B44" s="33" t="str">
        <f>TFP!B44</f>
        <v>nat</v>
      </c>
      <c r="C44" s="33" t="str">
        <f t="shared" si="10"/>
        <v>base</v>
      </c>
      <c r="D44" s="85">
        <f t="shared" si="10"/>
        <v>0.1</v>
      </c>
      <c r="E44" s="85">
        <f t="shared" si="10"/>
        <v>-0.5</v>
      </c>
      <c r="F44" s="85">
        <f t="shared" si="10"/>
        <v>-1.3</v>
      </c>
      <c r="G44" s="85">
        <f t="shared" si="10"/>
        <v>-1.7</v>
      </c>
      <c r="H44" s="85">
        <f t="shared" si="10"/>
        <v>-0.9</v>
      </c>
      <c r="I44" s="86">
        <f t="shared" si="10"/>
        <v>-1.5</v>
      </c>
      <c r="J44" s="86">
        <f t="shared" si="10"/>
        <v>-0.25</v>
      </c>
      <c r="K44" s="86">
        <f t="shared" si="10"/>
        <v>-0.05</v>
      </c>
      <c r="L44" s="86">
        <f t="shared" si="10"/>
        <v>0.1</v>
      </c>
      <c r="M44" s="86">
        <f t="shared" si="10"/>
        <v>0.2</v>
      </c>
      <c r="N44" s="86">
        <f t="shared" si="10"/>
        <v>0.4</v>
      </c>
      <c r="O44" s="88">
        <f t="shared" si="10"/>
        <v>0.4</v>
      </c>
      <c r="P44" s="88">
        <f t="shared" si="10"/>
        <v>0.3</v>
      </c>
      <c r="Q44" s="88">
        <f t="shared" si="10"/>
        <v>0.4</v>
      </c>
      <c r="R44" s="88">
        <f t="shared" si="8"/>
        <v>0.4</v>
      </c>
      <c r="S44" s="88">
        <f t="shared" si="8"/>
        <v>0.4</v>
      </c>
      <c r="T44" s="88">
        <f t="shared" si="8"/>
        <v>-0.1</v>
      </c>
    </row>
    <row r="45" spans="1:20" x14ac:dyDescent="0.25">
      <c r="A45" s="33" t="str">
        <f>TFP!A45</f>
        <v>awatr</v>
      </c>
      <c r="B45" s="33" t="str">
        <f>TFP!B45</f>
        <v>nat</v>
      </c>
      <c r="C45" s="33" t="str">
        <f t="shared" si="10"/>
        <v>base</v>
      </c>
      <c r="D45" s="85">
        <f t="shared" si="10"/>
        <v>0.1</v>
      </c>
      <c r="E45" s="85">
        <f t="shared" si="10"/>
        <v>-0.5</v>
      </c>
      <c r="F45" s="85">
        <f t="shared" si="10"/>
        <v>-1.3</v>
      </c>
      <c r="G45" s="85">
        <f t="shared" si="10"/>
        <v>-1.7</v>
      </c>
      <c r="H45" s="85">
        <f t="shared" si="10"/>
        <v>-0.9</v>
      </c>
      <c r="I45" s="86">
        <f t="shared" si="10"/>
        <v>-1.5</v>
      </c>
      <c r="J45" s="86">
        <f t="shared" si="10"/>
        <v>-0.25</v>
      </c>
      <c r="K45" s="86">
        <f t="shared" si="10"/>
        <v>-0.05</v>
      </c>
      <c r="L45" s="86">
        <f t="shared" si="10"/>
        <v>0.1</v>
      </c>
      <c r="M45" s="86">
        <f t="shared" si="10"/>
        <v>0.2</v>
      </c>
      <c r="N45" s="86">
        <f t="shared" si="10"/>
        <v>0.4</v>
      </c>
      <c r="O45" s="88">
        <f t="shared" si="10"/>
        <v>0.4</v>
      </c>
      <c r="P45" s="88">
        <f t="shared" si="10"/>
        <v>0.3</v>
      </c>
      <c r="Q45" s="88">
        <f t="shared" si="10"/>
        <v>0.4</v>
      </c>
      <c r="R45" s="88">
        <f t="shared" si="8"/>
        <v>0.4</v>
      </c>
      <c r="S45" s="88">
        <f t="shared" si="8"/>
        <v>0.4</v>
      </c>
      <c r="T45" s="88">
        <f t="shared" si="8"/>
        <v>-0.1</v>
      </c>
    </row>
    <row r="46" spans="1:20" x14ac:dyDescent="0.25">
      <c r="A46" s="33" t="str">
        <f>TFP!A46</f>
        <v>acons</v>
      </c>
      <c r="B46" s="33" t="str">
        <f>TFP!B46</f>
        <v>nat</v>
      </c>
      <c r="C46" s="33" t="str">
        <f t="shared" si="10"/>
        <v>base</v>
      </c>
      <c r="D46" s="85">
        <f t="shared" si="10"/>
        <v>0.1</v>
      </c>
      <c r="E46" s="85">
        <f t="shared" si="10"/>
        <v>-0.5</v>
      </c>
      <c r="F46" s="85">
        <f t="shared" si="10"/>
        <v>-1.3</v>
      </c>
      <c r="G46" s="85">
        <f t="shared" si="10"/>
        <v>-1.7</v>
      </c>
      <c r="H46" s="85">
        <f t="shared" si="10"/>
        <v>-0.9</v>
      </c>
      <c r="I46" s="86">
        <f t="shared" si="10"/>
        <v>-1.5</v>
      </c>
      <c r="J46" s="86">
        <f t="shared" si="10"/>
        <v>-0.25</v>
      </c>
      <c r="K46" s="86">
        <f t="shared" si="10"/>
        <v>-0.05</v>
      </c>
      <c r="L46" s="86">
        <f t="shared" si="10"/>
        <v>0.1</v>
      </c>
      <c r="M46" s="86">
        <f t="shared" si="10"/>
        <v>0.2</v>
      </c>
      <c r="N46" s="86">
        <f t="shared" si="10"/>
        <v>0.4</v>
      </c>
      <c r="O46" s="88">
        <f t="shared" si="10"/>
        <v>0.4</v>
      </c>
      <c r="P46" s="88">
        <f t="shared" si="10"/>
        <v>0.3</v>
      </c>
      <c r="Q46" s="88">
        <f t="shared" si="10"/>
        <v>0.4</v>
      </c>
      <c r="R46" s="88">
        <f t="shared" si="8"/>
        <v>0.4</v>
      </c>
      <c r="S46" s="88">
        <f t="shared" si="8"/>
        <v>0.4</v>
      </c>
      <c r="T46" s="88">
        <f t="shared" si="8"/>
        <v>-0.1</v>
      </c>
    </row>
    <row r="47" spans="1:20" x14ac:dyDescent="0.25">
      <c r="A47" s="33" t="str">
        <f>TFP!A47</f>
        <v>atrad</v>
      </c>
      <c r="B47" s="33" t="str">
        <f>TFP!B47</f>
        <v>nat</v>
      </c>
      <c r="C47" s="33" t="str">
        <f t="shared" si="10"/>
        <v>base</v>
      </c>
      <c r="D47" s="85">
        <f t="shared" si="10"/>
        <v>0.1</v>
      </c>
      <c r="E47" s="85">
        <f t="shared" si="10"/>
        <v>-0.5</v>
      </c>
      <c r="F47" s="85">
        <f t="shared" si="10"/>
        <v>-1.3</v>
      </c>
      <c r="G47" s="85">
        <f t="shared" si="10"/>
        <v>-1.7</v>
      </c>
      <c r="H47" s="85">
        <f t="shared" si="10"/>
        <v>-0.9</v>
      </c>
      <c r="I47" s="86">
        <f t="shared" si="10"/>
        <v>-1.5</v>
      </c>
      <c r="J47" s="86">
        <f t="shared" si="10"/>
        <v>-0.25</v>
      </c>
      <c r="K47" s="86">
        <f t="shared" si="10"/>
        <v>-0.05</v>
      </c>
      <c r="L47" s="86">
        <f t="shared" si="10"/>
        <v>0.1</v>
      </c>
      <c r="M47" s="86">
        <f t="shared" si="10"/>
        <v>0.2</v>
      </c>
      <c r="N47" s="86">
        <f t="shared" si="10"/>
        <v>0.4</v>
      </c>
      <c r="O47" s="88">
        <f t="shared" si="10"/>
        <v>0.4</v>
      </c>
      <c r="P47" s="88">
        <f t="shared" si="10"/>
        <v>0.3</v>
      </c>
      <c r="Q47" s="88">
        <f t="shared" si="10"/>
        <v>0.4</v>
      </c>
      <c r="R47" s="88">
        <f t="shared" si="8"/>
        <v>0.4</v>
      </c>
      <c r="S47" s="88">
        <f t="shared" si="8"/>
        <v>0.4</v>
      </c>
      <c r="T47" s="88">
        <f t="shared" si="8"/>
        <v>-0.1</v>
      </c>
    </row>
    <row r="48" spans="1:20" x14ac:dyDescent="0.25">
      <c r="A48" s="33" t="str">
        <f>TFP!A48</f>
        <v>ahotl</v>
      </c>
      <c r="B48" s="33" t="str">
        <f>TFP!B48</f>
        <v>nat</v>
      </c>
      <c r="C48" s="33" t="str">
        <f t="shared" si="10"/>
        <v>base</v>
      </c>
      <c r="D48" s="85">
        <f t="shared" si="10"/>
        <v>0.1</v>
      </c>
      <c r="E48" s="85">
        <f t="shared" si="10"/>
        <v>-0.5</v>
      </c>
      <c r="F48" s="85">
        <f t="shared" si="10"/>
        <v>-1.3</v>
      </c>
      <c r="G48" s="85">
        <f t="shared" si="10"/>
        <v>-1.7</v>
      </c>
      <c r="H48" s="85">
        <f t="shared" si="10"/>
        <v>-0.9</v>
      </c>
      <c r="I48" s="86">
        <f t="shared" si="10"/>
        <v>-1.5</v>
      </c>
      <c r="J48" s="86">
        <f t="shared" si="10"/>
        <v>-0.25</v>
      </c>
      <c r="K48" s="86">
        <f t="shared" si="10"/>
        <v>-0.05</v>
      </c>
      <c r="L48" s="86">
        <f t="shared" si="10"/>
        <v>0.1</v>
      </c>
      <c r="M48" s="86">
        <f t="shared" si="10"/>
        <v>0.2</v>
      </c>
      <c r="N48" s="86">
        <f t="shared" si="10"/>
        <v>0.4</v>
      </c>
      <c r="O48" s="88">
        <f t="shared" si="10"/>
        <v>0.4</v>
      </c>
      <c r="P48" s="88">
        <f t="shared" si="10"/>
        <v>0.3</v>
      </c>
      <c r="Q48" s="88">
        <f t="shared" si="10"/>
        <v>0.4</v>
      </c>
      <c r="R48" s="88">
        <f t="shared" si="8"/>
        <v>0.4</v>
      </c>
      <c r="S48" s="88">
        <f t="shared" si="8"/>
        <v>0.4</v>
      </c>
      <c r="T48" s="88">
        <f t="shared" si="8"/>
        <v>-0.1</v>
      </c>
    </row>
    <row r="49" spans="1:20" x14ac:dyDescent="0.25">
      <c r="A49" s="33" t="str">
        <f>TFP!A49</f>
        <v>atrps</v>
      </c>
      <c r="B49" s="33" t="str">
        <f>TFP!B49</f>
        <v>nat</v>
      </c>
      <c r="C49" s="33" t="str">
        <f t="shared" si="10"/>
        <v>base</v>
      </c>
      <c r="D49" s="85">
        <f t="shared" si="10"/>
        <v>0.1</v>
      </c>
      <c r="E49" s="85">
        <f t="shared" si="10"/>
        <v>-0.5</v>
      </c>
      <c r="F49" s="85">
        <f t="shared" si="10"/>
        <v>-1.3</v>
      </c>
      <c r="G49" s="85">
        <f t="shared" si="10"/>
        <v>-1.7</v>
      </c>
      <c r="H49" s="85">
        <f t="shared" si="10"/>
        <v>-0.9</v>
      </c>
      <c r="I49" s="86">
        <f t="shared" si="10"/>
        <v>-1.5</v>
      </c>
      <c r="J49" s="86">
        <f t="shared" si="10"/>
        <v>-0.25</v>
      </c>
      <c r="K49" s="86">
        <f t="shared" si="10"/>
        <v>-0.05</v>
      </c>
      <c r="L49" s="86">
        <f t="shared" si="10"/>
        <v>0.1</v>
      </c>
      <c r="M49" s="86">
        <f t="shared" si="10"/>
        <v>0.2</v>
      </c>
      <c r="N49" s="86">
        <f t="shared" si="10"/>
        <v>0.4</v>
      </c>
      <c r="O49" s="88">
        <f t="shared" si="10"/>
        <v>0.4</v>
      </c>
      <c r="P49" s="88">
        <f t="shared" si="10"/>
        <v>0.3</v>
      </c>
      <c r="Q49" s="88">
        <f t="shared" si="10"/>
        <v>0.4</v>
      </c>
      <c r="R49" s="88">
        <f t="shared" si="8"/>
        <v>0.4</v>
      </c>
      <c r="S49" s="88">
        <f t="shared" si="8"/>
        <v>0.4</v>
      </c>
      <c r="T49" s="88">
        <f t="shared" si="8"/>
        <v>-0.1</v>
      </c>
    </row>
    <row r="50" spans="1:20" x14ac:dyDescent="0.25">
      <c r="A50" s="33" t="str">
        <f>TFP!A50</f>
        <v>altrp-p</v>
      </c>
      <c r="B50" s="33" t="str">
        <f>TFP!B50</f>
        <v>nat</v>
      </c>
      <c r="C50" s="33" t="str">
        <f t="shared" si="10"/>
        <v>base</v>
      </c>
      <c r="D50" s="85">
        <f t="shared" si="10"/>
        <v>0.1</v>
      </c>
      <c r="E50" s="85">
        <f t="shared" si="10"/>
        <v>-0.5</v>
      </c>
      <c r="F50" s="85">
        <f t="shared" si="10"/>
        <v>-1.3</v>
      </c>
      <c r="G50" s="85">
        <f t="shared" si="10"/>
        <v>-1.7</v>
      </c>
      <c r="H50" s="85">
        <f t="shared" si="10"/>
        <v>-0.9</v>
      </c>
      <c r="I50" s="86">
        <f t="shared" si="10"/>
        <v>-1.5</v>
      </c>
      <c r="J50" s="86">
        <f t="shared" si="10"/>
        <v>-0.25</v>
      </c>
      <c r="K50" s="86">
        <f t="shared" si="10"/>
        <v>-0.05</v>
      </c>
      <c r="L50" s="86">
        <f t="shared" si="10"/>
        <v>0.1</v>
      </c>
      <c r="M50" s="86">
        <f t="shared" si="10"/>
        <v>0.2</v>
      </c>
      <c r="N50" s="86">
        <f t="shared" si="10"/>
        <v>0.4</v>
      </c>
      <c r="O50" s="88">
        <f t="shared" si="10"/>
        <v>0.4</v>
      </c>
      <c r="P50" s="88">
        <f t="shared" si="10"/>
        <v>0.3</v>
      </c>
      <c r="Q50" s="88">
        <f t="shared" si="10"/>
        <v>0.4</v>
      </c>
      <c r="R50" s="88">
        <f t="shared" si="8"/>
        <v>0.4</v>
      </c>
      <c r="S50" s="88">
        <f t="shared" si="8"/>
        <v>0.4</v>
      </c>
      <c r="T50" s="88">
        <f t="shared" si="8"/>
        <v>-0.1</v>
      </c>
    </row>
    <row r="51" spans="1:20" x14ac:dyDescent="0.25">
      <c r="A51" s="33" t="str">
        <f>TFP!A51</f>
        <v>altrp-f</v>
      </c>
      <c r="B51" s="33" t="str">
        <f>TFP!B51</f>
        <v>nat</v>
      </c>
      <c r="C51" s="33" t="str">
        <f t="shared" si="10"/>
        <v>base</v>
      </c>
      <c r="D51" s="85">
        <f t="shared" si="10"/>
        <v>0.1</v>
      </c>
      <c r="E51" s="85">
        <f t="shared" si="10"/>
        <v>-0.5</v>
      </c>
      <c r="F51" s="85">
        <f t="shared" si="10"/>
        <v>-1.3</v>
      </c>
      <c r="G51" s="85">
        <f t="shared" si="10"/>
        <v>-1.7</v>
      </c>
      <c r="H51" s="85">
        <f t="shared" si="10"/>
        <v>-0.9</v>
      </c>
      <c r="I51" s="86">
        <f t="shared" si="10"/>
        <v>-1.5</v>
      </c>
      <c r="J51" s="86">
        <f t="shared" si="10"/>
        <v>-0.25</v>
      </c>
      <c r="K51" s="86">
        <f t="shared" si="10"/>
        <v>-0.05</v>
      </c>
      <c r="L51" s="86">
        <f t="shared" si="10"/>
        <v>0.1</v>
      </c>
      <c r="M51" s="86">
        <f t="shared" si="10"/>
        <v>0.2</v>
      </c>
      <c r="N51" s="86">
        <f t="shared" si="10"/>
        <v>0.4</v>
      </c>
      <c r="O51" s="88">
        <f t="shared" si="10"/>
        <v>0.4</v>
      </c>
      <c r="P51" s="88">
        <f t="shared" si="10"/>
        <v>0.3</v>
      </c>
      <c r="Q51" s="88">
        <f t="shared" si="10"/>
        <v>0.4</v>
      </c>
      <c r="R51" s="88">
        <f t="shared" si="8"/>
        <v>0.4</v>
      </c>
      <c r="S51" s="88">
        <f t="shared" si="8"/>
        <v>0.4</v>
      </c>
      <c r="T51" s="88">
        <f t="shared" si="8"/>
        <v>-0.1</v>
      </c>
    </row>
    <row r="52" spans="1:20" x14ac:dyDescent="0.25">
      <c r="A52" s="33" t="str">
        <f>TFP!A52</f>
        <v>awtrp</v>
      </c>
      <c r="B52" s="33" t="str">
        <f>TFP!B52</f>
        <v>nat</v>
      </c>
      <c r="C52" s="33" t="str">
        <f t="shared" si="10"/>
        <v>base</v>
      </c>
      <c r="D52" s="85">
        <f t="shared" si="10"/>
        <v>0.1</v>
      </c>
      <c r="E52" s="85">
        <f t="shared" si="10"/>
        <v>-0.5</v>
      </c>
      <c r="F52" s="85">
        <f t="shared" si="10"/>
        <v>-1.3</v>
      </c>
      <c r="G52" s="85">
        <f t="shared" si="10"/>
        <v>-1.7</v>
      </c>
      <c r="H52" s="85">
        <f t="shared" si="10"/>
        <v>-0.9</v>
      </c>
      <c r="I52" s="86">
        <f t="shared" si="10"/>
        <v>-1.5</v>
      </c>
      <c r="J52" s="86">
        <f t="shared" si="10"/>
        <v>-0.25</v>
      </c>
      <c r="K52" s="86">
        <f t="shared" si="10"/>
        <v>-0.05</v>
      </c>
      <c r="L52" s="86">
        <f t="shared" si="10"/>
        <v>0.1</v>
      </c>
      <c r="M52" s="86">
        <f t="shared" si="10"/>
        <v>0.2</v>
      </c>
      <c r="N52" s="86">
        <f t="shared" si="10"/>
        <v>0.4</v>
      </c>
      <c r="O52" s="88">
        <f t="shared" si="10"/>
        <v>0.4</v>
      </c>
      <c r="P52" s="88">
        <f t="shared" si="10"/>
        <v>0.3</v>
      </c>
      <c r="Q52" s="88">
        <f t="shared" si="10"/>
        <v>0.4</v>
      </c>
      <c r="R52" s="88">
        <f t="shared" si="8"/>
        <v>0.4</v>
      </c>
      <c r="S52" s="88">
        <f t="shared" si="8"/>
        <v>0.4</v>
      </c>
      <c r="T52" s="88">
        <f t="shared" si="8"/>
        <v>-0.1</v>
      </c>
    </row>
    <row r="53" spans="1:20" x14ac:dyDescent="0.25">
      <c r="A53" s="33" t="str">
        <f>TFP!A53</f>
        <v>aatrp</v>
      </c>
      <c r="B53" s="33" t="str">
        <f>TFP!B53</f>
        <v>nat</v>
      </c>
      <c r="C53" s="33" t="str">
        <f>C52</f>
        <v>base</v>
      </c>
      <c r="D53" s="85">
        <f>D52</f>
        <v>0.1</v>
      </c>
      <c r="E53" s="85">
        <f t="shared" si="10"/>
        <v>-0.5</v>
      </c>
      <c r="F53" s="85">
        <f t="shared" si="10"/>
        <v>-1.3</v>
      </c>
      <c r="G53" s="85">
        <f t="shared" si="10"/>
        <v>-1.7</v>
      </c>
      <c r="H53" s="85">
        <f t="shared" si="10"/>
        <v>-0.9</v>
      </c>
      <c r="I53" s="86">
        <f t="shared" si="10"/>
        <v>-1.5</v>
      </c>
      <c r="J53" s="86">
        <f t="shared" si="10"/>
        <v>-0.25</v>
      </c>
      <c r="K53" s="86">
        <f t="shared" si="10"/>
        <v>-0.05</v>
      </c>
      <c r="L53" s="86">
        <f t="shared" si="10"/>
        <v>0.1</v>
      </c>
      <c r="M53" s="86">
        <f t="shared" si="10"/>
        <v>0.2</v>
      </c>
      <c r="N53" s="86">
        <f t="shared" si="10"/>
        <v>0.4</v>
      </c>
      <c r="O53" s="88">
        <f t="shared" si="10"/>
        <v>0.4</v>
      </c>
      <c r="P53" s="88">
        <f t="shared" si="10"/>
        <v>0.3</v>
      </c>
      <c r="Q53" s="88">
        <f t="shared" si="10"/>
        <v>0.4</v>
      </c>
      <c r="R53" s="88">
        <f t="shared" si="10"/>
        <v>0.4</v>
      </c>
      <c r="S53" s="88">
        <f t="shared" si="8"/>
        <v>0.4</v>
      </c>
      <c r="T53" s="88">
        <f t="shared" si="8"/>
        <v>-0.1</v>
      </c>
    </row>
    <row r="54" spans="1:20" x14ac:dyDescent="0.25">
      <c r="A54" s="33" t="str">
        <f>TFP!A54</f>
        <v>acomm</v>
      </c>
      <c r="B54" s="33" t="str">
        <f>TFP!B54</f>
        <v>nat</v>
      </c>
      <c r="C54" s="33" t="str">
        <f t="shared" si="10"/>
        <v>base</v>
      </c>
      <c r="D54" s="85">
        <f t="shared" si="10"/>
        <v>0.1</v>
      </c>
      <c r="E54" s="85">
        <f t="shared" si="10"/>
        <v>-0.5</v>
      </c>
      <c r="F54" s="85">
        <f t="shared" si="10"/>
        <v>-1.3</v>
      </c>
      <c r="G54" s="85">
        <f t="shared" si="10"/>
        <v>-1.7</v>
      </c>
      <c r="H54" s="85">
        <f t="shared" si="10"/>
        <v>-0.9</v>
      </c>
      <c r="I54" s="86">
        <f t="shared" si="10"/>
        <v>-1.5</v>
      </c>
      <c r="J54" s="86">
        <f t="shared" si="10"/>
        <v>-0.25</v>
      </c>
      <c r="K54" s="86">
        <f t="shared" si="10"/>
        <v>-0.05</v>
      </c>
      <c r="L54" s="86">
        <f t="shared" si="10"/>
        <v>0.1</v>
      </c>
      <c r="M54" s="86">
        <f t="shared" si="10"/>
        <v>0.2</v>
      </c>
      <c r="N54" s="86">
        <f t="shared" si="10"/>
        <v>0.4</v>
      </c>
      <c r="O54" s="88">
        <f t="shared" si="10"/>
        <v>0.4</v>
      </c>
      <c r="P54" s="88">
        <f t="shared" si="10"/>
        <v>0.3</v>
      </c>
      <c r="Q54" s="88">
        <f t="shared" si="8"/>
        <v>0.4</v>
      </c>
      <c r="R54" s="88">
        <f t="shared" si="8"/>
        <v>0.4</v>
      </c>
      <c r="S54" s="88">
        <f t="shared" si="8"/>
        <v>0.4</v>
      </c>
      <c r="T54" s="88">
        <f t="shared" si="8"/>
        <v>-0.1</v>
      </c>
    </row>
    <row r="55" spans="1:20" x14ac:dyDescent="0.25">
      <c r="A55" s="33" t="str">
        <f>TFP!A55</f>
        <v>afsrv</v>
      </c>
      <c r="B55" s="33" t="str">
        <f>TFP!B55</f>
        <v>nat</v>
      </c>
      <c r="C55" s="33" t="str">
        <f t="shared" si="10"/>
        <v>base</v>
      </c>
      <c r="D55" s="85">
        <f t="shared" si="10"/>
        <v>0.1</v>
      </c>
      <c r="E55" s="85">
        <f t="shared" si="10"/>
        <v>-0.5</v>
      </c>
      <c r="F55" s="85">
        <f t="shared" si="10"/>
        <v>-1.3</v>
      </c>
      <c r="G55" s="85">
        <f t="shared" si="10"/>
        <v>-1.7</v>
      </c>
      <c r="H55" s="85">
        <f t="shared" si="10"/>
        <v>-0.9</v>
      </c>
      <c r="I55" s="86">
        <f t="shared" si="10"/>
        <v>-1.5</v>
      </c>
      <c r="J55" s="86">
        <f t="shared" si="10"/>
        <v>-0.25</v>
      </c>
      <c r="K55" s="86">
        <f t="shared" si="10"/>
        <v>-0.05</v>
      </c>
      <c r="L55" s="86">
        <f t="shared" si="10"/>
        <v>0.1</v>
      </c>
      <c r="M55" s="86">
        <f t="shared" si="10"/>
        <v>0.2</v>
      </c>
      <c r="N55" s="86">
        <f t="shared" si="10"/>
        <v>0.4</v>
      </c>
      <c r="O55" s="88">
        <f t="shared" si="10"/>
        <v>0.4</v>
      </c>
      <c r="P55" s="88">
        <f t="shared" si="10"/>
        <v>0.3</v>
      </c>
      <c r="Q55" s="88">
        <f t="shared" si="10"/>
        <v>0.4</v>
      </c>
      <c r="R55" s="88">
        <f t="shared" si="10"/>
        <v>0.4</v>
      </c>
      <c r="S55" s="88">
        <f t="shared" si="8"/>
        <v>0.4</v>
      </c>
      <c r="T55" s="88">
        <f t="shared" si="8"/>
        <v>-0.1</v>
      </c>
    </row>
    <row r="56" spans="1:20" x14ac:dyDescent="0.25">
      <c r="A56" s="33" t="str">
        <f>TFP!A56</f>
        <v>absrv</v>
      </c>
      <c r="B56" s="33" t="str">
        <f>TFP!B56</f>
        <v>nat</v>
      </c>
      <c r="C56" s="33" t="str">
        <f t="shared" si="10"/>
        <v>base</v>
      </c>
      <c r="D56" s="85">
        <f t="shared" si="10"/>
        <v>0.1</v>
      </c>
      <c r="E56" s="85">
        <f t="shared" si="10"/>
        <v>-0.5</v>
      </c>
      <c r="F56" s="85">
        <f t="shared" si="10"/>
        <v>-1.3</v>
      </c>
      <c r="G56" s="85">
        <f t="shared" si="10"/>
        <v>-1.7</v>
      </c>
      <c r="H56" s="85">
        <f t="shared" si="10"/>
        <v>-0.9</v>
      </c>
      <c r="I56" s="86">
        <f t="shared" si="10"/>
        <v>-1.5</v>
      </c>
      <c r="J56" s="86">
        <f t="shared" si="10"/>
        <v>-0.25</v>
      </c>
      <c r="K56" s="86">
        <f t="shared" si="10"/>
        <v>-0.05</v>
      </c>
      <c r="L56" s="86">
        <f t="shared" si="10"/>
        <v>0.1</v>
      </c>
      <c r="M56" s="86">
        <f t="shared" si="10"/>
        <v>0.2</v>
      </c>
      <c r="N56" s="86">
        <f t="shared" si="10"/>
        <v>0.4</v>
      </c>
      <c r="O56" s="88">
        <f t="shared" si="10"/>
        <v>0.4</v>
      </c>
      <c r="P56" s="88">
        <f t="shared" si="10"/>
        <v>0.3</v>
      </c>
      <c r="Q56" s="88">
        <f t="shared" si="10"/>
        <v>0.4</v>
      </c>
      <c r="R56" s="88">
        <f t="shared" si="10"/>
        <v>0.4</v>
      </c>
      <c r="S56" s="88">
        <f t="shared" ref="R56:T58" si="11">S55</f>
        <v>0.4</v>
      </c>
      <c r="T56" s="88">
        <f t="shared" si="11"/>
        <v>-0.1</v>
      </c>
    </row>
    <row r="57" spans="1:20" x14ac:dyDescent="0.25">
      <c r="A57" s="33" t="str">
        <f>TFP!A57</f>
        <v>agsrv</v>
      </c>
      <c r="B57" s="33" t="str">
        <f>TFP!B57</f>
        <v>nat</v>
      </c>
      <c r="C57" s="33" t="str">
        <f t="shared" si="10"/>
        <v>base</v>
      </c>
      <c r="D57" s="85">
        <f t="shared" si="10"/>
        <v>0.1</v>
      </c>
      <c r="E57" s="85">
        <f t="shared" si="10"/>
        <v>-0.5</v>
      </c>
      <c r="F57" s="85">
        <f t="shared" si="10"/>
        <v>-1.3</v>
      </c>
      <c r="G57" s="85">
        <f t="shared" si="10"/>
        <v>-1.7</v>
      </c>
      <c r="H57" s="85">
        <f t="shared" si="10"/>
        <v>-0.9</v>
      </c>
      <c r="I57" s="86">
        <f t="shared" si="10"/>
        <v>-1.5</v>
      </c>
      <c r="J57" s="86">
        <f t="shared" si="10"/>
        <v>-0.25</v>
      </c>
      <c r="K57" s="86">
        <f t="shared" si="10"/>
        <v>-0.05</v>
      </c>
      <c r="L57" s="86">
        <f t="shared" si="10"/>
        <v>0.1</v>
      </c>
      <c r="M57" s="86">
        <f t="shared" si="10"/>
        <v>0.2</v>
      </c>
      <c r="N57" s="86">
        <f t="shared" si="10"/>
        <v>0.4</v>
      </c>
      <c r="O57" s="88">
        <f t="shared" si="10"/>
        <v>0.4</v>
      </c>
      <c r="P57" s="88">
        <f t="shared" si="10"/>
        <v>0.3</v>
      </c>
      <c r="Q57" s="88">
        <f t="shared" si="10"/>
        <v>0.4</v>
      </c>
      <c r="R57" s="88">
        <f t="shared" si="11"/>
        <v>0.4</v>
      </c>
      <c r="S57" s="88">
        <f t="shared" si="11"/>
        <v>0.4</v>
      </c>
      <c r="T57" s="88">
        <f t="shared" si="11"/>
        <v>-0.1</v>
      </c>
    </row>
    <row r="58" spans="1:20" x14ac:dyDescent="0.25">
      <c r="A58" s="33" t="str">
        <f>TFP!A58</f>
        <v>aosrv</v>
      </c>
      <c r="B58" s="33" t="str">
        <f>TFP!B58</f>
        <v>nat</v>
      </c>
      <c r="C58" s="33" t="str">
        <f t="shared" ref="C58:Q58" si="12">C57</f>
        <v>base</v>
      </c>
      <c r="D58" s="85">
        <f t="shared" si="12"/>
        <v>0.1</v>
      </c>
      <c r="E58" s="85">
        <f t="shared" si="12"/>
        <v>-0.5</v>
      </c>
      <c r="F58" s="85">
        <f t="shared" si="12"/>
        <v>-1.3</v>
      </c>
      <c r="G58" s="85">
        <f t="shared" si="12"/>
        <v>-1.7</v>
      </c>
      <c r="H58" s="85">
        <f t="shared" si="12"/>
        <v>-0.9</v>
      </c>
      <c r="I58" s="86">
        <f t="shared" si="12"/>
        <v>-1.5</v>
      </c>
      <c r="J58" s="86">
        <f t="shared" si="12"/>
        <v>-0.25</v>
      </c>
      <c r="K58" s="86">
        <f t="shared" si="12"/>
        <v>-0.05</v>
      </c>
      <c r="L58" s="86">
        <f t="shared" si="12"/>
        <v>0.1</v>
      </c>
      <c r="M58" s="86">
        <f t="shared" si="12"/>
        <v>0.2</v>
      </c>
      <c r="N58" s="86">
        <f t="shared" si="12"/>
        <v>0.4</v>
      </c>
      <c r="O58" s="88">
        <f t="shared" si="12"/>
        <v>0.4</v>
      </c>
      <c r="P58" s="88">
        <f t="shared" si="12"/>
        <v>0.3</v>
      </c>
      <c r="Q58" s="88">
        <f t="shared" si="12"/>
        <v>0.4</v>
      </c>
      <c r="R58" s="88">
        <f t="shared" si="11"/>
        <v>0.4</v>
      </c>
      <c r="S58" s="88">
        <f t="shared" si="11"/>
        <v>0.4</v>
      </c>
      <c r="T58" s="88">
        <f t="shared" si="11"/>
        <v>-0.1</v>
      </c>
    </row>
  </sheetData>
  <mergeCells count="4">
    <mergeCell ref="D5:H5"/>
    <mergeCell ref="D6:H6"/>
    <mergeCell ref="I6:N6"/>
    <mergeCell ref="O6:P6"/>
  </mergeCells>
  <conditionalFormatting sqref="E7:M7 T8 D8:R8 D9:T58">
    <cfRule type="cellIs" dxfId="75" priority="3" operator="equal">
      <formula>"eps"</formula>
    </cfRule>
  </conditionalFormatting>
  <conditionalFormatting sqref="D7">
    <cfRule type="cellIs" dxfId="74" priority="2" operator="equal">
      <formula>"eps"</formula>
    </cfRule>
  </conditionalFormatting>
  <conditionalFormatting sqref="S8">
    <cfRule type="cellIs" dxfId="73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9"/>
  <sheetViews>
    <sheetView zoomScale="70" zoomScaleNormal="70" workbookViewId="0">
      <pane xSplit="3" ySplit="7" topLeftCell="D26" activePane="bottomRight" state="frozen"/>
      <selection activeCell="E33" sqref="E33"/>
      <selection pane="topRight" activeCell="E33" sqref="E33"/>
      <selection pane="bottomLeft" activeCell="E33" sqref="E33"/>
      <selection pane="bottomRight" activeCell="E33" sqref="E33"/>
    </sheetView>
  </sheetViews>
  <sheetFormatPr defaultColWidth="8.85546875" defaultRowHeight="15" x14ac:dyDescent="0.25"/>
  <cols>
    <col min="1" max="3" width="8.85546875" style="83"/>
    <col min="4" max="13" width="9.28515625" style="83" customWidth="1"/>
    <col min="14" max="16384" width="8.85546875" style="83"/>
  </cols>
  <sheetData>
    <row r="1" spans="1:20" ht="18.75" x14ac:dyDescent="0.3">
      <c r="A1" s="1" t="s">
        <v>75</v>
      </c>
      <c r="H1" s="33"/>
    </row>
    <row r="3" spans="1:20" x14ac:dyDescent="0.25">
      <c r="D3" s="13"/>
      <c r="F3" s="33"/>
      <c r="G3" s="33"/>
    </row>
    <row r="5" spans="1:20" x14ac:dyDescent="0.25">
      <c r="A5" s="2" t="s">
        <v>162</v>
      </c>
      <c r="D5" s="198" t="s">
        <v>364</v>
      </c>
      <c r="E5" s="198"/>
      <c r="F5" s="198"/>
      <c r="G5" s="198"/>
      <c r="H5" s="198"/>
    </row>
    <row r="6" spans="1:20" x14ac:dyDescent="0.25">
      <c r="D6" s="195" t="s">
        <v>360</v>
      </c>
      <c r="E6" s="195"/>
      <c r="F6" s="195"/>
      <c r="G6" s="195"/>
      <c r="H6" s="195"/>
      <c r="I6" s="196" t="s">
        <v>362</v>
      </c>
      <c r="J6" s="196"/>
      <c r="K6" s="196"/>
      <c r="L6" s="196"/>
      <c r="M6" s="196"/>
      <c r="N6" s="196"/>
      <c r="O6" s="197" t="s">
        <v>363</v>
      </c>
      <c r="P6" s="197"/>
    </row>
    <row r="7" spans="1:20" x14ac:dyDescent="0.25">
      <c r="D7" s="78">
        <v>2013</v>
      </c>
      <c r="E7" s="78">
        <f>D7+1</f>
        <v>2014</v>
      </c>
      <c r="F7" s="78">
        <f t="shared" ref="F7:M7" si="0">E7+1</f>
        <v>2015</v>
      </c>
      <c r="G7" s="78">
        <f t="shared" si="0"/>
        <v>2016</v>
      </c>
      <c r="H7" s="78">
        <f t="shared" si="0"/>
        <v>2017</v>
      </c>
      <c r="I7" s="79">
        <f t="shared" si="0"/>
        <v>2018</v>
      </c>
      <c r="J7" s="79">
        <f t="shared" si="0"/>
        <v>2019</v>
      </c>
      <c r="K7" s="79">
        <f t="shared" si="0"/>
        <v>2020</v>
      </c>
      <c r="L7" s="79">
        <f t="shared" si="0"/>
        <v>2021</v>
      </c>
      <c r="M7" s="79">
        <f t="shared" si="0"/>
        <v>2022</v>
      </c>
      <c r="N7" s="80">
        <v>2023</v>
      </c>
      <c r="O7" s="87">
        <v>2024</v>
      </c>
      <c r="P7" s="87">
        <v>2030</v>
      </c>
      <c r="Q7" s="87">
        <v>2033</v>
      </c>
      <c r="R7" s="87">
        <v>2034</v>
      </c>
      <c r="S7" s="87">
        <v>2035</v>
      </c>
      <c r="T7" s="87">
        <v>2040</v>
      </c>
    </row>
    <row r="8" spans="1:20" x14ac:dyDescent="0.25">
      <c r="A8" s="33" t="s">
        <v>59</v>
      </c>
      <c r="B8" s="33" t="s">
        <v>74</v>
      </c>
      <c r="C8" s="33" t="str">
        <f>[2]Closures!H6</f>
        <v>base</v>
      </c>
      <c r="D8" s="85">
        <v>0.1</v>
      </c>
      <c r="E8" s="85">
        <v>-0.5</v>
      </c>
      <c r="F8" s="85">
        <v>-1.3</v>
      </c>
      <c r="G8" s="85">
        <v>-1.7</v>
      </c>
      <c r="H8" s="85">
        <v>-1</v>
      </c>
      <c r="I8" s="86">
        <v>-1.6</v>
      </c>
      <c r="J8" s="86">
        <v>-0.9</v>
      </c>
      <c r="K8" s="86">
        <v>-0.3</v>
      </c>
      <c r="L8" s="86">
        <v>-0.4</v>
      </c>
      <c r="M8" s="86">
        <v>-0.4</v>
      </c>
      <c r="N8" s="86">
        <v>-0.2</v>
      </c>
      <c r="O8" s="88">
        <v>-0.3</v>
      </c>
      <c r="P8" s="88">
        <v>-0.2</v>
      </c>
      <c r="Q8" s="88">
        <v>-0.1</v>
      </c>
      <c r="R8" s="88">
        <v>-0.1</v>
      </c>
      <c r="S8" s="88">
        <v>-0.25</v>
      </c>
      <c r="T8" s="88">
        <f>S8</f>
        <v>-0.25</v>
      </c>
    </row>
    <row r="9" spans="1:20" x14ac:dyDescent="0.25">
      <c r="A9" s="45" t="s">
        <v>133</v>
      </c>
      <c r="B9" s="45" t="s">
        <v>74</v>
      </c>
      <c r="C9" s="33" t="str">
        <f t="shared" ref="C9:C24" si="1">C8</f>
        <v>base</v>
      </c>
      <c r="D9" s="85">
        <f t="shared" ref="D9:T9" si="2">D8</f>
        <v>0.1</v>
      </c>
      <c r="E9" s="85">
        <f t="shared" si="2"/>
        <v>-0.5</v>
      </c>
      <c r="F9" s="85">
        <f t="shared" si="2"/>
        <v>-1.3</v>
      </c>
      <c r="G9" s="85">
        <f t="shared" si="2"/>
        <v>-1.7</v>
      </c>
      <c r="H9" s="85">
        <f t="shared" si="2"/>
        <v>-1</v>
      </c>
      <c r="I9" s="86">
        <f t="shared" si="2"/>
        <v>-1.6</v>
      </c>
      <c r="J9" s="86">
        <f t="shared" si="2"/>
        <v>-0.9</v>
      </c>
      <c r="K9" s="86">
        <f t="shared" si="2"/>
        <v>-0.3</v>
      </c>
      <c r="L9" s="86">
        <f t="shared" si="2"/>
        <v>-0.4</v>
      </c>
      <c r="M9" s="86">
        <f t="shared" si="2"/>
        <v>-0.4</v>
      </c>
      <c r="N9" s="86">
        <f t="shared" si="2"/>
        <v>-0.2</v>
      </c>
      <c r="O9" s="88">
        <f t="shared" si="2"/>
        <v>-0.3</v>
      </c>
      <c r="P9" s="88">
        <f t="shared" si="2"/>
        <v>-0.2</v>
      </c>
      <c r="Q9" s="88">
        <f t="shared" si="2"/>
        <v>-0.1</v>
      </c>
      <c r="R9" s="88">
        <f t="shared" si="2"/>
        <v>-0.1</v>
      </c>
      <c r="S9" s="88">
        <f t="shared" si="2"/>
        <v>-0.25</v>
      </c>
      <c r="T9" s="88">
        <f t="shared" si="2"/>
        <v>-0.25</v>
      </c>
    </row>
    <row r="10" spans="1:20" x14ac:dyDescent="0.25">
      <c r="A10" s="33" t="s">
        <v>134</v>
      </c>
      <c r="B10" s="33" t="s">
        <v>74</v>
      </c>
      <c r="C10" s="33" t="str">
        <f t="shared" si="1"/>
        <v>base</v>
      </c>
      <c r="D10" s="85">
        <f t="shared" ref="D10:K23" si="3">D9</f>
        <v>0.1</v>
      </c>
      <c r="E10" s="85">
        <f t="shared" si="3"/>
        <v>-0.5</v>
      </c>
      <c r="F10" s="85">
        <f t="shared" si="3"/>
        <v>-1.3</v>
      </c>
      <c r="G10" s="85">
        <f t="shared" si="3"/>
        <v>-1.7</v>
      </c>
      <c r="H10" s="85">
        <f t="shared" si="3"/>
        <v>-1</v>
      </c>
      <c r="I10" s="86">
        <f t="shared" si="3"/>
        <v>-1.6</v>
      </c>
      <c r="J10" s="86">
        <f t="shared" si="3"/>
        <v>-0.9</v>
      </c>
      <c r="K10" s="86">
        <f t="shared" si="3"/>
        <v>-0.3</v>
      </c>
      <c r="L10" s="86">
        <f t="shared" ref="L10:T23" si="4">L9</f>
        <v>-0.4</v>
      </c>
      <c r="M10" s="86">
        <f t="shared" si="4"/>
        <v>-0.4</v>
      </c>
      <c r="N10" s="86">
        <f t="shared" si="4"/>
        <v>-0.2</v>
      </c>
      <c r="O10" s="88">
        <f t="shared" si="4"/>
        <v>-0.3</v>
      </c>
      <c r="P10" s="88">
        <f t="shared" si="4"/>
        <v>-0.2</v>
      </c>
      <c r="Q10" s="88">
        <f t="shared" si="4"/>
        <v>-0.1</v>
      </c>
      <c r="R10" s="88">
        <f t="shared" si="4"/>
        <v>-0.1</v>
      </c>
      <c r="S10" s="88">
        <f t="shared" si="4"/>
        <v>-0.25</v>
      </c>
      <c r="T10" s="88">
        <f t="shared" si="4"/>
        <v>-0.25</v>
      </c>
    </row>
    <row r="11" spans="1:20" x14ac:dyDescent="0.25">
      <c r="A11" s="33" t="s">
        <v>60</v>
      </c>
      <c r="B11" s="33" t="s">
        <v>74</v>
      </c>
      <c r="C11" s="33" t="str">
        <f t="shared" si="1"/>
        <v>base</v>
      </c>
      <c r="D11" s="85">
        <f t="shared" si="3"/>
        <v>0.1</v>
      </c>
      <c r="E11" s="85">
        <f t="shared" si="3"/>
        <v>-0.5</v>
      </c>
      <c r="F11" s="85">
        <f t="shared" si="3"/>
        <v>-1.3</v>
      </c>
      <c r="G11" s="85">
        <f t="shared" si="3"/>
        <v>-1.7</v>
      </c>
      <c r="H11" s="85">
        <f t="shared" si="3"/>
        <v>-1</v>
      </c>
      <c r="I11" s="86">
        <f t="shared" si="3"/>
        <v>-1.6</v>
      </c>
      <c r="J11" s="86">
        <f t="shared" si="3"/>
        <v>-0.9</v>
      </c>
      <c r="K11" s="86">
        <f t="shared" si="3"/>
        <v>-0.3</v>
      </c>
      <c r="L11" s="86">
        <f t="shared" si="4"/>
        <v>-0.4</v>
      </c>
      <c r="M11" s="86">
        <f t="shared" si="4"/>
        <v>-0.4</v>
      </c>
      <c r="N11" s="86">
        <f t="shared" si="4"/>
        <v>-0.2</v>
      </c>
      <c r="O11" s="88">
        <f t="shared" si="4"/>
        <v>-0.3</v>
      </c>
      <c r="P11" s="88">
        <f t="shared" si="4"/>
        <v>-0.2</v>
      </c>
      <c r="Q11" s="88">
        <f t="shared" si="4"/>
        <v>-0.1</v>
      </c>
      <c r="R11" s="88">
        <f t="shared" si="4"/>
        <v>-0.1</v>
      </c>
      <c r="S11" s="88">
        <f t="shared" si="4"/>
        <v>-0.25</v>
      </c>
      <c r="T11" s="88">
        <f t="shared" si="4"/>
        <v>-0.25</v>
      </c>
    </row>
    <row r="12" spans="1:20" x14ac:dyDescent="0.25">
      <c r="A12" s="33" t="s">
        <v>220</v>
      </c>
      <c r="B12" s="33" t="s">
        <v>74</v>
      </c>
      <c r="C12" s="33" t="str">
        <f t="shared" si="1"/>
        <v>base</v>
      </c>
      <c r="D12" s="85">
        <f t="shared" si="3"/>
        <v>0.1</v>
      </c>
      <c r="E12" s="85">
        <f t="shared" si="3"/>
        <v>-0.5</v>
      </c>
      <c r="F12" s="85">
        <f t="shared" si="3"/>
        <v>-1.3</v>
      </c>
      <c r="G12" s="85">
        <f t="shared" si="3"/>
        <v>-1.7</v>
      </c>
      <c r="H12" s="85">
        <f t="shared" si="3"/>
        <v>-1</v>
      </c>
      <c r="I12" s="86">
        <f t="shared" si="3"/>
        <v>-1.6</v>
      </c>
      <c r="J12" s="86">
        <f t="shared" si="3"/>
        <v>-0.9</v>
      </c>
      <c r="K12" s="86">
        <f t="shared" si="3"/>
        <v>-0.3</v>
      </c>
      <c r="L12" s="86">
        <f t="shared" si="4"/>
        <v>-0.4</v>
      </c>
      <c r="M12" s="86">
        <f t="shared" si="4"/>
        <v>-0.4</v>
      </c>
      <c r="N12" s="86">
        <f t="shared" si="4"/>
        <v>-0.2</v>
      </c>
      <c r="O12" s="88">
        <f t="shared" si="4"/>
        <v>-0.3</v>
      </c>
      <c r="P12" s="88">
        <f t="shared" si="4"/>
        <v>-0.2</v>
      </c>
      <c r="Q12" s="88">
        <f t="shared" si="4"/>
        <v>-0.1</v>
      </c>
      <c r="R12" s="88">
        <f t="shared" si="4"/>
        <v>-0.1</v>
      </c>
      <c r="S12" s="88">
        <f t="shared" si="4"/>
        <v>-0.25</v>
      </c>
      <c r="T12" s="88">
        <f t="shared" si="4"/>
        <v>-0.25</v>
      </c>
    </row>
    <row r="13" spans="1:20" x14ac:dyDescent="0.25">
      <c r="A13" s="33" t="s">
        <v>221</v>
      </c>
      <c r="B13" s="33" t="s">
        <v>74</v>
      </c>
      <c r="C13" s="33" t="str">
        <f t="shared" si="1"/>
        <v>base</v>
      </c>
      <c r="D13" s="85">
        <f t="shared" si="3"/>
        <v>0.1</v>
      </c>
      <c r="E13" s="85">
        <f t="shared" si="3"/>
        <v>-0.5</v>
      </c>
      <c r="F13" s="85">
        <f t="shared" si="3"/>
        <v>-1.3</v>
      </c>
      <c r="G13" s="85">
        <f t="shared" si="3"/>
        <v>-1.7</v>
      </c>
      <c r="H13" s="85">
        <f t="shared" si="3"/>
        <v>-1</v>
      </c>
      <c r="I13" s="86">
        <f t="shared" si="3"/>
        <v>-1.6</v>
      </c>
      <c r="J13" s="86">
        <f t="shared" si="3"/>
        <v>-0.9</v>
      </c>
      <c r="K13" s="86">
        <f t="shared" si="3"/>
        <v>-0.3</v>
      </c>
      <c r="L13" s="86">
        <f t="shared" si="4"/>
        <v>-0.4</v>
      </c>
      <c r="M13" s="86">
        <f t="shared" si="4"/>
        <v>-0.4</v>
      </c>
      <c r="N13" s="86">
        <f t="shared" si="4"/>
        <v>-0.2</v>
      </c>
      <c r="O13" s="88">
        <f t="shared" si="4"/>
        <v>-0.3</v>
      </c>
      <c r="P13" s="88">
        <f t="shared" si="4"/>
        <v>-0.2</v>
      </c>
      <c r="Q13" s="88">
        <f t="shared" si="4"/>
        <v>-0.1</v>
      </c>
      <c r="R13" s="88">
        <f t="shared" si="4"/>
        <v>-0.1</v>
      </c>
      <c r="S13" s="88">
        <f t="shared" si="4"/>
        <v>-0.25</v>
      </c>
      <c r="T13" s="88">
        <f t="shared" si="4"/>
        <v>-0.25</v>
      </c>
    </row>
    <row r="14" spans="1:20" x14ac:dyDescent="0.25">
      <c r="A14" s="33" t="s">
        <v>101</v>
      </c>
      <c r="B14" s="33" t="s">
        <v>74</v>
      </c>
      <c r="C14" s="33" t="str">
        <f t="shared" si="1"/>
        <v>base</v>
      </c>
      <c r="D14" s="85">
        <f t="shared" si="3"/>
        <v>0.1</v>
      </c>
      <c r="E14" s="85">
        <f t="shared" si="3"/>
        <v>-0.5</v>
      </c>
      <c r="F14" s="85">
        <f t="shared" si="3"/>
        <v>-1.3</v>
      </c>
      <c r="G14" s="85">
        <f t="shared" si="3"/>
        <v>-1.7</v>
      </c>
      <c r="H14" s="85">
        <f t="shared" si="3"/>
        <v>-1</v>
      </c>
      <c r="I14" s="86">
        <f t="shared" si="3"/>
        <v>-1.6</v>
      </c>
      <c r="J14" s="86">
        <f t="shared" si="3"/>
        <v>-0.9</v>
      </c>
      <c r="K14" s="86">
        <f t="shared" si="3"/>
        <v>-0.3</v>
      </c>
      <c r="L14" s="86">
        <f t="shared" si="4"/>
        <v>-0.4</v>
      </c>
      <c r="M14" s="86">
        <f t="shared" si="4"/>
        <v>-0.4</v>
      </c>
      <c r="N14" s="86">
        <f t="shared" si="4"/>
        <v>-0.2</v>
      </c>
      <c r="O14" s="88">
        <f t="shared" si="4"/>
        <v>-0.3</v>
      </c>
      <c r="P14" s="88">
        <f t="shared" si="4"/>
        <v>-0.2</v>
      </c>
      <c r="Q14" s="88">
        <f t="shared" si="4"/>
        <v>-0.1</v>
      </c>
      <c r="R14" s="88">
        <f t="shared" si="4"/>
        <v>-0.1</v>
      </c>
      <c r="S14" s="88">
        <f t="shared" si="4"/>
        <v>-0.25</v>
      </c>
      <c r="T14" s="88">
        <f t="shared" si="4"/>
        <v>-0.25</v>
      </c>
    </row>
    <row r="15" spans="1:20" x14ac:dyDescent="0.25">
      <c r="A15" s="33" t="s">
        <v>135</v>
      </c>
      <c r="B15" s="33" t="s">
        <v>74</v>
      </c>
      <c r="C15" s="33" t="str">
        <f t="shared" si="1"/>
        <v>base</v>
      </c>
      <c r="D15" s="85">
        <f t="shared" si="3"/>
        <v>0.1</v>
      </c>
      <c r="E15" s="85">
        <f t="shared" si="3"/>
        <v>-0.5</v>
      </c>
      <c r="F15" s="85">
        <f t="shared" si="3"/>
        <v>-1.3</v>
      </c>
      <c r="G15" s="85">
        <f t="shared" si="3"/>
        <v>-1.7</v>
      </c>
      <c r="H15" s="85">
        <f t="shared" si="3"/>
        <v>-1</v>
      </c>
      <c r="I15" s="86">
        <f t="shared" si="3"/>
        <v>-1.6</v>
      </c>
      <c r="J15" s="86">
        <f t="shared" si="3"/>
        <v>-0.9</v>
      </c>
      <c r="K15" s="86">
        <f t="shared" si="3"/>
        <v>-0.3</v>
      </c>
      <c r="L15" s="86">
        <f t="shared" si="4"/>
        <v>-0.4</v>
      </c>
      <c r="M15" s="86">
        <f t="shared" si="4"/>
        <v>-0.4</v>
      </c>
      <c r="N15" s="86">
        <f t="shared" si="4"/>
        <v>-0.2</v>
      </c>
      <c r="O15" s="88">
        <f t="shared" si="4"/>
        <v>-0.3</v>
      </c>
      <c r="P15" s="88">
        <f t="shared" si="4"/>
        <v>-0.2</v>
      </c>
      <c r="Q15" s="88">
        <f t="shared" si="4"/>
        <v>-0.1</v>
      </c>
      <c r="R15" s="88">
        <f t="shared" si="4"/>
        <v>-0.1</v>
      </c>
      <c r="S15" s="88">
        <f t="shared" si="4"/>
        <v>-0.25</v>
      </c>
      <c r="T15" s="88">
        <f t="shared" si="4"/>
        <v>-0.25</v>
      </c>
    </row>
    <row r="16" spans="1:20" x14ac:dyDescent="0.25">
      <c r="A16" s="33" t="s">
        <v>222</v>
      </c>
      <c r="B16" s="33" t="s">
        <v>74</v>
      </c>
      <c r="C16" s="33" t="str">
        <f t="shared" si="1"/>
        <v>base</v>
      </c>
      <c r="D16" s="85">
        <f t="shared" si="3"/>
        <v>0.1</v>
      </c>
      <c r="E16" s="85">
        <f t="shared" si="3"/>
        <v>-0.5</v>
      </c>
      <c r="F16" s="85">
        <f t="shared" si="3"/>
        <v>-1.3</v>
      </c>
      <c r="G16" s="85">
        <f t="shared" si="3"/>
        <v>-1.7</v>
      </c>
      <c r="H16" s="85">
        <f t="shared" si="3"/>
        <v>-1</v>
      </c>
      <c r="I16" s="86">
        <f t="shared" si="3"/>
        <v>-1.6</v>
      </c>
      <c r="J16" s="86">
        <f t="shared" si="3"/>
        <v>-0.9</v>
      </c>
      <c r="K16" s="86">
        <f t="shared" si="3"/>
        <v>-0.3</v>
      </c>
      <c r="L16" s="86">
        <f t="shared" si="4"/>
        <v>-0.4</v>
      </c>
      <c r="M16" s="86">
        <f t="shared" si="4"/>
        <v>-0.4</v>
      </c>
      <c r="N16" s="86">
        <f t="shared" si="4"/>
        <v>-0.2</v>
      </c>
      <c r="O16" s="88">
        <f t="shared" si="4"/>
        <v>-0.3</v>
      </c>
      <c r="P16" s="88">
        <f t="shared" si="4"/>
        <v>-0.2</v>
      </c>
      <c r="Q16" s="88">
        <f t="shared" si="4"/>
        <v>-0.1</v>
      </c>
      <c r="R16" s="88">
        <f t="shared" si="4"/>
        <v>-0.1</v>
      </c>
      <c r="S16" s="88">
        <f t="shared" si="4"/>
        <v>-0.25</v>
      </c>
      <c r="T16" s="88">
        <f t="shared" si="4"/>
        <v>-0.25</v>
      </c>
    </row>
    <row r="17" spans="1:20" x14ac:dyDescent="0.25">
      <c r="A17" s="33" t="s">
        <v>223</v>
      </c>
      <c r="B17" s="33" t="s">
        <v>74</v>
      </c>
      <c r="C17" s="33" t="str">
        <f t="shared" si="1"/>
        <v>base</v>
      </c>
      <c r="D17" s="85">
        <f t="shared" si="3"/>
        <v>0.1</v>
      </c>
      <c r="E17" s="85">
        <f t="shared" si="3"/>
        <v>-0.5</v>
      </c>
      <c r="F17" s="85">
        <f t="shared" si="3"/>
        <v>-1.3</v>
      </c>
      <c r="G17" s="85">
        <f t="shared" si="3"/>
        <v>-1.7</v>
      </c>
      <c r="H17" s="85">
        <f t="shared" si="3"/>
        <v>-1</v>
      </c>
      <c r="I17" s="86">
        <f t="shared" si="3"/>
        <v>-1.6</v>
      </c>
      <c r="J17" s="86">
        <f t="shared" si="3"/>
        <v>-0.9</v>
      </c>
      <c r="K17" s="86">
        <f t="shared" si="3"/>
        <v>-0.3</v>
      </c>
      <c r="L17" s="86">
        <f t="shared" si="4"/>
        <v>-0.4</v>
      </c>
      <c r="M17" s="86">
        <f t="shared" si="4"/>
        <v>-0.4</v>
      </c>
      <c r="N17" s="86">
        <f t="shared" si="4"/>
        <v>-0.2</v>
      </c>
      <c r="O17" s="88">
        <f t="shared" si="4"/>
        <v>-0.3</v>
      </c>
      <c r="P17" s="88">
        <f t="shared" si="4"/>
        <v>-0.2</v>
      </c>
      <c r="Q17" s="88">
        <f t="shared" si="4"/>
        <v>-0.1</v>
      </c>
      <c r="R17" s="88">
        <f t="shared" si="4"/>
        <v>-0.1</v>
      </c>
      <c r="S17" s="88">
        <f t="shared" si="4"/>
        <v>-0.25</v>
      </c>
      <c r="T17" s="88">
        <f t="shared" si="4"/>
        <v>-0.25</v>
      </c>
    </row>
    <row r="18" spans="1:20" x14ac:dyDescent="0.25">
      <c r="A18" s="33" t="s">
        <v>61</v>
      </c>
      <c r="B18" s="33" t="s">
        <v>74</v>
      </c>
      <c r="C18" s="33" t="str">
        <f t="shared" si="1"/>
        <v>base</v>
      </c>
      <c r="D18" s="85">
        <f t="shared" si="3"/>
        <v>0.1</v>
      </c>
      <c r="E18" s="85">
        <f t="shared" si="3"/>
        <v>-0.5</v>
      </c>
      <c r="F18" s="85">
        <f t="shared" si="3"/>
        <v>-1.3</v>
      </c>
      <c r="G18" s="85">
        <f t="shared" si="3"/>
        <v>-1.7</v>
      </c>
      <c r="H18" s="85">
        <f t="shared" si="3"/>
        <v>-1</v>
      </c>
      <c r="I18" s="86">
        <f t="shared" si="3"/>
        <v>-1.6</v>
      </c>
      <c r="J18" s="86">
        <f t="shared" si="3"/>
        <v>-0.9</v>
      </c>
      <c r="K18" s="86">
        <f t="shared" si="3"/>
        <v>-0.3</v>
      </c>
      <c r="L18" s="86">
        <f t="shared" si="4"/>
        <v>-0.4</v>
      </c>
      <c r="M18" s="86">
        <f t="shared" si="4"/>
        <v>-0.4</v>
      </c>
      <c r="N18" s="86">
        <f t="shared" si="4"/>
        <v>-0.2</v>
      </c>
      <c r="O18" s="88">
        <f t="shared" si="4"/>
        <v>-0.3</v>
      </c>
      <c r="P18" s="88">
        <f t="shared" si="4"/>
        <v>-0.2</v>
      </c>
      <c r="Q18" s="88">
        <f t="shared" si="4"/>
        <v>-0.1</v>
      </c>
      <c r="R18" s="88">
        <f t="shared" si="4"/>
        <v>-0.1</v>
      </c>
      <c r="S18" s="88">
        <f t="shared" si="4"/>
        <v>-0.25</v>
      </c>
      <c r="T18" s="88">
        <f t="shared" si="4"/>
        <v>-0.25</v>
      </c>
    </row>
    <row r="19" spans="1:20" x14ac:dyDescent="0.25">
      <c r="A19" s="33" t="s">
        <v>106</v>
      </c>
      <c r="B19" s="33" t="s">
        <v>74</v>
      </c>
      <c r="C19" s="33" t="str">
        <f t="shared" si="1"/>
        <v>base</v>
      </c>
      <c r="D19" s="85">
        <f t="shared" si="3"/>
        <v>0.1</v>
      </c>
      <c r="E19" s="85">
        <f t="shared" si="3"/>
        <v>-0.5</v>
      </c>
      <c r="F19" s="85">
        <f t="shared" si="3"/>
        <v>-1.3</v>
      </c>
      <c r="G19" s="85">
        <f t="shared" si="3"/>
        <v>-1.7</v>
      </c>
      <c r="H19" s="85">
        <f t="shared" si="3"/>
        <v>-1</v>
      </c>
      <c r="I19" s="86">
        <f t="shared" si="3"/>
        <v>-1.6</v>
      </c>
      <c r="J19" s="86">
        <f t="shared" si="3"/>
        <v>-0.9</v>
      </c>
      <c r="K19" s="86">
        <f t="shared" si="3"/>
        <v>-0.3</v>
      </c>
      <c r="L19" s="86">
        <f t="shared" si="4"/>
        <v>-0.4</v>
      </c>
      <c r="M19" s="86">
        <f t="shared" si="4"/>
        <v>-0.4</v>
      </c>
      <c r="N19" s="86">
        <f t="shared" si="4"/>
        <v>-0.2</v>
      </c>
      <c r="O19" s="88">
        <f t="shared" si="4"/>
        <v>-0.3</v>
      </c>
      <c r="P19" s="88">
        <f t="shared" si="4"/>
        <v>-0.2</v>
      </c>
      <c r="Q19" s="88">
        <f t="shared" si="4"/>
        <v>-0.1</v>
      </c>
      <c r="R19" s="88">
        <f t="shared" si="4"/>
        <v>-0.1</v>
      </c>
      <c r="S19" s="88">
        <f t="shared" si="4"/>
        <v>-0.25</v>
      </c>
      <c r="T19" s="88">
        <f t="shared" si="4"/>
        <v>-0.25</v>
      </c>
    </row>
    <row r="20" spans="1:20" x14ac:dyDescent="0.25">
      <c r="A20" s="33" t="s">
        <v>62</v>
      </c>
      <c r="B20" s="33" t="s">
        <v>74</v>
      </c>
      <c r="C20" s="33" t="str">
        <f t="shared" si="1"/>
        <v>base</v>
      </c>
      <c r="D20" s="85">
        <f t="shared" si="3"/>
        <v>0.1</v>
      </c>
      <c r="E20" s="85">
        <f t="shared" si="3"/>
        <v>-0.5</v>
      </c>
      <c r="F20" s="85">
        <f t="shared" si="3"/>
        <v>-1.3</v>
      </c>
      <c r="G20" s="85">
        <f t="shared" si="3"/>
        <v>-1.7</v>
      </c>
      <c r="H20" s="85">
        <f t="shared" si="3"/>
        <v>-1</v>
      </c>
      <c r="I20" s="86">
        <f t="shared" si="3"/>
        <v>-1.6</v>
      </c>
      <c r="J20" s="86">
        <f t="shared" si="3"/>
        <v>-0.9</v>
      </c>
      <c r="K20" s="86">
        <f t="shared" si="3"/>
        <v>-0.3</v>
      </c>
      <c r="L20" s="86">
        <f t="shared" si="4"/>
        <v>-0.4</v>
      </c>
      <c r="M20" s="86">
        <f t="shared" si="4"/>
        <v>-0.4</v>
      </c>
      <c r="N20" s="86">
        <f t="shared" si="4"/>
        <v>-0.2</v>
      </c>
      <c r="O20" s="88">
        <f t="shared" si="4"/>
        <v>-0.3</v>
      </c>
      <c r="P20" s="88">
        <f t="shared" si="4"/>
        <v>-0.2</v>
      </c>
      <c r="Q20" s="88">
        <f t="shared" si="4"/>
        <v>-0.1</v>
      </c>
      <c r="R20" s="88">
        <f t="shared" si="4"/>
        <v>-0.1</v>
      </c>
      <c r="S20" s="88">
        <f t="shared" si="4"/>
        <v>-0.25</v>
      </c>
      <c r="T20" s="88">
        <f t="shared" si="4"/>
        <v>-0.25</v>
      </c>
    </row>
    <row r="21" spans="1:20" x14ac:dyDescent="0.25">
      <c r="A21" s="33" t="s">
        <v>107</v>
      </c>
      <c r="B21" s="33" t="s">
        <v>74</v>
      </c>
      <c r="C21" s="33" t="str">
        <f t="shared" si="1"/>
        <v>base</v>
      </c>
      <c r="D21" s="85">
        <f t="shared" si="3"/>
        <v>0.1</v>
      </c>
      <c r="E21" s="85">
        <f t="shared" si="3"/>
        <v>-0.5</v>
      </c>
      <c r="F21" s="85">
        <f t="shared" si="3"/>
        <v>-1.3</v>
      </c>
      <c r="G21" s="85">
        <f t="shared" si="3"/>
        <v>-1.7</v>
      </c>
      <c r="H21" s="85">
        <f t="shared" si="3"/>
        <v>-1</v>
      </c>
      <c r="I21" s="86">
        <f t="shared" si="3"/>
        <v>-1.6</v>
      </c>
      <c r="J21" s="86">
        <f t="shared" si="3"/>
        <v>-0.9</v>
      </c>
      <c r="K21" s="86">
        <f t="shared" si="3"/>
        <v>-0.3</v>
      </c>
      <c r="L21" s="86">
        <f t="shared" si="4"/>
        <v>-0.4</v>
      </c>
      <c r="M21" s="86">
        <f t="shared" si="4"/>
        <v>-0.4</v>
      </c>
      <c r="N21" s="86">
        <f t="shared" si="4"/>
        <v>-0.2</v>
      </c>
      <c r="O21" s="88">
        <f t="shared" si="4"/>
        <v>-0.3</v>
      </c>
      <c r="P21" s="88">
        <f t="shared" si="4"/>
        <v>-0.2</v>
      </c>
      <c r="Q21" s="88">
        <f t="shared" si="4"/>
        <v>-0.1</v>
      </c>
      <c r="R21" s="88">
        <f t="shared" si="4"/>
        <v>-0.1</v>
      </c>
      <c r="S21" s="88">
        <f t="shared" si="4"/>
        <v>-0.25</v>
      </c>
      <c r="T21" s="88">
        <f t="shared" si="4"/>
        <v>-0.25</v>
      </c>
    </row>
    <row r="22" spans="1:20" x14ac:dyDescent="0.25">
      <c r="A22" s="33" t="s">
        <v>108</v>
      </c>
      <c r="B22" s="33" t="s">
        <v>74</v>
      </c>
      <c r="C22" s="33" t="str">
        <f t="shared" si="1"/>
        <v>base</v>
      </c>
      <c r="D22" s="85">
        <f t="shared" si="3"/>
        <v>0.1</v>
      </c>
      <c r="E22" s="85">
        <f t="shared" si="3"/>
        <v>-0.5</v>
      </c>
      <c r="F22" s="85">
        <f t="shared" si="3"/>
        <v>-1.3</v>
      </c>
      <c r="G22" s="85">
        <f t="shared" si="3"/>
        <v>-1.7</v>
      </c>
      <c r="H22" s="85">
        <f t="shared" si="3"/>
        <v>-1</v>
      </c>
      <c r="I22" s="86">
        <f t="shared" si="3"/>
        <v>-1.6</v>
      </c>
      <c r="J22" s="86">
        <f t="shared" si="3"/>
        <v>-0.9</v>
      </c>
      <c r="K22" s="86">
        <f t="shared" si="3"/>
        <v>-0.3</v>
      </c>
      <c r="L22" s="86">
        <f t="shared" si="4"/>
        <v>-0.4</v>
      </c>
      <c r="M22" s="86">
        <f t="shared" si="4"/>
        <v>-0.4</v>
      </c>
      <c r="N22" s="86">
        <f t="shared" si="4"/>
        <v>-0.2</v>
      </c>
      <c r="O22" s="88">
        <f t="shared" si="4"/>
        <v>-0.3</v>
      </c>
      <c r="P22" s="88">
        <f t="shared" si="4"/>
        <v>-0.2</v>
      </c>
      <c r="Q22" s="88">
        <f t="shared" si="4"/>
        <v>-0.1</v>
      </c>
      <c r="R22" s="88">
        <f t="shared" si="4"/>
        <v>-0.1</v>
      </c>
      <c r="S22" s="88">
        <f t="shared" si="4"/>
        <v>-0.25</v>
      </c>
      <c r="T22" s="88">
        <f t="shared" si="4"/>
        <v>-0.25</v>
      </c>
    </row>
    <row r="23" spans="1:20" x14ac:dyDescent="0.25">
      <c r="A23" s="33" t="s">
        <v>109</v>
      </c>
      <c r="B23" s="33" t="s">
        <v>74</v>
      </c>
      <c r="C23" s="33" t="str">
        <f t="shared" si="1"/>
        <v>base</v>
      </c>
      <c r="D23" s="85">
        <f t="shared" si="3"/>
        <v>0.1</v>
      </c>
      <c r="E23" s="85">
        <f t="shared" si="3"/>
        <v>-0.5</v>
      </c>
      <c r="F23" s="85">
        <f t="shared" si="3"/>
        <v>-1.3</v>
      </c>
      <c r="G23" s="85">
        <f t="shared" si="3"/>
        <v>-1.7</v>
      </c>
      <c r="H23" s="85">
        <f t="shared" si="3"/>
        <v>-1</v>
      </c>
      <c r="I23" s="86">
        <f t="shared" si="3"/>
        <v>-1.6</v>
      </c>
      <c r="J23" s="86">
        <f t="shared" si="3"/>
        <v>-0.9</v>
      </c>
      <c r="K23" s="86">
        <f t="shared" si="3"/>
        <v>-0.3</v>
      </c>
      <c r="L23" s="86">
        <f t="shared" si="4"/>
        <v>-0.4</v>
      </c>
      <c r="M23" s="86">
        <f t="shared" si="4"/>
        <v>-0.4</v>
      </c>
      <c r="N23" s="86">
        <f t="shared" si="4"/>
        <v>-0.2</v>
      </c>
      <c r="O23" s="88">
        <f t="shared" si="4"/>
        <v>-0.3</v>
      </c>
      <c r="P23" s="88">
        <f t="shared" si="4"/>
        <v>-0.2</v>
      </c>
      <c r="Q23" s="88">
        <f t="shared" si="4"/>
        <v>-0.1</v>
      </c>
      <c r="R23" s="88">
        <f t="shared" si="4"/>
        <v>-0.1</v>
      </c>
      <c r="S23" s="88">
        <f t="shared" si="4"/>
        <v>-0.25</v>
      </c>
      <c r="T23" s="88">
        <f t="shared" si="4"/>
        <v>-0.25</v>
      </c>
    </row>
    <row r="24" spans="1:20" x14ac:dyDescent="0.25">
      <c r="A24" s="45" t="s">
        <v>110</v>
      </c>
      <c r="B24" s="45" t="s">
        <v>74</v>
      </c>
      <c r="C24" s="33" t="str">
        <f t="shared" si="1"/>
        <v>base</v>
      </c>
      <c r="D24" s="85">
        <f t="shared" ref="D24:R24" si="5">D23</f>
        <v>0.1</v>
      </c>
      <c r="E24" s="85">
        <f t="shared" si="5"/>
        <v>-0.5</v>
      </c>
      <c r="F24" s="85">
        <f t="shared" si="5"/>
        <v>-1.3</v>
      </c>
      <c r="G24" s="85">
        <f t="shared" si="5"/>
        <v>-1.7</v>
      </c>
      <c r="H24" s="85">
        <f t="shared" si="5"/>
        <v>-1</v>
      </c>
      <c r="I24" s="86">
        <f t="shared" si="5"/>
        <v>-1.6</v>
      </c>
      <c r="J24" s="86">
        <f t="shared" si="5"/>
        <v>-0.9</v>
      </c>
      <c r="K24" s="86">
        <f t="shared" si="5"/>
        <v>-0.3</v>
      </c>
      <c r="L24" s="86">
        <f t="shared" si="5"/>
        <v>-0.4</v>
      </c>
      <c r="M24" s="86">
        <f t="shared" si="5"/>
        <v>-0.4</v>
      </c>
      <c r="N24" s="86">
        <f t="shared" si="5"/>
        <v>-0.2</v>
      </c>
      <c r="O24" s="88">
        <f t="shared" si="5"/>
        <v>-0.3</v>
      </c>
      <c r="P24" s="88">
        <f t="shared" si="5"/>
        <v>-0.2</v>
      </c>
      <c r="Q24" s="88">
        <f t="shared" si="5"/>
        <v>-0.1</v>
      </c>
      <c r="R24" s="88">
        <f t="shared" si="5"/>
        <v>-0.1</v>
      </c>
      <c r="S24" s="88">
        <f t="shared" ref="R24:T27" si="6">S23</f>
        <v>-0.25</v>
      </c>
      <c r="T24" s="88">
        <f t="shared" si="6"/>
        <v>-0.25</v>
      </c>
    </row>
    <row r="25" spans="1:20" x14ac:dyDescent="0.25">
      <c r="A25" s="45" t="s">
        <v>111</v>
      </c>
      <c r="B25" s="45" t="s">
        <v>74</v>
      </c>
      <c r="C25" s="33" t="str">
        <f t="shared" ref="C25:Q27" si="7">C24</f>
        <v>base</v>
      </c>
      <c r="D25" s="85">
        <f t="shared" si="7"/>
        <v>0.1</v>
      </c>
      <c r="E25" s="85">
        <f t="shared" si="7"/>
        <v>-0.5</v>
      </c>
      <c r="F25" s="85">
        <f t="shared" si="7"/>
        <v>-1.3</v>
      </c>
      <c r="G25" s="85">
        <f t="shared" si="7"/>
        <v>-1.7</v>
      </c>
      <c r="H25" s="85">
        <f t="shared" si="7"/>
        <v>-1</v>
      </c>
      <c r="I25" s="86">
        <f t="shared" si="7"/>
        <v>-1.6</v>
      </c>
      <c r="J25" s="86">
        <f t="shared" si="7"/>
        <v>-0.9</v>
      </c>
      <c r="K25" s="86">
        <f t="shared" si="7"/>
        <v>-0.3</v>
      </c>
      <c r="L25" s="86">
        <f t="shared" si="7"/>
        <v>-0.4</v>
      </c>
      <c r="M25" s="86">
        <f t="shared" si="7"/>
        <v>-0.4</v>
      </c>
      <c r="N25" s="86">
        <f t="shared" si="7"/>
        <v>-0.2</v>
      </c>
      <c r="O25" s="88">
        <f t="shared" si="7"/>
        <v>-0.3</v>
      </c>
      <c r="P25" s="88">
        <f t="shared" si="7"/>
        <v>-0.2</v>
      </c>
      <c r="Q25" s="88">
        <f t="shared" si="7"/>
        <v>-0.1</v>
      </c>
      <c r="R25" s="88">
        <f t="shared" si="6"/>
        <v>-0.1</v>
      </c>
      <c r="S25" s="88">
        <f t="shared" si="6"/>
        <v>-0.25</v>
      </c>
      <c r="T25" s="88">
        <f t="shared" si="6"/>
        <v>-0.25</v>
      </c>
    </row>
    <row r="26" spans="1:20" x14ac:dyDescent="0.25">
      <c r="A26" s="33" t="s">
        <v>112</v>
      </c>
      <c r="B26" s="33" t="s">
        <v>74</v>
      </c>
      <c r="C26" s="33" t="str">
        <f t="shared" si="7"/>
        <v>base</v>
      </c>
      <c r="D26" s="85">
        <f t="shared" si="7"/>
        <v>0.1</v>
      </c>
      <c r="E26" s="85">
        <f t="shared" si="7"/>
        <v>-0.5</v>
      </c>
      <c r="F26" s="85">
        <f t="shared" si="7"/>
        <v>-1.3</v>
      </c>
      <c r="G26" s="85">
        <f t="shared" si="7"/>
        <v>-1.7</v>
      </c>
      <c r="H26" s="85">
        <f t="shared" si="7"/>
        <v>-1</v>
      </c>
      <c r="I26" s="86">
        <f t="shared" si="7"/>
        <v>-1.6</v>
      </c>
      <c r="J26" s="86">
        <f t="shared" si="7"/>
        <v>-0.9</v>
      </c>
      <c r="K26" s="86">
        <f t="shared" si="7"/>
        <v>-0.3</v>
      </c>
      <c r="L26" s="86">
        <f t="shared" si="7"/>
        <v>-0.4</v>
      </c>
      <c r="M26" s="86">
        <f t="shared" si="7"/>
        <v>-0.4</v>
      </c>
      <c r="N26" s="86">
        <f t="shared" si="7"/>
        <v>-0.2</v>
      </c>
      <c r="O26" s="88">
        <f t="shared" si="7"/>
        <v>-0.3</v>
      </c>
      <c r="P26" s="88">
        <f t="shared" si="7"/>
        <v>-0.2</v>
      </c>
      <c r="Q26" s="88">
        <f t="shared" si="7"/>
        <v>-0.1</v>
      </c>
      <c r="R26" s="88">
        <f t="shared" si="6"/>
        <v>-0.1</v>
      </c>
      <c r="S26" s="88">
        <f t="shared" si="6"/>
        <v>-0.25</v>
      </c>
      <c r="T26" s="88">
        <f t="shared" si="6"/>
        <v>-0.25</v>
      </c>
    </row>
    <row r="27" spans="1:20" x14ac:dyDescent="0.25">
      <c r="A27" s="33" t="s">
        <v>63</v>
      </c>
      <c r="B27" s="33" t="s">
        <v>74</v>
      </c>
      <c r="C27" s="33" t="str">
        <f t="shared" si="7"/>
        <v>base</v>
      </c>
      <c r="D27" s="85">
        <f t="shared" si="7"/>
        <v>0.1</v>
      </c>
      <c r="E27" s="85">
        <f t="shared" si="7"/>
        <v>-0.5</v>
      </c>
      <c r="F27" s="85">
        <f t="shared" si="7"/>
        <v>-1.3</v>
      </c>
      <c r="G27" s="85">
        <f t="shared" si="7"/>
        <v>-1.7</v>
      </c>
      <c r="H27" s="85">
        <f t="shared" si="7"/>
        <v>-1</v>
      </c>
      <c r="I27" s="86">
        <f t="shared" si="7"/>
        <v>-1.6</v>
      </c>
      <c r="J27" s="86">
        <f t="shared" si="7"/>
        <v>-0.9</v>
      </c>
      <c r="K27" s="86">
        <f t="shared" si="7"/>
        <v>-0.3</v>
      </c>
      <c r="L27" s="86">
        <f t="shared" si="7"/>
        <v>-0.4</v>
      </c>
      <c r="M27" s="86">
        <f t="shared" si="7"/>
        <v>-0.4</v>
      </c>
      <c r="N27" s="86">
        <f t="shared" si="7"/>
        <v>-0.2</v>
      </c>
      <c r="O27" s="88">
        <f t="shared" si="7"/>
        <v>-0.3</v>
      </c>
      <c r="P27" s="88">
        <f t="shared" si="7"/>
        <v>-0.2</v>
      </c>
      <c r="Q27" s="88">
        <f t="shared" si="7"/>
        <v>-0.1</v>
      </c>
      <c r="R27" s="88">
        <f t="shared" si="6"/>
        <v>-0.1</v>
      </c>
      <c r="S27" s="88">
        <f t="shared" si="6"/>
        <v>-0.25</v>
      </c>
      <c r="T27" s="88">
        <f t="shared" si="6"/>
        <v>-0.25</v>
      </c>
    </row>
    <row r="28" spans="1:20" x14ac:dyDescent="0.25">
      <c r="A28" s="33" t="s">
        <v>113</v>
      </c>
      <c r="B28" s="33" t="s">
        <v>74</v>
      </c>
      <c r="C28" s="33" t="str">
        <f>C27</f>
        <v>base</v>
      </c>
      <c r="D28" s="85">
        <f t="shared" ref="D28:T42" si="8">D27</f>
        <v>0.1</v>
      </c>
      <c r="E28" s="85">
        <f t="shared" si="8"/>
        <v>-0.5</v>
      </c>
      <c r="F28" s="85">
        <f t="shared" si="8"/>
        <v>-1.3</v>
      </c>
      <c r="G28" s="85">
        <f t="shared" si="8"/>
        <v>-1.7</v>
      </c>
      <c r="H28" s="85">
        <f t="shared" si="8"/>
        <v>-1</v>
      </c>
      <c r="I28" s="86">
        <f t="shared" si="8"/>
        <v>-1.6</v>
      </c>
      <c r="J28" s="86">
        <f t="shared" si="8"/>
        <v>-0.9</v>
      </c>
      <c r="K28" s="86">
        <f t="shared" si="8"/>
        <v>-0.3</v>
      </c>
      <c r="L28" s="86">
        <f t="shared" si="8"/>
        <v>-0.4</v>
      </c>
      <c r="M28" s="86">
        <f t="shared" si="8"/>
        <v>-0.4</v>
      </c>
      <c r="N28" s="86">
        <f t="shared" si="8"/>
        <v>-0.2</v>
      </c>
      <c r="O28" s="88">
        <f t="shared" si="8"/>
        <v>-0.3</v>
      </c>
      <c r="P28" s="88">
        <f t="shared" si="8"/>
        <v>-0.2</v>
      </c>
      <c r="Q28" s="88">
        <f t="shared" si="8"/>
        <v>-0.1</v>
      </c>
      <c r="R28" s="88">
        <f t="shared" si="8"/>
        <v>-0.1</v>
      </c>
      <c r="S28" s="88">
        <f t="shared" si="8"/>
        <v>-0.25</v>
      </c>
      <c r="T28" s="88">
        <f t="shared" si="8"/>
        <v>-0.25</v>
      </c>
    </row>
    <row r="29" spans="1:20" x14ac:dyDescent="0.25">
      <c r="A29" s="33" t="s">
        <v>114</v>
      </c>
      <c r="B29" s="33" t="s">
        <v>74</v>
      </c>
      <c r="C29" s="33" t="str">
        <f t="shared" ref="C29:C59" si="9">C28</f>
        <v>base</v>
      </c>
      <c r="D29" s="85">
        <f t="shared" si="8"/>
        <v>0.1</v>
      </c>
      <c r="E29" s="85">
        <f t="shared" si="8"/>
        <v>-0.5</v>
      </c>
      <c r="F29" s="85">
        <f t="shared" si="8"/>
        <v>-1.3</v>
      </c>
      <c r="G29" s="85">
        <f t="shared" si="8"/>
        <v>-1.7</v>
      </c>
      <c r="H29" s="85">
        <f t="shared" si="8"/>
        <v>-1</v>
      </c>
      <c r="I29" s="86">
        <f t="shared" si="8"/>
        <v>-1.6</v>
      </c>
      <c r="J29" s="86">
        <f t="shared" si="8"/>
        <v>-0.9</v>
      </c>
      <c r="K29" s="86">
        <f t="shared" si="8"/>
        <v>-0.3</v>
      </c>
      <c r="L29" s="86">
        <f t="shared" si="8"/>
        <v>-0.4</v>
      </c>
      <c r="M29" s="86">
        <f t="shared" si="8"/>
        <v>-0.4</v>
      </c>
      <c r="N29" s="86">
        <f t="shared" si="8"/>
        <v>-0.2</v>
      </c>
      <c r="O29" s="88">
        <f t="shared" si="8"/>
        <v>-0.3</v>
      </c>
      <c r="P29" s="88">
        <f t="shared" si="8"/>
        <v>-0.2</v>
      </c>
      <c r="Q29" s="88">
        <f t="shared" si="8"/>
        <v>-0.1</v>
      </c>
      <c r="R29" s="88">
        <f t="shared" si="8"/>
        <v>-0.1</v>
      </c>
      <c r="S29" s="88">
        <f t="shared" si="8"/>
        <v>-0.25</v>
      </c>
      <c r="T29" s="88">
        <f t="shared" si="8"/>
        <v>-0.25</v>
      </c>
    </row>
    <row r="30" spans="1:20" x14ac:dyDescent="0.25">
      <c r="A30" s="33" t="s">
        <v>115</v>
      </c>
      <c r="B30" s="33" t="s">
        <v>74</v>
      </c>
      <c r="C30" s="33" t="str">
        <f t="shared" si="9"/>
        <v>base</v>
      </c>
      <c r="D30" s="85">
        <f t="shared" si="8"/>
        <v>0.1</v>
      </c>
      <c r="E30" s="85">
        <f t="shared" si="8"/>
        <v>-0.5</v>
      </c>
      <c r="F30" s="85">
        <f t="shared" si="8"/>
        <v>-1.3</v>
      </c>
      <c r="G30" s="85">
        <f t="shared" si="8"/>
        <v>-1.7</v>
      </c>
      <c r="H30" s="85">
        <f t="shared" si="8"/>
        <v>-1</v>
      </c>
      <c r="I30" s="86">
        <f t="shared" si="8"/>
        <v>-1.6</v>
      </c>
      <c r="J30" s="86">
        <f t="shared" si="8"/>
        <v>-0.9</v>
      </c>
      <c r="K30" s="86">
        <f t="shared" si="8"/>
        <v>-0.3</v>
      </c>
      <c r="L30" s="86">
        <f t="shared" si="8"/>
        <v>-0.4</v>
      </c>
      <c r="M30" s="86">
        <f t="shared" si="8"/>
        <v>-0.4</v>
      </c>
      <c r="N30" s="86">
        <f t="shared" si="8"/>
        <v>-0.2</v>
      </c>
      <c r="O30" s="88">
        <f t="shared" si="8"/>
        <v>-0.3</v>
      </c>
      <c r="P30" s="88">
        <f t="shared" si="8"/>
        <v>-0.2</v>
      </c>
      <c r="Q30" s="88">
        <f t="shared" si="8"/>
        <v>-0.1</v>
      </c>
      <c r="R30" s="88">
        <f t="shared" si="8"/>
        <v>-0.1</v>
      </c>
      <c r="S30" s="88">
        <f t="shared" si="8"/>
        <v>-0.25</v>
      </c>
      <c r="T30" s="88">
        <f t="shared" si="8"/>
        <v>-0.25</v>
      </c>
    </row>
    <row r="31" spans="1:20" x14ac:dyDescent="0.25">
      <c r="A31" s="33" t="s">
        <v>116</v>
      </c>
      <c r="B31" s="33" t="s">
        <v>74</v>
      </c>
      <c r="C31" s="33" t="str">
        <f t="shared" si="9"/>
        <v>base</v>
      </c>
      <c r="D31" s="85">
        <f t="shared" si="8"/>
        <v>0.1</v>
      </c>
      <c r="E31" s="85">
        <f t="shared" si="8"/>
        <v>-0.5</v>
      </c>
      <c r="F31" s="85">
        <f t="shared" si="8"/>
        <v>-1.3</v>
      </c>
      <c r="G31" s="85">
        <f t="shared" si="8"/>
        <v>-1.7</v>
      </c>
      <c r="H31" s="85">
        <f t="shared" si="8"/>
        <v>-1</v>
      </c>
      <c r="I31" s="86">
        <f t="shared" si="8"/>
        <v>-1.6</v>
      </c>
      <c r="J31" s="86">
        <f t="shared" si="8"/>
        <v>-0.9</v>
      </c>
      <c r="K31" s="86">
        <f t="shared" si="8"/>
        <v>-0.3</v>
      </c>
      <c r="L31" s="86">
        <f t="shared" si="8"/>
        <v>-0.4</v>
      </c>
      <c r="M31" s="86">
        <f t="shared" si="8"/>
        <v>-0.4</v>
      </c>
      <c r="N31" s="86">
        <f t="shared" si="8"/>
        <v>-0.2</v>
      </c>
      <c r="O31" s="88">
        <f t="shared" si="8"/>
        <v>-0.3</v>
      </c>
      <c r="P31" s="88">
        <f t="shared" si="8"/>
        <v>-0.2</v>
      </c>
      <c r="Q31" s="88">
        <f t="shared" si="8"/>
        <v>-0.1</v>
      </c>
      <c r="R31" s="88">
        <f t="shared" si="8"/>
        <v>-0.1</v>
      </c>
      <c r="S31" s="88">
        <f t="shared" si="8"/>
        <v>-0.25</v>
      </c>
      <c r="T31" s="88">
        <f t="shared" si="8"/>
        <v>-0.25</v>
      </c>
    </row>
    <row r="32" spans="1:20" x14ac:dyDescent="0.25">
      <c r="A32" s="33" t="s">
        <v>117</v>
      </c>
      <c r="B32" s="33" t="s">
        <v>74</v>
      </c>
      <c r="C32" s="33" t="str">
        <f t="shared" si="9"/>
        <v>base</v>
      </c>
      <c r="D32" s="85">
        <f t="shared" si="8"/>
        <v>0.1</v>
      </c>
      <c r="E32" s="85">
        <f t="shared" si="8"/>
        <v>-0.5</v>
      </c>
      <c r="F32" s="85">
        <f t="shared" si="8"/>
        <v>-1.3</v>
      </c>
      <c r="G32" s="85">
        <f t="shared" si="8"/>
        <v>-1.7</v>
      </c>
      <c r="H32" s="85">
        <f t="shared" si="8"/>
        <v>-1</v>
      </c>
      <c r="I32" s="86">
        <f t="shared" si="8"/>
        <v>-1.6</v>
      </c>
      <c r="J32" s="86">
        <f t="shared" si="8"/>
        <v>-0.9</v>
      </c>
      <c r="K32" s="86">
        <f t="shared" si="8"/>
        <v>-0.3</v>
      </c>
      <c r="L32" s="86">
        <f t="shared" si="8"/>
        <v>-0.4</v>
      </c>
      <c r="M32" s="86">
        <f t="shared" si="8"/>
        <v>-0.4</v>
      </c>
      <c r="N32" s="86">
        <f t="shared" si="8"/>
        <v>-0.2</v>
      </c>
      <c r="O32" s="88">
        <f t="shared" si="8"/>
        <v>-0.3</v>
      </c>
      <c r="P32" s="88">
        <f t="shared" si="8"/>
        <v>-0.2</v>
      </c>
      <c r="Q32" s="88">
        <f t="shared" si="8"/>
        <v>-0.1</v>
      </c>
      <c r="R32" s="88">
        <f t="shared" si="8"/>
        <v>-0.1</v>
      </c>
      <c r="S32" s="88">
        <f t="shared" si="8"/>
        <v>-0.25</v>
      </c>
      <c r="T32" s="88">
        <f t="shared" si="8"/>
        <v>-0.25</v>
      </c>
    </row>
    <row r="33" spans="1:20" x14ac:dyDescent="0.25">
      <c r="A33" s="33" t="s">
        <v>64</v>
      </c>
      <c r="B33" s="33" t="s">
        <v>74</v>
      </c>
      <c r="C33" s="33" t="str">
        <f t="shared" si="9"/>
        <v>base</v>
      </c>
      <c r="D33" s="85">
        <f t="shared" si="8"/>
        <v>0.1</v>
      </c>
      <c r="E33" s="85">
        <f t="shared" si="8"/>
        <v>-0.5</v>
      </c>
      <c r="F33" s="85">
        <f t="shared" si="8"/>
        <v>-1.3</v>
      </c>
      <c r="G33" s="85">
        <f t="shared" si="8"/>
        <v>-1.7</v>
      </c>
      <c r="H33" s="85">
        <f t="shared" si="8"/>
        <v>-1</v>
      </c>
      <c r="I33" s="86">
        <f t="shared" si="8"/>
        <v>-1.6</v>
      </c>
      <c r="J33" s="86">
        <f t="shared" si="8"/>
        <v>-0.9</v>
      </c>
      <c r="K33" s="86">
        <f t="shared" si="8"/>
        <v>-0.3</v>
      </c>
      <c r="L33" s="86">
        <f t="shared" si="8"/>
        <v>-0.4</v>
      </c>
      <c r="M33" s="86">
        <f t="shared" si="8"/>
        <v>-0.4</v>
      </c>
      <c r="N33" s="86">
        <f t="shared" si="8"/>
        <v>-0.2</v>
      </c>
      <c r="O33" s="88">
        <f t="shared" si="8"/>
        <v>-0.3</v>
      </c>
      <c r="P33" s="88">
        <f t="shared" si="8"/>
        <v>-0.2</v>
      </c>
      <c r="Q33" s="88">
        <f t="shared" si="8"/>
        <v>-0.1</v>
      </c>
      <c r="R33" s="88">
        <f t="shared" si="8"/>
        <v>-0.1</v>
      </c>
      <c r="S33" s="88">
        <f t="shared" si="8"/>
        <v>-0.25</v>
      </c>
      <c r="T33" s="88">
        <f t="shared" si="8"/>
        <v>-0.25</v>
      </c>
    </row>
    <row r="34" spans="1:20" x14ac:dyDescent="0.25">
      <c r="A34" s="33" t="s">
        <v>118</v>
      </c>
      <c r="B34" s="33" t="s">
        <v>74</v>
      </c>
      <c r="C34" s="33" t="str">
        <f t="shared" si="9"/>
        <v>base</v>
      </c>
      <c r="D34" s="85">
        <f t="shared" si="8"/>
        <v>0.1</v>
      </c>
      <c r="E34" s="85">
        <f t="shared" si="8"/>
        <v>-0.5</v>
      </c>
      <c r="F34" s="85">
        <f t="shared" si="8"/>
        <v>-1.3</v>
      </c>
      <c r="G34" s="85">
        <f t="shared" si="8"/>
        <v>-1.7</v>
      </c>
      <c r="H34" s="85">
        <f t="shared" si="8"/>
        <v>-1</v>
      </c>
      <c r="I34" s="86">
        <f t="shared" si="8"/>
        <v>-1.6</v>
      </c>
      <c r="J34" s="86">
        <f t="shared" si="8"/>
        <v>-0.9</v>
      </c>
      <c r="K34" s="86">
        <f t="shared" si="8"/>
        <v>-0.3</v>
      </c>
      <c r="L34" s="86">
        <f t="shared" si="8"/>
        <v>-0.4</v>
      </c>
      <c r="M34" s="86">
        <f t="shared" si="8"/>
        <v>-0.4</v>
      </c>
      <c r="N34" s="86">
        <f t="shared" si="8"/>
        <v>-0.2</v>
      </c>
      <c r="O34" s="88">
        <f t="shared" si="8"/>
        <v>-0.3</v>
      </c>
      <c r="P34" s="88">
        <f t="shared" si="8"/>
        <v>-0.2</v>
      </c>
      <c r="Q34" s="88">
        <f t="shared" si="8"/>
        <v>-0.1</v>
      </c>
      <c r="R34" s="88">
        <f t="shared" si="8"/>
        <v>-0.1</v>
      </c>
      <c r="S34" s="88">
        <f t="shared" si="8"/>
        <v>-0.25</v>
      </c>
      <c r="T34" s="88">
        <f t="shared" si="8"/>
        <v>-0.25</v>
      </c>
    </row>
    <row r="35" spans="1:20" x14ac:dyDescent="0.25">
      <c r="A35" s="33" t="s">
        <v>119</v>
      </c>
      <c r="B35" s="33" t="s">
        <v>74</v>
      </c>
      <c r="C35" s="33" t="str">
        <f t="shared" si="9"/>
        <v>base</v>
      </c>
      <c r="D35" s="85">
        <f t="shared" si="8"/>
        <v>0.1</v>
      </c>
      <c r="E35" s="85">
        <f t="shared" si="8"/>
        <v>-0.5</v>
      </c>
      <c r="F35" s="85">
        <f t="shared" si="8"/>
        <v>-1.3</v>
      </c>
      <c r="G35" s="85">
        <f t="shared" si="8"/>
        <v>-1.7</v>
      </c>
      <c r="H35" s="85">
        <f t="shared" si="8"/>
        <v>-1</v>
      </c>
      <c r="I35" s="86">
        <f t="shared" si="8"/>
        <v>-1.6</v>
      </c>
      <c r="J35" s="86">
        <f t="shared" si="8"/>
        <v>-0.9</v>
      </c>
      <c r="K35" s="86">
        <f t="shared" si="8"/>
        <v>-0.3</v>
      </c>
      <c r="L35" s="86">
        <f t="shared" si="8"/>
        <v>-0.4</v>
      </c>
      <c r="M35" s="86">
        <f t="shared" si="8"/>
        <v>-0.4</v>
      </c>
      <c r="N35" s="86">
        <f t="shared" si="8"/>
        <v>-0.2</v>
      </c>
      <c r="O35" s="88">
        <f t="shared" si="8"/>
        <v>-0.3</v>
      </c>
      <c r="P35" s="88">
        <f t="shared" si="8"/>
        <v>-0.2</v>
      </c>
      <c r="Q35" s="88">
        <f t="shared" si="8"/>
        <v>-0.1</v>
      </c>
      <c r="R35" s="88">
        <f t="shared" si="8"/>
        <v>-0.1</v>
      </c>
      <c r="S35" s="88">
        <f t="shared" si="8"/>
        <v>-0.25</v>
      </c>
      <c r="T35" s="88">
        <f t="shared" si="8"/>
        <v>-0.25</v>
      </c>
    </row>
    <row r="36" spans="1:20" x14ac:dyDescent="0.25">
      <c r="A36" s="33" t="s">
        <v>120</v>
      </c>
      <c r="B36" s="33" t="s">
        <v>74</v>
      </c>
      <c r="C36" s="33" t="str">
        <f t="shared" si="9"/>
        <v>base</v>
      </c>
      <c r="D36" s="85">
        <f t="shared" si="8"/>
        <v>0.1</v>
      </c>
      <c r="E36" s="85">
        <f t="shared" si="8"/>
        <v>-0.5</v>
      </c>
      <c r="F36" s="85">
        <f t="shared" si="8"/>
        <v>-1.3</v>
      </c>
      <c r="G36" s="85">
        <f t="shared" si="8"/>
        <v>-1.7</v>
      </c>
      <c r="H36" s="85">
        <f t="shared" si="8"/>
        <v>-1</v>
      </c>
      <c r="I36" s="86">
        <f t="shared" si="8"/>
        <v>-1.6</v>
      </c>
      <c r="J36" s="86">
        <f t="shared" si="8"/>
        <v>-0.9</v>
      </c>
      <c r="K36" s="86">
        <f t="shared" si="8"/>
        <v>-0.3</v>
      </c>
      <c r="L36" s="86">
        <f t="shared" si="8"/>
        <v>-0.4</v>
      </c>
      <c r="M36" s="86">
        <f t="shared" si="8"/>
        <v>-0.4</v>
      </c>
      <c r="N36" s="86">
        <f t="shared" si="8"/>
        <v>-0.2</v>
      </c>
      <c r="O36" s="88">
        <f t="shared" si="8"/>
        <v>-0.3</v>
      </c>
      <c r="P36" s="88">
        <f t="shared" si="8"/>
        <v>-0.2</v>
      </c>
      <c r="Q36" s="88">
        <f t="shared" si="8"/>
        <v>-0.1</v>
      </c>
      <c r="R36" s="88">
        <f t="shared" si="8"/>
        <v>-0.1</v>
      </c>
      <c r="S36" s="88">
        <f t="shared" si="8"/>
        <v>-0.25</v>
      </c>
      <c r="T36" s="88">
        <f t="shared" si="8"/>
        <v>-0.25</v>
      </c>
    </row>
    <row r="37" spans="1:20" x14ac:dyDescent="0.25">
      <c r="A37" s="33" t="s">
        <v>65</v>
      </c>
      <c r="B37" s="33" t="s">
        <v>74</v>
      </c>
      <c r="C37" s="33" t="str">
        <f t="shared" si="9"/>
        <v>base</v>
      </c>
      <c r="D37" s="85">
        <f t="shared" si="8"/>
        <v>0.1</v>
      </c>
      <c r="E37" s="85">
        <f t="shared" si="8"/>
        <v>-0.5</v>
      </c>
      <c r="F37" s="85">
        <f t="shared" si="8"/>
        <v>-1.3</v>
      </c>
      <c r="G37" s="85">
        <f t="shared" si="8"/>
        <v>-1.7</v>
      </c>
      <c r="H37" s="85">
        <f t="shared" si="8"/>
        <v>-1</v>
      </c>
      <c r="I37" s="86">
        <f t="shared" si="8"/>
        <v>-1.6</v>
      </c>
      <c r="J37" s="86">
        <f t="shared" si="8"/>
        <v>-0.9</v>
      </c>
      <c r="K37" s="86">
        <f t="shared" si="8"/>
        <v>-0.3</v>
      </c>
      <c r="L37" s="86">
        <f t="shared" si="8"/>
        <v>-0.4</v>
      </c>
      <c r="M37" s="86">
        <f t="shared" si="8"/>
        <v>-0.4</v>
      </c>
      <c r="N37" s="86">
        <f t="shared" si="8"/>
        <v>-0.2</v>
      </c>
      <c r="O37" s="88">
        <f t="shared" si="8"/>
        <v>-0.3</v>
      </c>
      <c r="P37" s="88">
        <f t="shared" si="8"/>
        <v>-0.2</v>
      </c>
      <c r="Q37" s="88">
        <f t="shared" si="8"/>
        <v>-0.1</v>
      </c>
      <c r="R37" s="88">
        <f t="shared" si="8"/>
        <v>-0.1</v>
      </c>
      <c r="S37" s="88">
        <f t="shared" si="8"/>
        <v>-0.25</v>
      </c>
      <c r="T37" s="88">
        <f t="shared" si="8"/>
        <v>-0.25</v>
      </c>
    </row>
    <row r="38" spans="1:20" x14ac:dyDescent="0.25">
      <c r="A38" s="33" t="s">
        <v>121</v>
      </c>
      <c r="B38" s="33" t="s">
        <v>74</v>
      </c>
      <c r="C38" s="33" t="str">
        <f t="shared" si="9"/>
        <v>base</v>
      </c>
      <c r="D38" s="85">
        <f t="shared" si="8"/>
        <v>0.1</v>
      </c>
      <c r="E38" s="85">
        <f t="shared" si="8"/>
        <v>-0.5</v>
      </c>
      <c r="F38" s="85">
        <f t="shared" si="8"/>
        <v>-1.3</v>
      </c>
      <c r="G38" s="85">
        <f t="shared" si="8"/>
        <v>-1.7</v>
      </c>
      <c r="H38" s="85">
        <f t="shared" si="8"/>
        <v>-1</v>
      </c>
      <c r="I38" s="86">
        <f t="shared" si="8"/>
        <v>-1.6</v>
      </c>
      <c r="J38" s="86">
        <f t="shared" si="8"/>
        <v>-0.9</v>
      </c>
      <c r="K38" s="86">
        <f t="shared" si="8"/>
        <v>-0.3</v>
      </c>
      <c r="L38" s="86">
        <f t="shared" si="8"/>
        <v>-0.4</v>
      </c>
      <c r="M38" s="86">
        <f t="shared" si="8"/>
        <v>-0.4</v>
      </c>
      <c r="N38" s="86">
        <f t="shared" si="8"/>
        <v>-0.2</v>
      </c>
      <c r="O38" s="88">
        <f t="shared" si="8"/>
        <v>-0.3</v>
      </c>
      <c r="P38" s="88">
        <f t="shared" si="8"/>
        <v>-0.2</v>
      </c>
      <c r="Q38" s="88">
        <f t="shared" si="8"/>
        <v>-0.1</v>
      </c>
      <c r="R38" s="88">
        <f t="shared" si="8"/>
        <v>-0.1</v>
      </c>
      <c r="S38" s="88">
        <f t="shared" si="8"/>
        <v>-0.25</v>
      </c>
      <c r="T38" s="88">
        <f t="shared" si="8"/>
        <v>-0.25</v>
      </c>
    </row>
    <row r="39" spans="1:20" x14ac:dyDescent="0.25">
      <c r="A39" s="33" t="s">
        <v>122</v>
      </c>
      <c r="B39" s="33" t="s">
        <v>74</v>
      </c>
      <c r="C39" s="33" t="str">
        <f t="shared" si="9"/>
        <v>base</v>
      </c>
      <c r="D39" s="85">
        <f t="shared" si="8"/>
        <v>0.1</v>
      </c>
      <c r="E39" s="85">
        <f t="shared" si="8"/>
        <v>-0.5</v>
      </c>
      <c r="F39" s="85">
        <f t="shared" si="8"/>
        <v>-1.3</v>
      </c>
      <c r="G39" s="85">
        <f t="shared" si="8"/>
        <v>-1.7</v>
      </c>
      <c r="H39" s="85">
        <f t="shared" si="8"/>
        <v>-1</v>
      </c>
      <c r="I39" s="86">
        <f t="shared" si="8"/>
        <v>-1.6</v>
      </c>
      <c r="J39" s="86">
        <f t="shared" si="8"/>
        <v>-0.9</v>
      </c>
      <c r="K39" s="86">
        <f t="shared" si="8"/>
        <v>-0.3</v>
      </c>
      <c r="L39" s="86">
        <f t="shared" si="8"/>
        <v>-0.4</v>
      </c>
      <c r="M39" s="86">
        <f t="shared" si="8"/>
        <v>-0.4</v>
      </c>
      <c r="N39" s="86">
        <f t="shared" si="8"/>
        <v>-0.2</v>
      </c>
      <c r="O39" s="88">
        <f t="shared" si="8"/>
        <v>-0.3</v>
      </c>
      <c r="P39" s="88">
        <f t="shared" si="8"/>
        <v>-0.2</v>
      </c>
      <c r="Q39" s="88">
        <f t="shared" si="8"/>
        <v>-0.1</v>
      </c>
      <c r="R39" s="88">
        <f t="shared" si="8"/>
        <v>-0.1</v>
      </c>
      <c r="S39" s="88">
        <f t="shared" si="8"/>
        <v>-0.25</v>
      </c>
      <c r="T39" s="88">
        <f t="shared" si="8"/>
        <v>-0.25</v>
      </c>
    </row>
    <row r="40" spans="1:20" x14ac:dyDescent="0.25">
      <c r="A40" s="33" t="s">
        <v>66</v>
      </c>
      <c r="B40" s="33" t="s">
        <v>74</v>
      </c>
      <c r="C40" s="33" t="str">
        <f t="shared" si="9"/>
        <v>base</v>
      </c>
      <c r="D40" s="85">
        <f t="shared" si="8"/>
        <v>0.1</v>
      </c>
      <c r="E40" s="85">
        <f t="shared" si="8"/>
        <v>-0.5</v>
      </c>
      <c r="F40" s="85">
        <f t="shared" si="8"/>
        <v>-1.3</v>
      </c>
      <c r="G40" s="85">
        <f t="shared" si="8"/>
        <v>-1.7</v>
      </c>
      <c r="H40" s="85">
        <f t="shared" si="8"/>
        <v>-1</v>
      </c>
      <c r="I40" s="86">
        <f t="shared" si="8"/>
        <v>-1.6</v>
      </c>
      <c r="J40" s="86">
        <f t="shared" si="8"/>
        <v>-0.9</v>
      </c>
      <c r="K40" s="86">
        <f t="shared" si="8"/>
        <v>-0.3</v>
      </c>
      <c r="L40" s="86">
        <f t="shared" si="8"/>
        <v>-0.4</v>
      </c>
      <c r="M40" s="86">
        <f t="shared" si="8"/>
        <v>-0.4</v>
      </c>
      <c r="N40" s="86">
        <f t="shared" si="8"/>
        <v>-0.2</v>
      </c>
      <c r="O40" s="88">
        <f t="shared" si="8"/>
        <v>-0.3</v>
      </c>
      <c r="P40" s="88">
        <f t="shared" si="8"/>
        <v>-0.2</v>
      </c>
      <c r="Q40" s="88">
        <f t="shared" si="8"/>
        <v>-0.1</v>
      </c>
      <c r="R40" s="88">
        <f t="shared" si="8"/>
        <v>-0.1</v>
      </c>
      <c r="S40" s="88">
        <f t="shared" si="8"/>
        <v>-0.25</v>
      </c>
      <c r="T40" s="88">
        <f t="shared" si="8"/>
        <v>-0.25</v>
      </c>
    </row>
    <row r="41" spans="1:20" x14ac:dyDescent="0.25">
      <c r="A41" s="35" t="s">
        <v>123</v>
      </c>
      <c r="B41" s="35" t="s">
        <v>74</v>
      </c>
      <c r="C41" s="33" t="str">
        <f t="shared" si="9"/>
        <v>base</v>
      </c>
      <c r="D41" s="85">
        <f t="shared" si="8"/>
        <v>0.1</v>
      </c>
      <c r="E41" s="85">
        <f t="shared" si="8"/>
        <v>-0.5</v>
      </c>
      <c r="F41" s="85">
        <f t="shared" si="8"/>
        <v>-1.3</v>
      </c>
      <c r="G41" s="85">
        <f t="shared" si="8"/>
        <v>-1.7</v>
      </c>
      <c r="H41" s="85">
        <f t="shared" si="8"/>
        <v>-1</v>
      </c>
      <c r="I41" s="86">
        <f t="shared" si="8"/>
        <v>-1.6</v>
      </c>
      <c r="J41" s="86">
        <f t="shared" si="8"/>
        <v>-0.9</v>
      </c>
      <c r="K41" s="86">
        <f t="shared" si="8"/>
        <v>-0.3</v>
      </c>
      <c r="L41" s="86">
        <f t="shared" si="8"/>
        <v>-0.4</v>
      </c>
      <c r="M41" s="86">
        <f t="shared" si="8"/>
        <v>-0.4</v>
      </c>
      <c r="N41" s="86">
        <f t="shared" si="8"/>
        <v>-0.2</v>
      </c>
      <c r="O41" s="88">
        <f t="shared" si="8"/>
        <v>-0.3</v>
      </c>
      <c r="P41" s="88">
        <f t="shared" si="8"/>
        <v>-0.2</v>
      </c>
      <c r="Q41" s="88">
        <f t="shared" si="8"/>
        <v>-0.1</v>
      </c>
      <c r="R41" s="88">
        <f t="shared" si="8"/>
        <v>-0.1</v>
      </c>
      <c r="S41" s="88">
        <f t="shared" si="8"/>
        <v>-0.25</v>
      </c>
      <c r="T41" s="88">
        <f t="shared" si="8"/>
        <v>-0.25</v>
      </c>
    </row>
    <row r="42" spans="1:20" x14ac:dyDescent="0.25">
      <c r="A42" s="33" t="s">
        <v>124</v>
      </c>
      <c r="B42" s="33" t="s">
        <v>74</v>
      </c>
      <c r="C42" s="33" t="str">
        <f t="shared" si="9"/>
        <v>base</v>
      </c>
      <c r="D42" s="85">
        <f t="shared" si="8"/>
        <v>0.1</v>
      </c>
      <c r="E42" s="85">
        <f t="shared" si="8"/>
        <v>-0.5</v>
      </c>
      <c r="F42" s="85">
        <f t="shared" si="8"/>
        <v>-1.3</v>
      </c>
      <c r="G42" s="85">
        <f t="shared" si="8"/>
        <v>-1.7</v>
      </c>
      <c r="H42" s="85">
        <f t="shared" si="8"/>
        <v>-1</v>
      </c>
      <c r="I42" s="86">
        <f t="shared" si="8"/>
        <v>-1.6</v>
      </c>
      <c r="J42" s="86">
        <f t="shared" si="8"/>
        <v>-0.9</v>
      </c>
      <c r="K42" s="86">
        <f t="shared" si="8"/>
        <v>-0.3</v>
      </c>
      <c r="L42" s="86">
        <f t="shared" si="8"/>
        <v>-0.4</v>
      </c>
      <c r="M42" s="86">
        <f t="shared" si="8"/>
        <v>-0.4</v>
      </c>
      <c r="N42" s="86">
        <f t="shared" si="8"/>
        <v>-0.2</v>
      </c>
      <c r="O42" s="88">
        <f t="shared" si="8"/>
        <v>-0.3</v>
      </c>
      <c r="P42" s="88">
        <f t="shared" si="8"/>
        <v>-0.2</v>
      </c>
      <c r="Q42" s="88">
        <f t="shared" si="8"/>
        <v>-0.1</v>
      </c>
      <c r="R42" s="88">
        <f t="shared" si="8"/>
        <v>-0.1</v>
      </c>
      <c r="S42" s="88">
        <f t="shared" si="8"/>
        <v>-0.25</v>
      </c>
      <c r="T42" s="88">
        <f t="shared" si="8"/>
        <v>-0.25</v>
      </c>
    </row>
    <row r="43" spans="1:20" x14ac:dyDescent="0.25">
      <c r="A43" s="33" t="s">
        <v>67</v>
      </c>
      <c r="B43" s="33" t="s">
        <v>74</v>
      </c>
      <c r="C43" s="33" t="str">
        <f t="shared" si="9"/>
        <v>base</v>
      </c>
      <c r="D43" s="85">
        <f t="shared" ref="D43:D59" si="10">D42</f>
        <v>0.1</v>
      </c>
      <c r="E43" s="85">
        <f t="shared" ref="E43:E59" si="11">E42</f>
        <v>-0.5</v>
      </c>
      <c r="F43" s="85">
        <f t="shared" ref="F43:F59" si="12">F42</f>
        <v>-1.3</v>
      </c>
      <c r="G43" s="85">
        <f t="shared" ref="G43:G59" si="13">G42</f>
        <v>-1.7</v>
      </c>
      <c r="H43" s="85">
        <f t="shared" ref="H43:H59" si="14">H42</f>
        <v>-1</v>
      </c>
      <c r="I43" s="86">
        <f t="shared" ref="I43:I59" si="15">I42</f>
        <v>-1.6</v>
      </c>
      <c r="J43" s="86">
        <f t="shared" ref="J43:J59" si="16">J42</f>
        <v>-0.9</v>
      </c>
      <c r="K43" s="86">
        <f t="shared" ref="K43:K59" si="17">K42</f>
        <v>-0.3</v>
      </c>
      <c r="L43" s="86">
        <f t="shared" ref="L43:L59" si="18">L42</f>
        <v>-0.4</v>
      </c>
      <c r="M43" s="86">
        <f t="shared" ref="M43:M59" si="19">M42</f>
        <v>-0.4</v>
      </c>
      <c r="N43" s="86">
        <f t="shared" ref="N43:N59" si="20">N42</f>
        <v>-0.2</v>
      </c>
      <c r="O43" s="88">
        <f t="shared" ref="O43:O59" si="21">O42</f>
        <v>-0.3</v>
      </c>
      <c r="P43" s="88">
        <f t="shared" ref="P43:P59" si="22">P42</f>
        <v>-0.2</v>
      </c>
      <c r="Q43" s="88">
        <f t="shared" ref="Q43:Q59" si="23">Q42</f>
        <v>-0.1</v>
      </c>
      <c r="R43" s="88">
        <f t="shared" ref="R43:R59" si="24">R42</f>
        <v>-0.1</v>
      </c>
      <c r="S43" s="88">
        <f t="shared" ref="S43:S59" si="25">S42</f>
        <v>-0.25</v>
      </c>
      <c r="T43" s="88">
        <f t="shared" ref="T43:T59" si="26">T42</f>
        <v>-0.25</v>
      </c>
    </row>
    <row r="44" spans="1:20" x14ac:dyDescent="0.25">
      <c r="A44" s="33" t="s">
        <v>68</v>
      </c>
      <c r="B44" s="33" t="s">
        <v>74</v>
      </c>
      <c r="C44" s="33" t="str">
        <f t="shared" si="9"/>
        <v>base</v>
      </c>
      <c r="D44" s="85">
        <f t="shared" si="10"/>
        <v>0.1</v>
      </c>
      <c r="E44" s="85">
        <f t="shared" si="11"/>
        <v>-0.5</v>
      </c>
      <c r="F44" s="85">
        <f t="shared" si="12"/>
        <v>-1.3</v>
      </c>
      <c r="G44" s="85">
        <f t="shared" si="13"/>
        <v>-1.7</v>
      </c>
      <c r="H44" s="85">
        <f t="shared" si="14"/>
        <v>-1</v>
      </c>
      <c r="I44" s="86">
        <f t="shared" si="15"/>
        <v>-1.6</v>
      </c>
      <c r="J44" s="86">
        <f t="shared" si="16"/>
        <v>-0.9</v>
      </c>
      <c r="K44" s="86">
        <f t="shared" si="17"/>
        <v>-0.3</v>
      </c>
      <c r="L44" s="86">
        <f t="shared" si="18"/>
        <v>-0.4</v>
      </c>
      <c r="M44" s="86">
        <f t="shared" si="19"/>
        <v>-0.4</v>
      </c>
      <c r="N44" s="86">
        <f t="shared" si="20"/>
        <v>-0.2</v>
      </c>
      <c r="O44" s="88">
        <f t="shared" si="21"/>
        <v>-0.3</v>
      </c>
      <c r="P44" s="88">
        <f t="shared" si="22"/>
        <v>-0.2</v>
      </c>
      <c r="Q44" s="88">
        <f t="shared" si="23"/>
        <v>-0.1</v>
      </c>
      <c r="R44" s="88">
        <f t="shared" si="24"/>
        <v>-0.1</v>
      </c>
      <c r="S44" s="88">
        <f t="shared" si="25"/>
        <v>-0.25</v>
      </c>
      <c r="T44" s="88">
        <f t="shared" si="26"/>
        <v>-0.25</v>
      </c>
    </row>
    <row r="45" spans="1:20" x14ac:dyDescent="0.25">
      <c r="A45" s="33" t="s">
        <v>24</v>
      </c>
      <c r="B45" s="33" t="s">
        <v>74</v>
      </c>
      <c r="C45" s="33" t="str">
        <f t="shared" si="9"/>
        <v>base</v>
      </c>
      <c r="D45" s="85">
        <f t="shared" si="10"/>
        <v>0.1</v>
      </c>
      <c r="E45" s="85">
        <f t="shared" si="11"/>
        <v>-0.5</v>
      </c>
      <c r="F45" s="85">
        <f t="shared" si="12"/>
        <v>-1.3</v>
      </c>
      <c r="G45" s="85">
        <f t="shared" si="13"/>
        <v>-1.7</v>
      </c>
      <c r="H45" s="85">
        <f t="shared" si="14"/>
        <v>-1</v>
      </c>
      <c r="I45" s="86">
        <f t="shared" si="15"/>
        <v>-1.6</v>
      </c>
      <c r="J45" s="86">
        <f t="shared" si="16"/>
        <v>-0.9</v>
      </c>
      <c r="K45" s="86">
        <f t="shared" si="17"/>
        <v>-0.3</v>
      </c>
      <c r="L45" s="86">
        <f t="shared" si="18"/>
        <v>-0.4</v>
      </c>
      <c r="M45" s="86">
        <f t="shared" si="19"/>
        <v>-0.4</v>
      </c>
      <c r="N45" s="86">
        <f t="shared" si="20"/>
        <v>-0.2</v>
      </c>
      <c r="O45" s="88">
        <f t="shared" si="21"/>
        <v>-0.3</v>
      </c>
      <c r="P45" s="88">
        <f t="shared" si="22"/>
        <v>-0.2</v>
      </c>
      <c r="Q45" s="88">
        <f t="shared" si="23"/>
        <v>-0.1</v>
      </c>
      <c r="R45" s="88">
        <f t="shared" si="24"/>
        <v>-0.1</v>
      </c>
      <c r="S45" s="88">
        <f t="shared" si="25"/>
        <v>-0.25</v>
      </c>
      <c r="T45" s="88">
        <f t="shared" si="26"/>
        <v>-0.25</v>
      </c>
    </row>
    <row r="46" spans="1:20" x14ac:dyDescent="0.25">
      <c r="A46" s="33" t="s">
        <v>69</v>
      </c>
      <c r="B46" s="33" t="s">
        <v>74</v>
      </c>
      <c r="C46" s="33" t="str">
        <f t="shared" si="9"/>
        <v>base</v>
      </c>
      <c r="D46" s="85">
        <f t="shared" si="10"/>
        <v>0.1</v>
      </c>
      <c r="E46" s="85">
        <f t="shared" si="11"/>
        <v>-0.5</v>
      </c>
      <c r="F46" s="85">
        <f t="shared" si="12"/>
        <v>-1.3</v>
      </c>
      <c r="G46" s="85">
        <f t="shared" si="13"/>
        <v>-1.7</v>
      </c>
      <c r="H46" s="85">
        <f t="shared" si="14"/>
        <v>-1</v>
      </c>
      <c r="I46" s="86">
        <f t="shared" si="15"/>
        <v>-1.6</v>
      </c>
      <c r="J46" s="86">
        <f t="shared" si="16"/>
        <v>-0.9</v>
      </c>
      <c r="K46" s="86">
        <f t="shared" si="17"/>
        <v>-0.3</v>
      </c>
      <c r="L46" s="86">
        <f t="shared" si="18"/>
        <v>-0.4</v>
      </c>
      <c r="M46" s="86">
        <f t="shared" si="19"/>
        <v>-0.4</v>
      </c>
      <c r="N46" s="86">
        <f t="shared" si="20"/>
        <v>-0.2</v>
      </c>
      <c r="O46" s="88">
        <f t="shared" si="21"/>
        <v>-0.3</v>
      </c>
      <c r="P46" s="88">
        <f t="shared" si="22"/>
        <v>-0.2</v>
      </c>
      <c r="Q46" s="88">
        <f t="shared" si="23"/>
        <v>-0.1</v>
      </c>
      <c r="R46" s="88">
        <f t="shared" si="24"/>
        <v>-0.1</v>
      </c>
      <c r="S46" s="88">
        <f t="shared" si="25"/>
        <v>-0.25</v>
      </c>
      <c r="T46" s="88">
        <f t="shared" si="26"/>
        <v>-0.25</v>
      </c>
    </row>
    <row r="47" spans="1:20" x14ac:dyDescent="0.25">
      <c r="A47" s="33" t="s">
        <v>70</v>
      </c>
      <c r="B47" s="33" t="s">
        <v>74</v>
      </c>
      <c r="C47" s="33" t="str">
        <f t="shared" si="9"/>
        <v>base</v>
      </c>
      <c r="D47" s="85">
        <f t="shared" si="10"/>
        <v>0.1</v>
      </c>
      <c r="E47" s="85">
        <f t="shared" si="11"/>
        <v>-0.5</v>
      </c>
      <c r="F47" s="85">
        <f t="shared" si="12"/>
        <v>-1.3</v>
      </c>
      <c r="G47" s="85">
        <f t="shared" si="13"/>
        <v>-1.7</v>
      </c>
      <c r="H47" s="85">
        <f t="shared" si="14"/>
        <v>-1</v>
      </c>
      <c r="I47" s="86">
        <f t="shared" si="15"/>
        <v>-1.6</v>
      </c>
      <c r="J47" s="86">
        <f t="shared" si="16"/>
        <v>-0.9</v>
      </c>
      <c r="K47" s="86">
        <f t="shared" si="17"/>
        <v>-0.3</v>
      </c>
      <c r="L47" s="86">
        <f t="shared" si="18"/>
        <v>-0.4</v>
      </c>
      <c r="M47" s="86">
        <f t="shared" si="19"/>
        <v>-0.4</v>
      </c>
      <c r="N47" s="86">
        <f t="shared" si="20"/>
        <v>-0.2</v>
      </c>
      <c r="O47" s="88">
        <f t="shared" si="21"/>
        <v>-0.3</v>
      </c>
      <c r="P47" s="88">
        <f t="shared" si="22"/>
        <v>-0.2</v>
      </c>
      <c r="Q47" s="88">
        <f t="shared" si="23"/>
        <v>-0.1</v>
      </c>
      <c r="R47" s="88">
        <f t="shared" si="24"/>
        <v>-0.1</v>
      </c>
      <c r="S47" s="88">
        <f t="shared" si="25"/>
        <v>-0.25</v>
      </c>
      <c r="T47" s="88">
        <f t="shared" si="26"/>
        <v>-0.25</v>
      </c>
    </row>
    <row r="48" spans="1:20" x14ac:dyDescent="0.25">
      <c r="A48" s="33" t="s">
        <v>125</v>
      </c>
      <c r="B48" s="33" t="s">
        <v>74</v>
      </c>
      <c r="C48" s="33" t="str">
        <f t="shared" si="9"/>
        <v>base</v>
      </c>
      <c r="D48" s="85">
        <f t="shared" si="10"/>
        <v>0.1</v>
      </c>
      <c r="E48" s="85">
        <f t="shared" si="11"/>
        <v>-0.5</v>
      </c>
      <c r="F48" s="85">
        <f t="shared" si="12"/>
        <v>-1.3</v>
      </c>
      <c r="G48" s="85">
        <f t="shared" si="13"/>
        <v>-1.7</v>
      </c>
      <c r="H48" s="85">
        <f t="shared" si="14"/>
        <v>-1</v>
      </c>
      <c r="I48" s="86">
        <f t="shared" si="15"/>
        <v>-1.6</v>
      </c>
      <c r="J48" s="86">
        <f t="shared" si="16"/>
        <v>-0.9</v>
      </c>
      <c r="K48" s="86">
        <f t="shared" si="17"/>
        <v>-0.3</v>
      </c>
      <c r="L48" s="86">
        <f t="shared" si="18"/>
        <v>-0.4</v>
      </c>
      <c r="M48" s="86">
        <f t="shared" si="19"/>
        <v>-0.4</v>
      </c>
      <c r="N48" s="86">
        <f t="shared" si="20"/>
        <v>-0.2</v>
      </c>
      <c r="O48" s="88">
        <f t="shared" si="21"/>
        <v>-0.3</v>
      </c>
      <c r="P48" s="88">
        <f t="shared" si="22"/>
        <v>-0.2</v>
      </c>
      <c r="Q48" s="88">
        <f t="shared" si="23"/>
        <v>-0.1</v>
      </c>
      <c r="R48" s="88">
        <f t="shared" si="24"/>
        <v>-0.1</v>
      </c>
      <c r="S48" s="88">
        <f t="shared" si="25"/>
        <v>-0.25</v>
      </c>
      <c r="T48" s="88">
        <f t="shared" si="26"/>
        <v>-0.25</v>
      </c>
    </row>
    <row r="49" spans="1:20" x14ac:dyDescent="0.25">
      <c r="A49" s="33" t="s">
        <v>224</v>
      </c>
      <c r="B49" s="33" t="s">
        <v>74</v>
      </c>
      <c r="C49" s="33" t="str">
        <f t="shared" si="9"/>
        <v>base</v>
      </c>
      <c r="D49" s="85">
        <f t="shared" si="10"/>
        <v>0.1</v>
      </c>
      <c r="E49" s="85">
        <f t="shared" si="11"/>
        <v>-0.5</v>
      </c>
      <c r="F49" s="85">
        <f t="shared" si="12"/>
        <v>-1.3</v>
      </c>
      <c r="G49" s="85">
        <f t="shared" si="13"/>
        <v>-1.7</v>
      </c>
      <c r="H49" s="85">
        <f t="shared" si="14"/>
        <v>-1</v>
      </c>
      <c r="I49" s="86">
        <f t="shared" si="15"/>
        <v>-1.6</v>
      </c>
      <c r="J49" s="86">
        <f t="shared" si="16"/>
        <v>-0.9</v>
      </c>
      <c r="K49" s="86">
        <f t="shared" si="17"/>
        <v>-0.3</v>
      </c>
      <c r="L49" s="86">
        <f t="shared" si="18"/>
        <v>-0.4</v>
      </c>
      <c r="M49" s="86">
        <f t="shared" si="19"/>
        <v>-0.4</v>
      </c>
      <c r="N49" s="86">
        <f t="shared" si="20"/>
        <v>-0.2</v>
      </c>
      <c r="O49" s="88">
        <f t="shared" si="21"/>
        <v>-0.3</v>
      </c>
      <c r="P49" s="88">
        <f t="shared" si="22"/>
        <v>-0.2</v>
      </c>
      <c r="Q49" s="88">
        <f t="shared" si="23"/>
        <v>-0.1</v>
      </c>
      <c r="R49" s="88">
        <f t="shared" si="24"/>
        <v>-0.1</v>
      </c>
      <c r="S49" s="88">
        <f t="shared" si="25"/>
        <v>-0.25</v>
      </c>
      <c r="T49" s="88">
        <f t="shared" si="26"/>
        <v>-0.25</v>
      </c>
    </row>
    <row r="50" spans="1:20" x14ac:dyDescent="0.25">
      <c r="A50" s="33" t="s">
        <v>225</v>
      </c>
      <c r="B50" s="33" t="s">
        <v>74</v>
      </c>
      <c r="C50" s="33" t="str">
        <f t="shared" si="9"/>
        <v>base</v>
      </c>
      <c r="D50" s="85">
        <f t="shared" si="10"/>
        <v>0.1</v>
      </c>
      <c r="E50" s="85">
        <f t="shared" si="11"/>
        <v>-0.5</v>
      </c>
      <c r="F50" s="85">
        <f t="shared" si="12"/>
        <v>-1.3</v>
      </c>
      <c r="G50" s="85">
        <f t="shared" si="13"/>
        <v>-1.7</v>
      </c>
      <c r="H50" s="85">
        <f t="shared" si="14"/>
        <v>-1</v>
      </c>
      <c r="I50" s="86">
        <f t="shared" si="15"/>
        <v>-1.6</v>
      </c>
      <c r="J50" s="86">
        <f t="shared" si="16"/>
        <v>-0.9</v>
      </c>
      <c r="K50" s="86">
        <f t="shared" si="17"/>
        <v>-0.3</v>
      </c>
      <c r="L50" s="86">
        <f t="shared" si="18"/>
        <v>-0.4</v>
      </c>
      <c r="M50" s="86">
        <f t="shared" si="19"/>
        <v>-0.4</v>
      </c>
      <c r="N50" s="86">
        <f t="shared" si="20"/>
        <v>-0.2</v>
      </c>
      <c r="O50" s="88">
        <f t="shared" si="21"/>
        <v>-0.3</v>
      </c>
      <c r="P50" s="88">
        <f t="shared" si="22"/>
        <v>-0.2</v>
      </c>
      <c r="Q50" s="88">
        <f t="shared" si="23"/>
        <v>-0.1</v>
      </c>
      <c r="R50" s="88">
        <f t="shared" si="24"/>
        <v>-0.1</v>
      </c>
      <c r="S50" s="88">
        <f t="shared" si="25"/>
        <v>-0.25</v>
      </c>
      <c r="T50" s="88">
        <f t="shared" si="26"/>
        <v>-0.25</v>
      </c>
    </row>
    <row r="51" spans="1:20" x14ac:dyDescent="0.25">
      <c r="A51" s="33" t="s">
        <v>226</v>
      </c>
      <c r="B51" s="33" t="s">
        <v>74</v>
      </c>
      <c r="C51" s="33" t="str">
        <f t="shared" si="9"/>
        <v>base</v>
      </c>
      <c r="D51" s="85">
        <f t="shared" si="10"/>
        <v>0.1</v>
      </c>
      <c r="E51" s="85">
        <f t="shared" si="11"/>
        <v>-0.5</v>
      </c>
      <c r="F51" s="85">
        <f t="shared" si="12"/>
        <v>-1.3</v>
      </c>
      <c r="G51" s="85">
        <f t="shared" si="13"/>
        <v>-1.7</v>
      </c>
      <c r="H51" s="85">
        <f t="shared" si="14"/>
        <v>-1</v>
      </c>
      <c r="I51" s="86">
        <f t="shared" si="15"/>
        <v>-1.6</v>
      </c>
      <c r="J51" s="86">
        <f t="shared" si="16"/>
        <v>-0.9</v>
      </c>
      <c r="K51" s="86">
        <f t="shared" si="17"/>
        <v>-0.3</v>
      </c>
      <c r="L51" s="86">
        <f t="shared" si="18"/>
        <v>-0.4</v>
      </c>
      <c r="M51" s="86">
        <f t="shared" si="19"/>
        <v>-0.4</v>
      </c>
      <c r="N51" s="86">
        <f t="shared" si="20"/>
        <v>-0.2</v>
      </c>
      <c r="O51" s="88">
        <f t="shared" si="21"/>
        <v>-0.3</v>
      </c>
      <c r="P51" s="88">
        <f t="shared" si="22"/>
        <v>-0.2</v>
      </c>
      <c r="Q51" s="88">
        <f t="shared" si="23"/>
        <v>-0.1</v>
      </c>
      <c r="R51" s="88">
        <f t="shared" si="24"/>
        <v>-0.1</v>
      </c>
      <c r="S51" s="88">
        <f t="shared" si="25"/>
        <v>-0.25</v>
      </c>
      <c r="T51" s="88">
        <f t="shared" si="26"/>
        <v>-0.25</v>
      </c>
    </row>
    <row r="52" spans="1:20" x14ac:dyDescent="0.25">
      <c r="A52" s="33" t="s">
        <v>255</v>
      </c>
      <c r="B52" s="33" t="s">
        <v>74</v>
      </c>
      <c r="C52" s="33" t="str">
        <f t="shared" si="9"/>
        <v>base</v>
      </c>
      <c r="D52" s="85">
        <f t="shared" si="10"/>
        <v>0.1</v>
      </c>
      <c r="E52" s="85">
        <f t="shared" si="11"/>
        <v>-0.5</v>
      </c>
      <c r="F52" s="85">
        <f t="shared" si="12"/>
        <v>-1.3</v>
      </c>
      <c r="G52" s="85">
        <f t="shared" si="13"/>
        <v>-1.7</v>
      </c>
      <c r="H52" s="85">
        <f t="shared" si="14"/>
        <v>-1</v>
      </c>
      <c r="I52" s="86">
        <f t="shared" si="15"/>
        <v>-1.6</v>
      </c>
      <c r="J52" s="86">
        <f t="shared" si="16"/>
        <v>-0.9</v>
      </c>
      <c r="K52" s="86">
        <f t="shared" si="17"/>
        <v>-0.3</v>
      </c>
      <c r="L52" s="86">
        <f t="shared" si="18"/>
        <v>-0.4</v>
      </c>
      <c r="M52" s="86">
        <f t="shared" si="19"/>
        <v>-0.4</v>
      </c>
      <c r="N52" s="86">
        <f t="shared" si="20"/>
        <v>-0.2</v>
      </c>
      <c r="O52" s="88">
        <f t="shared" si="21"/>
        <v>-0.3</v>
      </c>
      <c r="P52" s="88">
        <f t="shared" si="22"/>
        <v>-0.2</v>
      </c>
      <c r="Q52" s="88">
        <f t="shared" si="23"/>
        <v>-0.1</v>
      </c>
      <c r="R52" s="88">
        <f t="shared" si="24"/>
        <v>-0.1</v>
      </c>
      <c r="S52" s="88">
        <f t="shared" si="25"/>
        <v>-0.25</v>
      </c>
      <c r="T52" s="88">
        <f t="shared" si="26"/>
        <v>-0.25</v>
      </c>
    </row>
    <row r="53" spans="1:20" x14ac:dyDescent="0.25">
      <c r="A53" s="33" t="s">
        <v>256</v>
      </c>
      <c r="B53" s="33" t="s">
        <v>74</v>
      </c>
      <c r="C53" s="33" t="str">
        <f t="shared" si="9"/>
        <v>base</v>
      </c>
      <c r="D53" s="85">
        <f t="shared" si="10"/>
        <v>0.1</v>
      </c>
      <c r="E53" s="85">
        <f t="shared" si="11"/>
        <v>-0.5</v>
      </c>
      <c r="F53" s="85">
        <f t="shared" si="12"/>
        <v>-1.3</v>
      </c>
      <c r="G53" s="85">
        <f t="shared" si="13"/>
        <v>-1.7</v>
      </c>
      <c r="H53" s="85">
        <f t="shared" si="14"/>
        <v>-1</v>
      </c>
      <c r="I53" s="86">
        <f t="shared" si="15"/>
        <v>-1.6</v>
      </c>
      <c r="J53" s="86">
        <f t="shared" si="16"/>
        <v>-0.9</v>
      </c>
      <c r="K53" s="86">
        <f t="shared" si="17"/>
        <v>-0.3</v>
      </c>
      <c r="L53" s="86">
        <f t="shared" si="18"/>
        <v>-0.4</v>
      </c>
      <c r="M53" s="86">
        <f t="shared" si="19"/>
        <v>-0.4</v>
      </c>
      <c r="N53" s="86">
        <f t="shared" si="20"/>
        <v>-0.2</v>
      </c>
      <c r="O53" s="88">
        <f t="shared" si="21"/>
        <v>-0.3</v>
      </c>
      <c r="P53" s="88">
        <f t="shared" si="22"/>
        <v>-0.2</v>
      </c>
      <c r="Q53" s="88">
        <f t="shared" si="23"/>
        <v>-0.1</v>
      </c>
      <c r="R53" s="88">
        <f t="shared" si="24"/>
        <v>-0.1</v>
      </c>
      <c r="S53" s="88">
        <f t="shared" si="25"/>
        <v>-0.25</v>
      </c>
      <c r="T53" s="88">
        <f t="shared" si="26"/>
        <v>-0.25</v>
      </c>
    </row>
    <row r="54" spans="1:20" x14ac:dyDescent="0.25">
      <c r="A54" s="33" t="s">
        <v>71</v>
      </c>
      <c r="B54" s="33" t="s">
        <v>74</v>
      </c>
      <c r="C54" s="33" t="str">
        <f t="shared" si="9"/>
        <v>base</v>
      </c>
      <c r="D54" s="85">
        <f t="shared" si="10"/>
        <v>0.1</v>
      </c>
      <c r="E54" s="85">
        <f t="shared" si="11"/>
        <v>-0.5</v>
      </c>
      <c r="F54" s="85">
        <f t="shared" si="12"/>
        <v>-1.3</v>
      </c>
      <c r="G54" s="85">
        <f t="shared" si="13"/>
        <v>-1.7</v>
      </c>
      <c r="H54" s="85">
        <f t="shared" si="14"/>
        <v>-1</v>
      </c>
      <c r="I54" s="86">
        <f t="shared" si="15"/>
        <v>-1.6</v>
      </c>
      <c r="J54" s="86">
        <f t="shared" si="16"/>
        <v>-0.9</v>
      </c>
      <c r="K54" s="86">
        <f t="shared" si="17"/>
        <v>-0.3</v>
      </c>
      <c r="L54" s="86">
        <f t="shared" si="18"/>
        <v>-0.4</v>
      </c>
      <c r="M54" s="86">
        <f t="shared" si="19"/>
        <v>-0.4</v>
      </c>
      <c r="N54" s="86">
        <f t="shared" si="20"/>
        <v>-0.2</v>
      </c>
      <c r="O54" s="88">
        <f t="shared" si="21"/>
        <v>-0.3</v>
      </c>
      <c r="P54" s="88">
        <f t="shared" si="22"/>
        <v>-0.2</v>
      </c>
      <c r="Q54" s="88">
        <f t="shared" si="23"/>
        <v>-0.1</v>
      </c>
      <c r="R54" s="88">
        <f t="shared" si="24"/>
        <v>-0.1</v>
      </c>
      <c r="S54" s="88">
        <f t="shared" si="25"/>
        <v>-0.25</v>
      </c>
      <c r="T54" s="88">
        <f t="shared" si="26"/>
        <v>-0.25</v>
      </c>
    </row>
    <row r="55" spans="1:20" x14ac:dyDescent="0.25">
      <c r="A55" s="33" t="s">
        <v>72</v>
      </c>
      <c r="B55" s="33" t="s">
        <v>74</v>
      </c>
      <c r="C55" s="33" t="str">
        <f t="shared" si="9"/>
        <v>base</v>
      </c>
      <c r="D55" s="85">
        <f t="shared" si="10"/>
        <v>0.1</v>
      </c>
      <c r="E55" s="85">
        <f t="shared" si="11"/>
        <v>-0.5</v>
      </c>
      <c r="F55" s="85">
        <f t="shared" si="12"/>
        <v>-1.3</v>
      </c>
      <c r="G55" s="85">
        <f t="shared" si="13"/>
        <v>-1.7</v>
      </c>
      <c r="H55" s="85">
        <f t="shared" si="14"/>
        <v>-1</v>
      </c>
      <c r="I55" s="86">
        <f t="shared" si="15"/>
        <v>-1.6</v>
      </c>
      <c r="J55" s="86">
        <f t="shared" si="16"/>
        <v>-0.9</v>
      </c>
      <c r="K55" s="86">
        <f t="shared" si="17"/>
        <v>-0.3</v>
      </c>
      <c r="L55" s="86">
        <f t="shared" si="18"/>
        <v>-0.4</v>
      </c>
      <c r="M55" s="86">
        <f t="shared" si="19"/>
        <v>-0.4</v>
      </c>
      <c r="N55" s="86">
        <f t="shared" si="20"/>
        <v>-0.2</v>
      </c>
      <c r="O55" s="88">
        <f t="shared" si="21"/>
        <v>-0.3</v>
      </c>
      <c r="P55" s="88">
        <f t="shared" si="22"/>
        <v>-0.2</v>
      </c>
      <c r="Q55" s="88">
        <f t="shared" si="23"/>
        <v>-0.1</v>
      </c>
      <c r="R55" s="88">
        <f t="shared" si="24"/>
        <v>-0.1</v>
      </c>
      <c r="S55" s="88">
        <f t="shared" si="25"/>
        <v>-0.25</v>
      </c>
      <c r="T55" s="88">
        <f t="shared" si="26"/>
        <v>-0.25</v>
      </c>
    </row>
    <row r="56" spans="1:20" x14ac:dyDescent="0.25">
      <c r="A56" s="33" t="s">
        <v>126</v>
      </c>
      <c r="B56" s="33" t="s">
        <v>74</v>
      </c>
      <c r="C56" s="33" t="str">
        <f t="shared" si="9"/>
        <v>base</v>
      </c>
      <c r="D56" s="85">
        <f t="shared" si="10"/>
        <v>0.1</v>
      </c>
      <c r="E56" s="85">
        <f t="shared" si="11"/>
        <v>-0.5</v>
      </c>
      <c r="F56" s="85">
        <f t="shared" si="12"/>
        <v>-1.3</v>
      </c>
      <c r="G56" s="85">
        <f t="shared" si="13"/>
        <v>-1.7</v>
      </c>
      <c r="H56" s="85">
        <f t="shared" si="14"/>
        <v>-1</v>
      </c>
      <c r="I56" s="86">
        <f t="shared" si="15"/>
        <v>-1.6</v>
      </c>
      <c r="J56" s="86">
        <f t="shared" si="16"/>
        <v>-0.9</v>
      </c>
      <c r="K56" s="86">
        <f t="shared" si="17"/>
        <v>-0.3</v>
      </c>
      <c r="L56" s="86">
        <f t="shared" si="18"/>
        <v>-0.4</v>
      </c>
      <c r="M56" s="86">
        <f t="shared" si="19"/>
        <v>-0.4</v>
      </c>
      <c r="N56" s="86">
        <f t="shared" si="20"/>
        <v>-0.2</v>
      </c>
      <c r="O56" s="88">
        <f t="shared" si="21"/>
        <v>-0.3</v>
      </c>
      <c r="P56" s="88">
        <f t="shared" si="22"/>
        <v>-0.2</v>
      </c>
      <c r="Q56" s="88">
        <f t="shared" si="23"/>
        <v>-0.1</v>
      </c>
      <c r="R56" s="88">
        <f t="shared" si="24"/>
        <v>-0.1</v>
      </c>
      <c r="S56" s="88">
        <f t="shared" si="25"/>
        <v>-0.25</v>
      </c>
      <c r="T56" s="88">
        <f t="shared" si="26"/>
        <v>-0.25</v>
      </c>
    </row>
    <row r="57" spans="1:20" x14ac:dyDescent="0.25">
      <c r="A57" s="33" t="s">
        <v>73</v>
      </c>
      <c r="B57" s="33" t="s">
        <v>74</v>
      </c>
      <c r="C57" s="33" t="str">
        <f t="shared" si="9"/>
        <v>base</v>
      </c>
      <c r="D57" s="85">
        <f t="shared" si="10"/>
        <v>0.1</v>
      </c>
      <c r="E57" s="85">
        <f t="shared" si="11"/>
        <v>-0.5</v>
      </c>
      <c r="F57" s="85">
        <f t="shared" si="12"/>
        <v>-1.3</v>
      </c>
      <c r="G57" s="85">
        <f t="shared" si="13"/>
        <v>-1.7</v>
      </c>
      <c r="H57" s="85">
        <f t="shared" si="14"/>
        <v>-1</v>
      </c>
      <c r="I57" s="86">
        <f t="shared" si="15"/>
        <v>-1.6</v>
      </c>
      <c r="J57" s="86">
        <f t="shared" si="16"/>
        <v>-0.9</v>
      </c>
      <c r="K57" s="86">
        <f t="shared" si="17"/>
        <v>-0.3</v>
      </c>
      <c r="L57" s="86">
        <f t="shared" si="18"/>
        <v>-0.4</v>
      </c>
      <c r="M57" s="86">
        <f t="shared" si="19"/>
        <v>-0.4</v>
      </c>
      <c r="N57" s="86">
        <f t="shared" si="20"/>
        <v>-0.2</v>
      </c>
      <c r="O57" s="88">
        <f t="shared" si="21"/>
        <v>-0.3</v>
      </c>
      <c r="P57" s="88">
        <f t="shared" si="22"/>
        <v>-0.2</v>
      </c>
      <c r="Q57" s="88">
        <f t="shared" si="23"/>
        <v>-0.1</v>
      </c>
      <c r="R57" s="88">
        <f t="shared" si="24"/>
        <v>-0.1</v>
      </c>
      <c r="S57" s="88">
        <f t="shared" si="25"/>
        <v>-0.25</v>
      </c>
      <c r="T57" s="88">
        <f t="shared" si="26"/>
        <v>-0.25</v>
      </c>
    </row>
    <row r="58" spans="1:20" x14ac:dyDescent="0.25">
      <c r="A58" s="33" t="s">
        <v>127</v>
      </c>
      <c r="B58" s="33" t="s">
        <v>74</v>
      </c>
      <c r="C58" s="33" t="str">
        <f t="shared" si="9"/>
        <v>base</v>
      </c>
      <c r="D58" s="85">
        <f t="shared" si="10"/>
        <v>0.1</v>
      </c>
      <c r="E58" s="85">
        <f t="shared" si="11"/>
        <v>-0.5</v>
      </c>
      <c r="F58" s="85">
        <f t="shared" si="12"/>
        <v>-1.3</v>
      </c>
      <c r="G58" s="85">
        <f t="shared" si="13"/>
        <v>-1.7</v>
      </c>
      <c r="H58" s="85">
        <f t="shared" si="14"/>
        <v>-1</v>
      </c>
      <c r="I58" s="86">
        <f t="shared" si="15"/>
        <v>-1.6</v>
      </c>
      <c r="J58" s="86">
        <f t="shared" si="16"/>
        <v>-0.9</v>
      </c>
      <c r="K58" s="86">
        <f t="shared" si="17"/>
        <v>-0.3</v>
      </c>
      <c r="L58" s="86">
        <f t="shared" si="18"/>
        <v>-0.4</v>
      </c>
      <c r="M58" s="86">
        <f t="shared" si="19"/>
        <v>-0.4</v>
      </c>
      <c r="N58" s="86">
        <f t="shared" si="20"/>
        <v>-0.2</v>
      </c>
      <c r="O58" s="88">
        <f t="shared" si="21"/>
        <v>-0.3</v>
      </c>
      <c r="P58" s="88">
        <f t="shared" si="22"/>
        <v>-0.2</v>
      </c>
      <c r="Q58" s="88">
        <f t="shared" si="23"/>
        <v>-0.1</v>
      </c>
      <c r="R58" s="88">
        <f t="shared" si="24"/>
        <v>-0.1</v>
      </c>
      <c r="S58" s="88">
        <f t="shared" si="25"/>
        <v>-0.25</v>
      </c>
      <c r="T58" s="88">
        <f t="shared" si="26"/>
        <v>-0.25</v>
      </c>
    </row>
    <row r="59" spans="1:20" x14ac:dyDescent="0.25">
      <c r="A59" s="33" t="s">
        <v>201</v>
      </c>
      <c r="B59" s="33" t="s">
        <v>74</v>
      </c>
      <c r="C59" s="33" t="str">
        <f t="shared" si="9"/>
        <v>base</v>
      </c>
      <c r="D59" s="85">
        <f t="shared" si="10"/>
        <v>0.1</v>
      </c>
      <c r="E59" s="85">
        <f t="shared" si="11"/>
        <v>-0.5</v>
      </c>
      <c r="F59" s="85">
        <f t="shared" si="12"/>
        <v>-1.3</v>
      </c>
      <c r="G59" s="85">
        <f t="shared" si="13"/>
        <v>-1.7</v>
      </c>
      <c r="H59" s="85">
        <f t="shared" si="14"/>
        <v>-1</v>
      </c>
      <c r="I59" s="86">
        <f t="shared" si="15"/>
        <v>-1.6</v>
      </c>
      <c r="J59" s="86">
        <f t="shared" si="16"/>
        <v>-0.9</v>
      </c>
      <c r="K59" s="86">
        <f t="shared" si="17"/>
        <v>-0.3</v>
      </c>
      <c r="L59" s="86">
        <f t="shared" si="18"/>
        <v>-0.4</v>
      </c>
      <c r="M59" s="86">
        <f t="shared" si="19"/>
        <v>-0.4</v>
      </c>
      <c r="N59" s="86">
        <f t="shared" si="20"/>
        <v>-0.2</v>
      </c>
      <c r="O59" s="88">
        <f t="shared" si="21"/>
        <v>-0.3</v>
      </c>
      <c r="P59" s="88">
        <f t="shared" si="22"/>
        <v>-0.2</v>
      </c>
      <c r="Q59" s="88">
        <f t="shared" si="23"/>
        <v>-0.1</v>
      </c>
      <c r="R59" s="88">
        <f t="shared" si="24"/>
        <v>-0.1</v>
      </c>
      <c r="S59" s="88">
        <f t="shared" si="25"/>
        <v>-0.25</v>
      </c>
      <c r="T59" s="88">
        <f t="shared" si="26"/>
        <v>-0.25</v>
      </c>
    </row>
  </sheetData>
  <mergeCells count="4">
    <mergeCell ref="D5:H5"/>
    <mergeCell ref="D6:H6"/>
    <mergeCell ref="I6:N6"/>
    <mergeCell ref="O6:P6"/>
  </mergeCells>
  <conditionalFormatting sqref="E7:M7 D8:N8 D9:T59">
    <cfRule type="cellIs" dxfId="72" priority="42" operator="equal">
      <formula>"eps"</formula>
    </cfRule>
  </conditionalFormatting>
  <conditionalFormatting sqref="D7">
    <cfRule type="cellIs" dxfId="71" priority="41" operator="equal">
      <formula>"eps"</formula>
    </cfRule>
  </conditionalFormatting>
  <conditionalFormatting sqref="O8:R8 T8">
    <cfRule type="cellIs" dxfId="70" priority="2" operator="equal">
      <formula>"eps"</formula>
    </cfRule>
  </conditionalFormatting>
  <conditionalFormatting sqref="S8">
    <cfRule type="cellIs" dxfId="69" priority="1" operator="equal">
      <formula>"eps"</formula>
    </cfRule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F21" sqref="F21"/>
    </sheetView>
  </sheetViews>
  <sheetFormatPr defaultRowHeight="15" x14ac:dyDescent="0.25"/>
  <sheetData>
    <row r="1" spans="1:24" ht="18.75" x14ac:dyDescent="0.3">
      <c r="A1" s="1" t="s">
        <v>76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B8</f>
        <v>eps</v>
      </c>
      <c r="D8" s="18" t="str">
        <f t="shared" ref="D8:K8" si="1">C8</f>
        <v>eps</v>
      </c>
      <c r="E8" s="18" t="str">
        <f t="shared" si="1"/>
        <v>eps</v>
      </c>
      <c r="F8" s="18" t="str">
        <f t="shared" si="1"/>
        <v>eps</v>
      </c>
      <c r="G8" s="18" t="str">
        <f t="shared" si="1"/>
        <v>eps</v>
      </c>
      <c r="H8" s="18" t="str">
        <f t="shared" si="1"/>
        <v>eps</v>
      </c>
      <c r="I8" s="18" t="str">
        <f t="shared" si="1"/>
        <v>eps</v>
      </c>
      <c r="J8" s="18" t="str">
        <f t="shared" si="1"/>
        <v>eps</v>
      </c>
      <c r="K8" s="18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1" t="str">
        <f>B8</f>
        <v>eps</v>
      </c>
      <c r="C9" s="18" t="str">
        <f t="shared" ref="C9:K13" si="4">B9</f>
        <v>eps</v>
      </c>
      <c r="D9" s="18" t="str">
        <f t="shared" si="4"/>
        <v>eps</v>
      </c>
      <c r="E9" s="18" t="str">
        <f t="shared" si="4"/>
        <v>eps</v>
      </c>
      <c r="F9" s="18" t="str">
        <f t="shared" si="4"/>
        <v>eps</v>
      </c>
      <c r="G9" s="18" t="str">
        <f t="shared" si="4"/>
        <v>eps</v>
      </c>
      <c r="H9" s="18" t="str">
        <f t="shared" si="4"/>
        <v>eps</v>
      </c>
      <c r="I9" s="18" t="str">
        <f t="shared" si="4"/>
        <v>eps</v>
      </c>
      <c r="J9" s="18" t="str">
        <f t="shared" si="4"/>
        <v>eps</v>
      </c>
      <c r="K9" s="18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8" t="str">
        <f>B9</f>
        <v>eps</v>
      </c>
      <c r="C10" s="18" t="str">
        <f t="shared" si="4"/>
        <v>eps</v>
      </c>
      <c r="D10" s="18" t="str">
        <f t="shared" si="4"/>
        <v>eps</v>
      </c>
      <c r="E10" s="18" t="str">
        <f t="shared" si="4"/>
        <v>eps</v>
      </c>
      <c r="F10" s="18" t="str">
        <f t="shared" si="4"/>
        <v>eps</v>
      </c>
      <c r="G10" s="18" t="str">
        <f t="shared" si="4"/>
        <v>eps</v>
      </c>
      <c r="H10" s="18" t="str">
        <f t="shared" si="4"/>
        <v>eps</v>
      </c>
      <c r="I10" s="18" t="str">
        <f t="shared" si="4"/>
        <v>eps</v>
      </c>
      <c r="J10" s="18" t="str">
        <f t="shared" si="4"/>
        <v>eps</v>
      </c>
      <c r="K10" s="18" t="str">
        <f t="shared" si="4"/>
        <v>eps</v>
      </c>
      <c r="N10" t="s">
        <v>104</v>
      </c>
      <c r="O10" s="18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8" t="str">
        <f>B10</f>
        <v>eps</v>
      </c>
      <c r="C11" s="18" t="str">
        <f t="shared" si="4"/>
        <v>eps</v>
      </c>
      <c r="D11" s="18" t="str">
        <f t="shared" si="4"/>
        <v>eps</v>
      </c>
      <c r="E11" s="18" t="str">
        <f t="shared" si="4"/>
        <v>eps</v>
      </c>
      <c r="F11" s="18" t="str">
        <f t="shared" si="4"/>
        <v>eps</v>
      </c>
      <c r="G11" s="18" t="str">
        <f t="shared" si="4"/>
        <v>eps</v>
      </c>
      <c r="H11" s="18" t="str">
        <f t="shared" si="4"/>
        <v>eps</v>
      </c>
      <c r="I11" s="18" t="str">
        <f t="shared" si="4"/>
        <v>eps</v>
      </c>
      <c r="J11" s="18" t="str">
        <f t="shared" si="4"/>
        <v>eps</v>
      </c>
      <c r="K11" s="18" t="str">
        <f t="shared" si="4"/>
        <v>eps</v>
      </c>
      <c r="N11" t="s">
        <v>105</v>
      </c>
      <c r="O11" s="18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53</v>
      </c>
      <c r="B12" s="18" t="str">
        <f>B11</f>
        <v>eps</v>
      </c>
      <c r="C12" s="18" t="str">
        <f t="shared" si="4"/>
        <v>eps</v>
      </c>
      <c r="D12" s="18" t="str">
        <f t="shared" si="4"/>
        <v>eps</v>
      </c>
      <c r="E12" s="18" t="str">
        <f t="shared" si="4"/>
        <v>eps</v>
      </c>
      <c r="F12" s="18" t="str">
        <f t="shared" si="4"/>
        <v>eps</v>
      </c>
      <c r="G12" s="18" t="str">
        <f t="shared" si="4"/>
        <v>eps</v>
      </c>
      <c r="H12" s="18" t="str">
        <f t="shared" si="4"/>
        <v>eps</v>
      </c>
      <c r="I12" s="18" t="str">
        <f t="shared" si="4"/>
        <v>eps</v>
      </c>
      <c r="J12" s="18" t="str">
        <f t="shared" si="4"/>
        <v>eps</v>
      </c>
      <c r="K12" s="18" t="str">
        <f t="shared" si="4"/>
        <v>eps</v>
      </c>
      <c r="N12" t="s">
        <v>53</v>
      </c>
      <c r="O12" s="18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8" t="str">
        <f>B12</f>
        <v>eps</v>
      </c>
      <c r="C13" s="18" t="str">
        <f t="shared" si="4"/>
        <v>eps</v>
      </c>
      <c r="D13" s="18" t="str">
        <f t="shared" si="4"/>
        <v>eps</v>
      </c>
      <c r="E13" s="18" t="str">
        <f t="shared" si="4"/>
        <v>eps</v>
      </c>
      <c r="F13" s="18" t="str">
        <f t="shared" si="4"/>
        <v>eps</v>
      </c>
      <c r="G13" s="18" t="str">
        <f t="shared" si="4"/>
        <v>eps</v>
      </c>
      <c r="H13" s="18" t="str">
        <f t="shared" si="4"/>
        <v>eps</v>
      </c>
      <c r="I13" s="18" t="str">
        <f t="shared" si="4"/>
        <v>eps</v>
      </c>
      <c r="J13" s="18" t="str">
        <f t="shared" si="4"/>
        <v>eps</v>
      </c>
      <c r="K13" s="18" t="str">
        <f t="shared" si="4"/>
        <v>eps</v>
      </c>
      <c r="N13" t="s">
        <v>132</v>
      </c>
      <c r="O13" s="18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68" priority="11" operator="equal">
      <formula>"eps"</formula>
    </cfRule>
  </conditionalFormatting>
  <conditionalFormatting sqref="O8:X13">
    <cfRule type="cellIs" dxfId="67" priority="3" operator="equal">
      <formula>"eps"</formula>
    </cfRule>
  </conditionalFormatting>
  <conditionalFormatting sqref="P8:X13">
    <cfRule type="cellIs" dxfId="66" priority="2" operator="equal">
      <formula>"eps"</formula>
    </cfRule>
  </conditionalFormatting>
  <conditionalFormatting sqref="P8:X13">
    <cfRule type="cellIs" dxfId="65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I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24" sqref="Q24"/>
    </sheetView>
  </sheetViews>
  <sheetFormatPr defaultRowHeight="15" x14ac:dyDescent="0.25"/>
  <cols>
    <col min="30" max="30" width="9.28515625" style="15"/>
  </cols>
  <sheetData>
    <row r="1" spans="1:35" ht="18.75" x14ac:dyDescent="0.3">
      <c r="A1" s="1" t="s">
        <v>79</v>
      </c>
    </row>
    <row r="5" spans="1:35" x14ac:dyDescent="0.25">
      <c r="A5" s="2" t="s">
        <v>162</v>
      </c>
      <c r="N5" s="2" t="s">
        <v>155</v>
      </c>
      <c r="AC5" t="s">
        <v>274</v>
      </c>
    </row>
    <row r="6" spans="1:35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C6" t="s">
        <v>278</v>
      </c>
    </row>
    <row r="7" spans="1:35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F7" s="6" t="s">
        <v>275</v>
      </c>
      <c r="AG7" s="6" t="s">
        <v>277</v>
      </c>
      <c r="AI7" s="6" t="s">
        <v>276</v>
      </c>
    </row>
    <row r="8" spans="1:35" x14ac:dyDescent="0.25">
      <c r="A8" t="s">
        <v>102</v>
      </c>
      <c r="B8" s="11">
        <f>[3]Assumptions!$C$11*100</f>
        <v>0.90346593295616007</v>
      </c>
      <c r="C8" s="11">
        <f>$B8</f>
        <v>0.90346593295616007</v>
      </c>
      <c r="D8" s="11">
        <f t="shared" ref="D8:K11" si="1">$B8</f>
        <v>0.90346593295616007</v>
      </c>
      <c r="E8" s="11">
        <f t="shared" si="1"/>
        <v>0.90346593295616007</v>
      </c>
      <c r="F8" s="11">
        <f t="shared" si="1"/>
        <v>0.90346593295616007</v>
      </c>
      <c r="G8" s="11">
        <f t="shared" si="1"/>
        <v>0.90346593295616007</v>
      </c>
      <c r="H8" s="11">
        <f t="shared" si="1"/>
        <v>0.90346593295616007</v>
      </c>
      <c r="I8" s="11">
        <f t="shared" si="1"/>
        <v>0.90346593295616007</v>
      </c>
      <c r="J8" s="11">
        <f t="shared" si="1"/>
        <v>0.90346593295616007</v>
      </c>
      <c r="K8" s="11">
        <f t="shared" si="1"/>
        <v>0.90346593295616007</v>
      </c>
      <c r="N8" t="str">
        <f>A8</f>
        <v>flab-p</v>
      </c>
      <c r="O8" s="11" t="s">
        <v>77</v>
      </c>
      <c r="P8" s="11" t="str">
        <f>$O8</f>
        <v>eps</v>
      </c>
      <c r="Q8" s="11" t="str">
        <f t="shared" ref="Q8:X11" si="2">$O8</f>
        <v>eps</v>
      </c>
      <c r="R8" s="11" t="str">
        <f t="shared" si="2"/>
        <v>eps</v>
      </c>
      <c r="S8" s="11" t="str">
        <f t="shared" si="2"/>
        <v>eps</v>
      </c>
      <c r="T8" s="11" t="str">
        <f t="shared" si="2"/>
        <v>eps</v>
      </c>
      <c r="U8" s="11" t="str">
        <f t="shared" si="2"/>
        <v>eps</v>
      </c>
      <c r="V8" s="11" t="str">
        <f t="shared" si="2"/>
        <v>eps</v>
      </c>
      <c r="W8" s="11" t="str">
        <f t="shared" si="2"/>
        <v>eps</v>
      </c>
      <c r="X8" s="11" t="str">
        <f t="shared" si="2"/>
        <v>eps</v>
      </c>
      <c r="AC8" s="199" t="s">
        <v>286</v>
      </c>
      <c r="AD8" s="15" t="s">
        <v>102</v>
      </c>
      <c r="AE8" t="s">
        <v>279</v>
      </c>
      <c r="AF8" s="42">
        <v>-0.12416728559939472</v>
      </c>
      <c r="AG8" s="42">
        <v>8.9065642927693922E-2</v>
      </c>
      <c r="AH8" s="43"/>
      <c r="AI8" s="42">
        <v>2.2422767783087938E-2</v>
      </c>
    </row>
    <row r="9" spans="1:35" x14ac:dyDescent="0.25">
      <c r="A9" t="s">
        <v>103</v>
      </c>
      <c r="B9" s="18">
        <f>[3]Assumptions!$C$10*100</f>
        <v>1.9579508920890998</v>
      </c>
      <c r="C9" s="11">
        <f>$B9</f>
        <v>1.9579508920890998</v>
      </c>
      <c r="D9" s="11">
        <f t="shared" si="1"/>
        <v>1.9579508920890998</v>
      </c>
      <c r="E9" s="11">
        <f t="shared" si="1"/>
        <v>1.9579508920890998</v>
      </c>
      <c r="F9" s="11">
        <f t="shared" si="1"/>
        <v>1.9579508920890998</v>
      </c>
      <c r="G9" s="11">
        <f t="shared" si="1"/>
        <v>1.9579508920890998</v>
      </c>
      <c r="H9" s="11">
        <f t="shared" si="1"/>
        <v>1.9579508920890998</v>
      </c>
      <c r="I9" s="11">
        <f t="shared" si="1"/>
        <v>1.9579508920890998</v>
      </c>
      <c r="J9" s="11">
        <f t="shared" si="1"/>
        <v>1.9579508920890998</v>
      </c>
      <c r="K9" s="11">
        <f t="shared" si="1"/>
        <v>1.9579508920890998</v>
      </c>
      <c r="N9" t="str">
        <f>A9</f>
        <v>flab-m</v>
      </c>
      <c r="O9" s="18" t="str">
        <f>O8</f>
        <v>eps</v>
      </c>
      <c r="P9" s="11" t="str">
        <f>$O9</f>
        <v>eps</v>
      </c>
      <c r="Q9" s="11" t="str">
        <f t="shared" si="2"/>
        <v>eps</v>
      </c>
      <c r="R9" s="11" t="str">
        <f t="shared" si="2"/>
        <v>eps</v>
      </c>
      <c r="S9" s="11" t="str">
        <f t="shared" si="2"/>
        <v>eps</v>
      </c>
      <c r="T9" s="11" t="str">
        <f t="shared" si="2"/>
        <v>eps</v>
      </c>
      <c r="U9" s="11" t="str">
        <f t="shared" si="2"/>
        <v>eps</v>
      </c>
      <c r="V9" s="11" t="str">
        <f t="shared" si="2"/>
        <v>eps</v>
      </c>
      <c r="W9" s="11" t="str">
        <f t="shared" si="2"/>
        <v>eps</v>
      </c>
      <c r="X9" s="11" t="str">
        <f t="shared" si="2"/>
        <v>eps</v>
      </c>
      <c r="AC9" s="199"/>
      <c r="AD9" s="15" t="s">
        <v>103</v>
      </c>
      <c r="AE9" t="s">
        <v>280</v>
      </c>
      <c r="AF9" s="42">
        <v>-7.174168819979454E-3</v>
      </c>
      <c r="AG9" s="42">
        <v>-5.6962765598347787E-2</v>
      </c>
      <c r="AH9" s="43"/>
      <c r="AI9" s="42">
        <v>-5.0680632729916297E-2</v>
      </c>
    </row>
    <row r="10" spans="1:35" x14ac:dyDescent="0.25">
      <c r="A10" t="s">
        <v>104</v>
      </c>
      <c r="B10" s="18">
        <f>[3]Assumptions!$C$9*100</f>
        <v>2.4623395018108285</v>
      </c>
      <c r="C10" s="11">
        <f>$B10</f>
        <v>2.4623395018108285</v>
      </c>
      <c r="D10" s="11">
        <f t="shared" si="1"/>
        <v>2.4623395018108285</v>
      </c>
      <c r="E10" s="11">
        <f t="shared" si="1"/>
        <v>2.4623395018108285</v>
      </c>
      <c r="F10" s="11">
        <f t="shared" si="1"/>
        <v>2.4623395018108285</v>
      </c>
      <c r="G10" s="11">
        <f t="shared" si="1"/>
        <v>2.4623395018108285</v>
      </c>
      <c r="H10" s="11">
        <f t="shared" si="1"/>
        <v>2.4623395018108285</v>
      </c>
      <c r="I10" s="11">
        <f t="shared" si="1"/>
        <v>2.4623395018108285</v>
      </c>
      <c r="J10" s="11">
        <f t="shared" si="1"/>
        <v>2.4623395018108285</v>
      </c>
      <c r="K10" s="11">
        <f t="shared" si="1"/>
        <v>2.4623395018108285</v>
      </c>
      <c r="N10" t="str">
        <f>A10</f>
        <v>flab-s</v>
      </c>
      <c r="O10" s="18" t="s">
        <v>77</v>
      </c>
      <c r="P10" s="11" t="str">
        <f>$O10</f>
        <v>eps</v>
      </c>
      <c r="Q10" s="11" t="str">
        <f t="shared" si="2"/>
        <v>eps</v>
      </c>
      <c r="R10" s="11" t="str">
        <f t="shared" si="2"/>
        <v>eps</v>
      </c>
      <c r="S10" s="11" t="str">
        <f t="shared" si="2"/>
        <v>eps</v>
      </c>
      <c r="T10" s="11" t="str">
        <f t="shared" si="2"/>
        <v>eps</v>
      </c>
      <c r="U10" s="11" t="str">
        <f t="shared" si="2"/>
        <v>eps</v>
      </c>
      <c r="V10" s="11" t="str">
        <f t="shared" si="2"/>
        <v>eps</v>
      </c>
      <c r="W10" s="11" t="str">
        <f t="shared" si="2"/>
        <v>eps</v>
      </c>
      <c r="X10" s="11" t="str">
        <f t="shared" si="2"/>
        <v>eps</v>
      </c>
      <c r="AC10" s="199"/>
      <c r="AD10" s="15" t="s">
        <v>104</v>
      </c>
      <c r="AE10" t="s">
        <v>281</v>
      </c>
      <c r="AF10" s="42">
        <v>3.2526080102635246E-2</v>
      </c>
      <c r="AG10" s="42">
        <v>0.17066786256599764</v>
      </c>
      <c r="AH10" s="43"/>
      <c r="AI10" s="42">
        <v>0.18602450187111397</v>
      </c>
    </row>
    <row r="11" spans="1:35" x14ac:dyDescent="0.25">
      <c r="A11" t="s">
        <v>105</v>
      </c>
      <c r="B11" s="18">
        <f>[3]Assumptions!$C$8*100</f>
        <v>1.1459554113218973</v>
      </c>
      <c r="C11" s="11">
        <f>$B11</f>
        <v>1.1459554113218973</v>
      </c>
      <c r="D11" s="11">
        <f t="shared" si="1"/>
        <v>1.1459554113218973</v>
      </c>
      <c r="E11" s="11">
        <f t="shared" si="1"/>
        <v>1.1459554113218973</v>
      </c>
      <c r="F11" s="11">
        <f t="shared" si="1"/>
        <v>1.1459554113218973</v>
      </c>
      <c r="G11" s="11">
        <f t="shared" si="1"/>
        <v>1.1459554113218973</v>
      </c>
      <c r="H11" s="11">
        <f t="shared" si="1"/>
        <v>1.1459554113218973</v>
      </c>
      <c r="I11" s="11">
        <f t="shared" si="1"/>
        <v>1.1459554113218973</v>
      </c>
      <c r="J11" s="11">
        <f t="shared" si="1"/>
        <v>1.1459554113218973</v>
      </c>
      <c r="K11" s="11">
        <f t="shared" si="1"/>
        <v>1.1459554113218973</v>
      </c>
      <c r="N11" t="str">
        <f>A11</f>
        <v>flab-t</v>
      </c>
      <c r="O11" s="18" t="s">
        <v>77</v>
      </c>
      <c r="P11" s="11" t="str">
        <f>$O11</f>
        <v>eps</v>
      </c>
      <c r="Q11" s="11" t="str">
        <f t="shared" si="2"/>
        <v>eps</v>
      </c>
      <c r="R11" s="11" t="str">
        <f t="shared" si="2"/>
        <v>eps</v>
      </c>
      <c r="S11" s="11" t="str">
        <f t="shared" si="2"/>
        <v>eps</v>
      </c>
      <c r="T11" s="11" t="str">
        <f t="shared" si="2"/>
        <v>eps</v>
      </c>
      <c r="U11" s="11" t="str">
        <f t="shared" si="2"/>
        <v>eps</v>
      </c>
      <c r="V11" s="11" t="str">
        <f t="shared" si="2"/>
        <v>eps</v>
      </c>
      <c r="W11" s="11" t="str">
        <f t="shared" si="2"/>
        <v>eps</v>
      </c>
      <c r="X11" s="11" t="str">
        <f t="shared" si="2"/>
        <v>eps</v>
      </c>
      <c r="AC11" s="199"/>
      <c r="AE11" s="40" t="s">
        <v>282</v>
      </c>
      <c r="AF11" s="44">
        <v>1.6407943861547869E-2</v>
      </c>
      <c r="AG11" s="44">
        <v>-7.794599544481684E-2</v>
      </c>
      <c r="AH11" s="43"/>
      <c r="AI11" s="44">
        <v>-3.7751419634001304E-2</v>
      </c>
    </row>
    <row r="12" spans="1:35" x14ac:dyDescent="0.25">
      <c r="A12" t="s">
        <v>132</v>
      </c>
      <c r="B12" s="18" t="s">
        <v>77</v>
      </c>
      <c r="C12" s="11" t="str">
        <f t="shared" ref="C12:K12" si="3">$B12</f>
        <v>eps</v>
      </c>
      <c r="D12" s="11" t="str">
        <f t="shared" si="3"/>
        <v>eps</v>
      </c>
      <c r="E12" s="11" t="str">
        <f t="shared" si="3"/>
        <v>eps</v>
      </c>
      <c r="F12" s="11" t="str">
        <f t="shared" si="3"/>
        <v>eps</v>
      </c>
      <c r="G12" s="11" t="str">
        <f t="shared" si="3"/>
        <v>eps</v>
      </c>
      <c r="H12" s="11" t="str">
        <f t="shared" si="3"/>
        <v>eps</v>
      </c>
      <c r="I12" s="11" t="str">
        <f t="shared" si="3"/>
        <v>eps</v>
      </c>
      <c r="J12" s="11" t="str">
        <f t="shared" si="3"/>
        <v>eps</v>
      </c>
      <c r="K12" s="11" t="str">
        <f t="shared" si="3"/>
        <v>eps</v>
      </c>
      <c r="N12" t="str">
        <f>A12</f>
        <v>flnd</v>
      </c>
      <c r="O12" s="18" t="s">
        <v>77</v>
      </c>
      <c r="P12" s="11" t="str">
        <f t="shared" ref="P12:X12" si="4">$O12</f>
        <v>eps</v>
      </c>
      <c r="Q12" s="11" t="str">
        <f t="shared" si="4"/>
        <v>eps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  <c r="AC12" s="199"/>
      <c r="AD12" s="41"/>
      <c r="AE12" s="40" t="s">
        <v>283</v>
      </c>
      <c r="AF12" s="44">
        <v>6.5961410991616454E-2</v>
      </c>
      <c r="AG12" s="44">
        <v>0.21667050209847805</v>
      </c>
      <c r="AH12" s="43"/>
      <c r="AI12" s="44">
        <v>0.17583938011480438</v>
      </c>
    </row>
    <row r="13" spans="1:35" x14ac:dyDescent="0.25">
      <c r="AC13" s="199"/>
      <c r="AD13" s="15" t="s">
        <v>105</v>
      </c>
      <c r="AF13" s="42">
        <v>2.3361219962093616E-2</v>
      </c>
      <c r="AG13" s="42">
        <v>8.7889745906794214E-2</v>
      </c>
      <c r="AH13" s="43"/>
      <c r="AI13" s="42">
        <v>9.2156184461511303E-2</v>
      </c>
    </row>
    <row r="14" spans="1:35" x14ac:dyDescent="0.25">
      <c r="AC14" s="199"/>
      <c r="AD14" s="41"/>
      <c r="AE14" t="s">
        <v>284</v>
      </c>
      <c r="AF14" s="42">
        <v>-1.3052229519291858E-2</v>
      </c>
      <c r="AG14" s="42">
        <v>3.2548573126501612E-2</v>
      </c>
      <c r="AH14" s="43"/>
      <c r="AI14" s="42">
        <v>1.63105227921021E-2</v>
      </c>
    </row>
    <row r="15" spans="1:35" x14ac:dyDescent="0.25">
      <c r="AC15" s="199" t="s">
        <v>285</v>
      </c>
      <c r="AD15" s="15" t="s">
        <v>102</v>
      </c>
      <c r="AE15" t="s">
        <v>279</v>
      </c>
      <c r="AF15" s="42">
        <v>-0.13795755314869784</v>
      </c>
      <c r="AG15" s="42">
        <v>8.7323430551815129E-2</v>
      </c>
      <c r="AH15" s="43"/>
      <c r="AI15" s="42">
        <v>1.816443673310375E-2</v>
      </c>
    </row>
    <row r="16" spans="1:35" x14ac:dyDescent="0.25">
      <c r="AC16" s="199"/>
      <c r="AD16" s="15" t="s">
        <v>103</v>
      </c>
      <c r="AE16" t="s">
        <v>280</v>
      </c>
      <c r="AF16" s="42">
        <v>-2.2616039114949027E-2</v>
      </c>
      <c r="AG16" s="42">
        <v>-6.8104402073511539E-2</v>
      </c>
      <c r="AH16" s="43"/>
      <c r="AI16" s="42">
        <v>-6.3626655215099026E-2</v>
      </c>
    </row>
    <row r="17" spans="9:35" x14ac:dyDescent="0.25">
      <c r="AC17" s="199"/>
      <c r="AD17" s="15" t="s">
        <v>104</v>
      </c>
      <c r="AE17" t="s">
        <v>281</v>
      </c>
      <c r="AF17" s="42">
        <v>1.3349257353881372E-2</v>
      </c>
      <c r="AG17" s="42">
        <v>0.18316479510853445</v>
      </c>
      <c r="AH17" s="43"/>
      <c r="AI17" s="42">
        <v>0.20265341986294438</v>
      </c>
    </row>
    <row r="18" spans="9:35" x14ac:dyDescent="0.25">
      <c r="AC18" s="199"/>
      <c r="AE18" s="40" t="s">
        <v>282</v>
      </c>
      <c r="AF18" s="44">
        <v>5.2661941692828673E-3</v>
      </c>
      <c r="AG18" s="44">
        <v>-9.6357615475695546E-2</v>
      </c>
      <c r="AH18" s="43"/>
      <c r="AI18" s="44">
        <v>-4.9992717055733049E-2</v>
      </c>
    </row>
    <row r="19" spans="9:35" x14ac:dyDescent="0.25">
      <c r="AC19" s="199"/>
      <c r="AD19" s="41"/>
      <c r="AE19" s="40" t="s">
        <v>283</v>
      </c>
      <c r="AF19" s="44">
        <v>6.2288895613269002E-2</v>
      </c>
      <c r="AG19" s="44">
        <v>0.21670917030532677</v>
      </c>
      <c r="AH19" s="43"/>
      <c r="AI19" s="44">
        <v>0.17831164197556482</v>
      </c>
    </row>
    <row r="20" spans="9:35" x14ac:dyDescent="0.25">
      <c r="AC20" s="199"/>
      <c r="AD20" s="15" t="s">
        <v>105</v>
      </c>
      <c r="AF20" s="42">
        <v>1.4973982852586998E-2</v>
      </c>
      <c r="AG20" s="42">
        <v>8.124489580891181E-3</v>
      </c>
      <c r="AH20" s="43"/>
      <c r="AI20" s="42">
        <v>1.4603679683246495E-2</v>
      </c>
    </row>
    <row r="21" spans="9:35" x14ac:dyDescent="0.25">
      <c r="AC21" s="199"/>
      <c r="AD21" s="41"/>
      <c r="AE21" t="s">
        <v>284</v>
      </c>
      <c r="AF21" s="42">
        <v>-2.7610032011671559E-2</v>
      </c>
      <c r="AG21" s="42">
        <v>3.0616529834912365E-2</v>
      </c>
      <c r="AH21" s="43"/>
      <c r="AI21" s="42">
        <v>1.1115363389364585E-2</v>
      </c>
    </row>
    <row r="22" spans="9:35" x14ac:dyDescent="0.25">
      <c r="I22" s="15"/>
    </row>
  </sheetData>
  <mergeCells count="2">
    <mergeCell ref="AC8:AC14"/>
    <mergeCell ref="AC15:AC21"/>
  </mergeCells>
  <conditionalFormatting sqref="C7:K7 O8:X12 B8:K12">
    <cfRule type="cellIs" dxfId="64" priority="11" operator="equal">
      <formula>"eps"</formula>
    </cfRule>
  </conditionalFormatting>
  <conditionalFormatting sqref="O8:X12">
    <cfRule type="cellIs" dxfId="63" priority="5" operator="equal">
      <formula>"eps"</formula>
    </cfRule>
  </conditionalFormatting>
  <conditionalFormatting sqref="P8:X12">
    <cfRule type="cellIs" dxfId="62" priority="4" operator="equal">
      <formula>"eps"</formula>
    </cfRule>
  </conditionalFormatting>
  <conditionalFormatting sqref="P8:X12">
    <cfRule type="cellIs" dxfId="61" priority="3" operator="equal">
      <formula>"eps"</formula>
    </cfRule>
  </conditionalFormatting>
  <conditionalFormatting sqref="P8:X12">
    <cfRule type="cellIs" dxfId="60" priority="2" operator="equal">
      <formula>"eps"</formula>
    </cfRule>
  </conditionalFormatting>
  <conditionalFormatting sqref="P8:X12">
    <cfRule type="cellIs" dxfId="5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$AC$8:$AC$21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sheetData>
    <row r="1" spans="1:24" ht="18.75" x14ac:dyDescent="0.3">
      <c r="A1" s="1" t="s">
        <v>173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8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8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8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167</v>
      </c>
      <c r="B12" s="18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8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5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7" activePane="bottomRight" state="frozen"/>
      <selection activeCell="F8" sqref="F8"/>
      <selection pane="topRight" activeCell="F8" sqref="F8"/>
      <selection pane="bottomLeft" activeCell="F8" sqref="F8"/>
      <selection pane="bottomRight" activeCell="Q59" sqref="Q59:Z59"/>
    </sheetView>
  </sheetViews>
  <sheetFormatPr defaultRowHeight="15" x14ac:dyDescent="0.25"/>
  <sheetData>
    <row r="1" spans="1:26" ht="18.75" x14ac:dyDescent="0.3">
      <c r="A1" s="1" t="s">
        <v>78</v>
      </c>
    </row>
    <row r="5" spans="1:26" x14ac:dyDescent="0.25">
      <c r="A5" s="2" t="s">
        <v>162</v>
      </c>
      <c r="O5" s="2" t="s">
        <v>155</v>
      </c>
    </row>
    <row r="6" spans="1:2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">
        <v>59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15" t="s">
        <v>133</v>
      </c>
      <c r="B9" s="83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15" t="s">
        <v>134</v>
      </c>
      <c r="B10" s="83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15" t="s">
        <v>60</v>
      </c>
      <c r="B11" s="83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15" t="s">
        <v>220</v>
      </c>
      <c r="B12" s="83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15" t="s">
        <v>221</v>
      </c>
      <c r="B13" s="83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amore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15" t="s">
        <v>223</v>
      </c>
      <c r="B14" s="83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amine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15" t="s">
        <v>101</v>
      </c>
      <c r="B15" s="83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acoil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15" t="s">
        <v>135</v>
      </c>
      <c r="B16" s="83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angas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15" t="s">
        <v>222</v>
      </c>
      <c r="B17" s="83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ahydr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15" t="s">
        <v>61</v>
      </c>
      <c r="B18" s="83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afood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15" t="s">
        <v>106</v>
      </c>
      <c r="B19" s="83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abevt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15" t="s">
        <v>62</v>
      </c>
      <c r="B20" s="83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atext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15" t="s">
        <v>107</v>
      </c>
      <c r="B21" s="83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aclth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15" t="s">
        <v>108</v>
      </c>
      <c r="B22" s="83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aleat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15" t="s">
        <v>109</v>
      </c>
      <c r="B23" s="83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afoot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16" t="s">
        <v>110</v>
      </c>
      <c r="B24" s="83" t="s">
        <v>74</v>
      </c>
      <c r="C24" s="17" t="s">
        <v>77</v>
      </c>
      <c r="D24" s="17" t="str">
        <f t="shared" ref="D24:L40" si="8">$C24</f>
        <v>eps</v>
      </c>
      <c r="E24" s="17" t="str">
        <f t="shared" si="8"/>
        <v>eps</v>
      </c>
      <c r="F24" s="17" t="str">
        <f t="shared" si="8"/>
        <v>eps</v>
      </c>
      <c r="G24" s="17" t="str">
        <f t="shared" si="8"/>
        <v>eps</v>
      </c>
      <c r="H24" s="17" t="str">
        <f t="shared" si="8"/>
        <v>eps</v>
      </c>
      <c r="I24" s="17" t="str">
        <f t="shared" si="8"/>
        <v>eps</v>
      </c>
      <c r="J24" s="17" t="str">
        <f t="shared" si="8"/>
        <v>eps</v>
      </c>
      <c r="K24" s="17" t="str">
        <f t="shared" si="8"/>
        <v>eps</v>
      </c>
      <c r="L24" s="17" t="str">
        <f t="shared" si="8"/>
        <v>eps</v>
      </c>
      <c r="O24" s="15" t="str">
        <f t="shared" si="4"/>
        <v>awood</v>
      </c>
      <c r="P24" s="15" t="str">
        <f t="shared" si="5"/>
        <v>nat</v>
      </c>
      <c r="Q24" s="17" t="s">
        <v>77</v>
      </c>
      <c r="R24" s="17" t="str">
        <f t="shared" si="6"/>
        <v>eps</v>
      </c>
      <c r="S24" s="17" t="str">
        <f t="shared" si="6"/>
        <v>eps</v>
      </c>
      <c r="T24" s="17" t="str">
        <f t="shared" si="6"/>
        <v>eps</v>
      </c>
      <c r="U24" s="17" t="str">
        <f t="shared" si="6"/>
        <v>eps</v>
      </c>
      <c r="V24" s="17" t="str">
        <f t="shared" si="6"/>
        <v>eps</v>
      </c>
      <c r="W24" s="17" t="str">
        <f t="shared" si="6"/>
        <v>eps</v>
      </c>
      <c r="X24" s="17" t="str">
        <f t="shared" si="6"/>
        <v>eps</v>
      </c>
      <c r="Y24" s="17" t="str">
        <f t="shared" si="6"/>
        <v>eps</v>
      </c>
      <c r="Z24" s="17" t="str">
        <f t="shared" si="6"/>
        <v>eps</v>
      </c>
    </row>
    <row r="25" spans="1:26" x14ac:dyDescent="0.25">
      <c r="A25" s="15" t="s">
        <v>111</v>
      </c>
      <c r="B25" s="83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apapr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15" t="s">
        <v>112</v>
      </c>
      <c r="B26" s="83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aprnt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15" t="s">
        <v>63</v>
      </c>
      <c r="B27" s="83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apetr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15" t="s">
        <v>113</v>
      </c>
      <c r="B28" s="83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abchm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15" t="s">
        <v>114</v>
      </c>
      <c r="B29" s="83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aochm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15" t="s">
        <v>115</v>
      </c>
      <c r="B30" s="83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arubb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15" t="s">
        <v>116</v>
      </c>
      <c r="B31" s="83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aplas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15" t="s">
        <v>117</v>
      </c>
      <c r="B32" s="83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aglas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15" t="s">
        <v>64</v>
      </c>
      <c r="B33" s="83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anmet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15" t="s">
        <v>118</v>
      </c>
      <c r="B34" s="83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airon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15" t="s">
        <v>119</v>
      </c>
      <c r="B35" s="83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anfrm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15" t="s">
        <v>120</v>
      </c>
      <c r="B36" s="83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ametp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15" t="s">
        <v>65</v>
      </c>
      <c r="B37" s="83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amach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15" t="s">
        <v>121</v>
      </c>
      <c r="B38" s="83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aemch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15" t="s">
        <v>122</v>
      </c>
      <c r="B39" s="83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asequ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15" t="s">
        <v>66</v>
      </c>
      <c r="B40" s="83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avehi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15" t="s">
        <v>123</v>
      </c>
      <c r="B41" s="83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atequ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15" t="s">
        <v>124</v>
      </c>
      <c r="B42" s="83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afurn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15" t="s">
        <v>67</v>
      </c>
      <c r="B43" s="83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aoman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15" t="s">
        <v>68</v>
      </c>
      <c r="B44" s="83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aelec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16" t="s">
        <v>24</v>
      </c>
      <c r="B45" s="83" t="s">
        <v>74</v>
      </c>
      <c r="C45" s="17" t="s">
        <v>77</v>
      </c>
      <c r="D45" s="17" t="str">
        <f t="shared" si="9"/>
        <v>eps</v>
      </c>
      <c r="E45" s="17" t="str">
        <f t="shared" si="9"/>
        <v>eps</v>
      </c>
      <c r="F45" s="17" t="str">
        <f t="shared" si="9"/>
        <v>eps</v>
      </c>
      <c r="G45" s="17" t="str">
        <f t="shared" si="9"/>
        <v>eps</v>
      </c>
      <c r="H45" s="17" t="str">
        <f t="shared" si="9"/>
        <v>eps</v>
      </c>
      <c r="I45" s="17" t="str">
        <f t="shared" si="9"/>
        <v>eps</v>
      </c>
      <c r="J45" s="17" t="str">
        <f t="shared" si="9"/>
        <v>eps</v>
      </c>
      <c r="K45" s="17" t="str">
        <f t="shared" si="9"/>
        <v>eps</v>
      </c>
      <c r="L45" s="17" t="str">
        <f t="shared" si="9"/>
        <v>eps</v>
      </c>
      <c r="O45" s="15" t="str">
        <f t="shared" si="4"/>
        <v>awatr</v>
      </c>
      <c r="P45" s="15" t="str">
        <f t="shared" si="5"/>
        <v>nat</v>
      </c>
      <c r="Q45" s="17" t="s">
        <v>77</v>
      </c>
      <c r="R45" s="17" t="str">
        <f t="shared" si="10"/>
        <v>eps</v>
      </c>
      <c r="S45" s="17" t="str">
        <f t="shared" si="10"/>
        <v>eps</v>
      </c>
      <c r="T45" s="17" t="str">
        <f t="shared" si="10"/>
        <v>eps</v>
      </c>
      <c r="U45" s="17" t="str">
        <f t="shared" si="10"/>
        <v>eps</v>
      </c>
      <c r="V45" s="17" t="str">
        <f t="shared" si="10"/>
        <v>eps</v>
      </c>
      <c r="W45" s="17" t="str">
        <f t="shared" si="10"/>
        <v>eps</v>
      </c>
      <c r="X45" s="17" t="str">
        <f t="shared" si="10"/>
        <v>eps</v>
      </c>
      <c r="Y45" s="17" t="str">
        <f t="shared" si="10"/>
        <v>eps</v>
      </c>
      <c r="Z45" s="17" t="str">
        <f t="shared" si="10"/>
        <v>eps</v>
      </c>
    </row>
    <row r="46" spans="1:26" x14ac:dyDescent="0.25">
      <c r="A46" s="15" t="s">
        <v>69</v>
      </c>
      <c r="B46" s="83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acons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15" t="s">
        <v>70</v>
      </c>
      <c r="B47" s="83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atrad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15" t="s">
        <v>125</v>
      </c>
      <c r="B48" s="83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ahotl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15" t="s">
        <v>224</v>
      </c>
      <c r="B49" s="83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atrps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15" t="s">
        <v>382</v>
      </c>
      <c r="B50" s="83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altrp-p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15" t="s">
        <v>383</v>
      </c>
      <c r="B51" s="83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altrp-f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25">
      <c r="A52" s="15" t="s">
        <v>255</v>
      </c>
      <c r="B52" s="83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awtrp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25">
      <c r="A53" s="15" t="s">
        <v>256</v>
      </c>
      <c r="B53" s="83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aatrp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25">
      <c r="A54" s="15" t="s">
        <v>71</v>
      </c>
      <c r="B54" s="83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acomm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25">
      <c r="A55" s="15" t="s">
        <v>72</v>
      </c>
      <c r="B55" s="83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afsrv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25">
      <c r="A56" s="15" t="s">
        <v>126</v>
      </c>
      <c r="B56" s="83" t="s">
        <v>74</v>
      </c>
      <c r="C56" s="11" t="s">
        <v>77</v>
      </c>
      <c r="D56" s="11" t="str">
        <f t="shared" ref="D56:L59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absrv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25">
      <c r="A57" s="15" t="s">
        <v>73</v>
      </c>
      <c r="B57" s="83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agsrv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25">
      <c r="A58" s="15" t="s">
        <v>127</v>
      </c>
      <c r="B58" s="83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aosrv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25">
      <c r="A59" s="15" t="s">
        <v>387</v>
      </c>
      <c r="B59" s="83" t="s">
        <v>74</v>
      </c>
      <c r="C59" s="18" t="s">
        <v>77</v>
      </c>
      <c r="D59" s="18" t="str">
        <f t="shared" si="11"/>
        <v>eps</v>
      </c>
      <c r="E59" s="18" t="str">
        <f t="shared" si="11"/>
        <v>eps</v>
      </c>
      <c r="F59" s="18" t="str">
        <f t="shared" si="11"/>
        <v>eps</v>
      </c>
      <c r="G59" s="18" t="str">
        <f t="shared" si="11"/>
        <v>eps</v>
      </c>
      <c r="H59" s="18" t="str">
        <f t="shared" si="11"/>
        <v>eps</v>
      </c>
      <c r="I59" s="18" t="str">
        <f t="shared" si="11"/>
        <v>eps</v>
      </c>
      <c r="J59" s="18" t="str">
        <f t="shared" si="11"/>
        <v>eps</v>
      </c>
      <c r="K59" s="18" t="str">
        <f t="shared" si="11"/>
        <v>eps</v>
      </c>
      <c r="L59" s="18" t="str">
        <f t="shared" si="11"/>
        <v>eps</v>
      </c>
      <c r="O59" s="15" t="str">
        <f t="shared" si="4"/>
        <v>aprtr</v>
      </c>
      <c r="P59" s="15" t="str">
        <f t="shared" si="5"/>
        <v>nat</v>
      </c>
      <c r="Q59" s="18" t="s">
        <v>77</v>
      </c>
      <c r="R59" s="18" t="str">
        <f t="shared" ref="R59:Z59" si="12">$C59</f>
        <v>eps</v>
      </c>
      <c r="S59" s="18" t="str">
        <f t="shared" si="12"/>
        <v>eps</v>
      </c>
      <c r="T59" s="18" t="str">
        <f t="shared" si="12"/>
        <v>eps</v>
      </c>
      <c r="U59" s="18" t="str">
        <f t="shared" si="12"/>
        <v>eps</v>
      </c>
      <c r="V59" s="18" t="str">
        <f t="shared" si="12"/>
        <v>eps</v>
      </c>
      <c r="W59" s="18" t="str">
        <f t="shared" si="12"/>
        <v>eps</v>
      </c>
      <c r="X59" s="18" t="str">
        <f t="shared" si="12"/>
        <v>eps</v>
      </c>
      <c r="Y59" s="18" t="str">
        <f t="shared" si="12"/>
        <v>eps</v>
      </c>
      <c r="Z59" s="18" t="str">
        <f t="shared" si="12"/>
        <v>eps</v>
      </c>
    </row>
    <row r="60" spans="1:26" x14ac:dyDescent="0.25">
      <c r="A60" s="15"/>
      <c r="B60" s="83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5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5"/>
      <c r="B61" s="83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5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5"/>
      <c r="B62" s="83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5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5"/>
      <c r="B63" s="83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5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5"/>
      <c r="B64" s="83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25">
      <c r="B65" s="83"/>
      <c r="C65" s="18"/>
      <c r="D65" s="18"/>
      <c r="E65" s="18"/>
      <c r="F65" s="18"/>
      <c r="G65" s="18"/>
      <c r="H65" s="18"/>
      <c r="I65" s="18"/>
      <c r="J65" s="18"/>
      <c r="K65" s="18"/>
      <c r="L65" s="18"/>
      <c r="O65" s="15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2:26" x14ac:dyDescent="0.25">
      <c r="B66" s="83"/>
      <c r="C66" s="18"/>
      <c r="D66" s="18"/>
      <c r="E66" s="18"/>
      <c r="F66" s="18"/>
      <c r="G66" s="18"/>
      <c r="H66" s="18"/>
      <c r="I66" s="18"/>
      <c r="J66" s="18"/>
      <c r="K66" s="18"/>
      <c r="L66" s="18"/>
      <c r="O66" s="15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2:26" x14ac:dyDescent="0.25">
      <c r="B67" s="83"/>
      <c r="C67" s="18"/>
      <c r="D67" s="18"/>
      <c r="E67" s="18"/>
      <c r="F67" s="18"/>
      <c r="G67" s="18"/>
      <c r="H67" s="18"/>
      <c r="I67" s="18"/>
      <c r="J67" s="18"/>
      <c r="K67" s="18"/>
      <c r="L67" s="18"/>
      <c r="O67" s="15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2:26" x14ac:dyDescent="0.25">
      <c r="B68" s="83"/>
      <c r="C68" s="18"/>
      <c r="D68" s="18"/>
      <c r="E68" s="18"/>
      <c r="F68" s="18"/>
      <c r="G68" s="18"/>
      <c r="H68" s="18"/>
      <c r="I68" s="18"/>
      <c r="J68" s="18"/>
      <c r="K68" s="18"/>
      <c r="L68" s="18"/>
      <c r="O68" s="15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2:26" x14ac:dyDescent="0.25">
      <c r="B69" s="83"/>
      <c r="C69" s="18"/>
      <c r="D69" s="18"/>
      <c r="E69" s="18"/>
      <c r="F69" s="18"/>
      <c r="G69" s="18"/>
      <c r="H69" s="18"/>
      <c r="I69" s="18"/>
      <c r="J69" s="18"/>
      <c r="K69" s="18"/>
      <c r="L69" s="18"/>
      <c r="O69" s="15"/>
      <c r="P69" s="15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2:26" x14ac:dyDescent="0.25">
      <c r="B70" s="83"/>
      <c r="C70" s="18"/>
      <c r="D70" s="18"/>
      <c r="E70" s="18"/>
      <c r="F70" s="18"/>
      <c r="G70" s="18"/>
      <c r="H70" s="18"/>
      <c r="I70" s="18"/>
      <c r="J70" s="18"/>
      <c r="K70" s="18"/>
      <c r="L70" s="18"/>
      <c r="O70" s="15"/>
      <c r="P70" s="15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2:26" x14ac:dyDescent="0.25">
      <c r="B71" s="83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15"/>
      <c r="P71" s="15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2:26" x14ac:dyDescent="0.25">
      <c r="B72" s="83"/>
      <c r="C72" s="18"/>
      <c r="D72" s="18"/>
      <c r="E72" s="18"/>
      <c r="F72" s="18"/>
      <c r="G72" s="18"/>
      <c r="H72" s="18"/>
      <c r="I72" s="18"/>
      <c r="J72" s="18"/>
      <c r="K72" s="18"/>
      <c r="L72" s="18"/>
      <c r="O72" s="15"/>
      <c r="P72" s="15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2:26" x14ac:dyDescent="0.25">
      <c r="B73" s="83"/>
      <c r="C73" s="18"/>
      <c r="D73" s="18"/>
      <c r="E73" s="18"/>
      <c r="F73" s="18"/>
      <c r="G73" s="18"/>
      <c r="H73" s="18"/>
      <c r="I73" s="18"/>
      <c r="J73" s="18"/>
      <c r="K73" s="18"/>
      <c r="L73" s="18"/>
      <c r="O73" s="15"/>
      <c r="P73" s="15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2:26" x14ac:dyDescent="0.25">
      <c r="B74" s="83"/>
      <c r="C74" s="18"/>
      <c r="D74" s="18"/>
      <c r="E74" s="18"/>
      <c r="F74" s="18"/>
      <c r="G74" s="18"/>
      <c r="H74" s="18"/>
      <c r="I74" s="18"/>
      <c r="J74" s="18"/>
      <c r="K74" s="18"/>
      <c r="L74" s="18"/>
      <c r="O74" s="15"/>
      <c r="P74" s="15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2:26" x14ac:dyDescent="0.25">
      <c r="B75" s="83"/>
      <c r="C75" s="18"/>
      <c r="D75" s="18"/>
      <c r="E75" s="18"/>
      <c r="F75" s="18"/>
      <c r="G75" s="18"/>
      <c r="H75" s="18"/>
      <c r="I75" s="18"/>
      <c r="J75" s="18"/>
      <c r="K75" s="18"/>
      <c r="L75" s="18"/>
      <c r="O75" s="15"/>
      <c r="P75" s="15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2:26" x14ac:dyDescent="0.25">
      <c r="B76" s="83"/>
      <c r="C76" s="18"/>
      <c r="D76" s="18"/>
      <c r="E76" s="18"/>
      <c r="F76" s="18"/>
      <c r="G76" s="18"/>
      <c r="H76" s="18"/>
      <c r="I76" s="18"/>
      <c r="J76" s="18"/>
      <c r="K76" s="18"/>
      <c r="L76" s="18"/>
      <c r="O76" s="15"/>
      <c r="P76" s="15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2:26" x14ac:dyDescent="0.25">
      <c r="B77" s="83"/>
      <c r="C77" s="18"/>
      <c r="D77" s="18"/>
      <c r="E77" s="18"/>
      <c r="F77" s="18"/>
      <c r="G77" s="18"/>
      <c r="H77" s="18"/>
      <c r="I77" s="18"/>
      <c r="J77" s="18"/>
      <c r="K77" s="18"/>
      <c r="L77" s="18"/>
      <c r="O77" s="15"/>
      <c r="P77" s="15"/>
      <c r="Q77" s="18"/>
      <c r="R77" s="18"/>
      <c r="S77" s="18"/>
      <c r="T77" s="18"/>
      <c r="U77" s="18"/>
      <c r="V77" s="18"/>
      <c r="W77" s="18"/>
      <c r="X77" s="18"/>
      <c r="Y77" s="18"/>
      <c r="Z77" s="18"/>
    </row>
  </sheetData>
  <conditionalFormatting sqref="D7:L7 Q25:Z44 C25:L44 C8:L23 Q8:Z23 C46:L64 Q46:Z64">
    <cfRule type="cellIs" dxfId="57" priority="22" operator="equal">
      <formula>"eps"</formula>
    </cfRule>
  </conditionalFormatting>
  <conditionalFormatting sqref="Q25:Z44">
    <cfRule type="cellIs" dxfId="56" priority="16" operator="equal">
      <formula>"eps"</formula>
    </cfRule>
  </conditionalFormatting>
  <conditionalFormatting sqref="R25:Z44">
    <cfRule type="cellIs" dxfId="55" priority="15" operator="equal">
      <formula>"eps"</formula>
    </cfRule>
  </conditionalFormatting>
  <conditionalFormatting sqref="R25:Z44">
    <cfRule type="cellIs" dxfId="54" priority="14" operator="equal">
      <formula>"eps"</formula>
    </cfRule>
  </conditionalFormatting>
  <conditionalFormatting sqref="Q24:Z24 C24:L24">
    <cfRule type="cellIs" dxfId="53" priority="13" operator="equal">
      <formula>"eps"</formula>
    </cfRule>
  </conditionalFormatting>
  <conditionalFormatting sqref="Q24:Z24">
    <cfRule type="cellIs" dxfId="52" priority="12" operator="equal">
      <formula>"eps"</formula>
    </cfRule>
  </conditionalFormatting>
  <conditionalFormatting sqref="R24:Z24">
    <cfRule type="cellIs" dxfId="51" priority="11" operator="equal">
      <formula>"eps"</formula>
    </cfRule>
  </conditionalFormatting>
  <conditionalFormatting sqref="R24:Z24">
    <cfRule type="cellIs" dxfId="50" priority="10" operator="equal">
      <formula>"eps"</formula>
    </cfRule>
  </conditionalFormatting>
  <conditionalFormatting sqref="C45:L45 Q45:Z45">
    <cfRule type="cellIs" dxfId="49" priority="9" operator="equal">
      <formula>"eps"</formula>
    </cfRule>
  </conditionalFormatting>
  <conditionalFormatting sqref="Q45:Z45">
    <cfRule type="cellIs" dxfId="48" priority="8" operator="equal">
      <formula>"eps"</formula>
    </cfRule>
  </conditionalFormatting>
  <conditionalFormatting sqref="R45:Z45">
    <cfRule type="cellIs" dxfId="47" priority="7" operator="equal">
      <formula>"eps"</formula>
    </cfRule>
  </conditionalFormatting>
  <conditionalFormatting sqref="R45:Z45">
    <cfRule type="cellIs" dxfId="46" priority="6" operator="equal">
      <formula>"eps"</formula>
    </cfRule>
  </conditionalFormatting>
  <conditionalFormatting sqref="C65:L77">
    <cfRule type="cellIs" dxfId="45" priority="5" operator="equal">
      <formula>"eps"</formula>
    </cfRule>
  </conditionalFormatting>
  <conditionalFormatting sqref="Q65:Z77">
    <cfRule type="cellIs" dxfId="44" priority="4" operator="equal">
      <formula>"eps"</formula>
    </cfRule>
  </conditionalFormatting>
  <conditionalFormatting sqref="Q65:Z77">
    <cfRule type="cellIs" dxfId="43" priority="3" operator="equal">
      <formula>"eps"</formula>
    </cfRule>
  </conditionalFormatting>
  <conditionalFormatting sqref="R65:Z77">
    <cfRule type="cellIs" dxfId="42" priority="2" operator="equal">
      <formula>"eps"</formula>
    </cfRule>
  </conditionalFormatting>
  <conditionalFormatting sqref="R65:Z77">
    <cfRule type="cellIs" dxfId="4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J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P29" sqref="P29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36" ht="18.75" x14ac:dyDescent="0.3">
      <c r="A1" s="1" t="s">
        <v>94</v>
      </c>
      <c r="P1" s="18"/>
      <c r="AG1" t="s">
        <v>291</v>
      </c>
    </row>
    <row r="5" spans="1:36" x14ac:dyDescent="0.25">
      <c r="A5" s="2" t="s">
        <v>162</v>
      </c>
      <c r="O5" s="2" t="s">
        <v>155</v>
      </c>
    </row>
    <row r="6" spans="1:3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G6" t="s">
        <v>289</v>
      </c>
    </row>
    <row r="7" spans="1:3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G7" t="s">
        <v>287</v>
      </c>
      <c r="AH7" t="s">
        <v>288</v>
      </c>
      <c r="AI7" t="s">
        <v>290</v>
      </c>
      <c r="AJ7" t="s">
        <v>163</v>
      </c>
    </row>
    <row r="8" spans="1:36" x14ac:dyDescent="0.25">
      <c r="A8" t="s">
        <v>80</v>
      </c>
      <c r="B8" t="s">
        <v>87</v>
      </c>
      <c r="C8" s="18">
        <f>C12</f>
        <v>2.3628947497707609</v>
      </c>
      <c r="D8" s="11">
        <f>$C8</f>
        <v>2.3628947497707609</v>
      </c>
      <c r="E8" s="11">
        <f t="shared" ref="E8:L16" si="1">$C8</f>
        <v>2.3628947497707609</v>
      </c>
      <c r="F8" s="11">
        <f t="shared" si="1"/>
        <v>2.3628947497707609</v>
      </c>
      <c r="G8" s="11">
        <f t="shared" si="1"/>
        <v>2.3628947497707609</v>
      </c>
      <c r="H8" s="11">
        <f t="shared" si="1"/>
        <v>2.3628947497707609</v>
      </c>
      <c r="I8" s="11">
        <f t="shared" si="1"/>
        <v>2.3628947497707609</v>
      </c>
      <c r="J8" s="11">
        <f t="shared" si="1"/>
        <v>2.3628947497707609</v>
      </c>
      <c r="K8" s="11">
        <f t="shared" si="1"/>
        <v>2.3628947497707609</v>
      </c>
      <c r="L8" s="11">
        <f t="shared" si="1"/>
        <v>2.3628947497707609</v>
      </c>
      <c r="N8" s="11"/>
      <c r="O8" t="s">
        <v>87</v>
      </c>
      <c r="P8" s="11" t="s">
        <v>77</v>
      </c>
      <c r="Q8" s="11" t="str">
        <f t="shared" ref="Q8:Y16" si="2">$P8</f>
        <v>eps</v>
      </c>
      <c r="R8" s="11" t="str">
        <f t="shared" si="2"/>
        <v>eps</v>
      </c>
      <c r="S8" s="11" t="str">
        <f t="shared" si="2"/>
        <v>eps</v>
      </c>
      <c r="T8" s="11" t="str">
        <f t="shared" si="2"/>
        <v>eps</v>
      </c>
      <c r="U8" s="11" t="str">
        <f t="shared" si="2"/>
        <v>eps</v>
      </c>
      <c r="V8" s="11" t="str">
        <f t="shared" si="2"/>
        <v>eps</v>
      </c>
      <c r="W8" s="11" t="str">
        <f t="shared" si="2"/>
        <v>eps</v>
      </c>
      <c r="X8" s="11" t="str">
        <f t="shared" si="2"/>
        <v>eps</v>
      </c>
      <c r="Y8" s="11" t="str">
        <f t="shared" si="2"/>
        <v>eps</v>
      </c>
      <c r="AF8" t="s">
        <v>294</v>
      </c>
      <c r="AG8" s="43">
        <v>3.1838880626152477E-2</v>
      </c>
      <c r="AH8" s="43">
        <v>-2.0519732914073945</v>
      </c>
      <c r="AI8" s="43">
        <v>0.10079397647601485</v>
      </c>
    </row>
    <row r="9" spans="1:36" x14ac:dyDescent="0.25">
      <c r="A9" t="s">
        <v>81</v>
      </c>
      <c r="B9" t="s">
        <v>88</v>
      </c>
      <c r="C9" s="18" t="s">
        <v>77</v>
      </c>
      <c r="D9" s="11" t="str">
        <f t="shared" ref="D9:D16" si="3">$C9</f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L9" s="11" t="str">
        <f t="shared" si="1"/>
        <v>eps</v>
      </c>
      <c r="N9" s="11"/>
      <c r="O9" t="s">
        <v>88</v>
      </c>
      <c r="P9" s="11" t="str">
        <f>P8</f>
        <v>eps</v>
      </c>
      <c r="Q9" s="11" t="str">
        <f t="shared" si="2"/>
        <v>eps</v>
      </c>
      <c r="R9" s="11" t="str">
        <f t="shared" si="2"/>
        <v>eps</v>
      </c>
      <c r="S9" s="11" t="str">
        <f t="shared" si="2"/>
        <v>eps</v>
      </c>
      <c r="T9" s="11" t="str">
        <f t="shared" si="2"/>
        <v>eps</v>
      </c>
      <c r="U9" s="11" t="str">
        <f t="shared" si="2"/>
        <v>eps</v>
      </c>
      <c r="V9" s="11" t="str">
        <f t="shared" si="2"/>
        <v>eps</v>
      </c>
      <c r="W9" s="11" t="str">
        <f t="shared" si="2"/>
        <v>eps</v>
      </c>
      <c r="X9" s="11" t="str">
        <f t="shared" si="2"/>
        <v>eps</v>
      </c>
      <c r="Y9" s="11" t="str">
        <f t="shared" si="2"/>
        <v>eps</v>
      </c>
      <c r="AF9" t="s">
        <v>292</v>
      </c>
      <c r="AG9" s="43">
        <v>3.7874425555027624E-2</v>
      </c>
      <c r="AH9" s="43">
        <v>0.21100610837733758</v>
      </c>
      <c r="AI9" s="43">
        <v>0.3386207333989999</v>
      </c>
    </row>
    <row r="10" spans="1:36" x14ac:dyDescent="0.25">
      <c r="A10" t="s">
        <v>82</v>
      </c>
      <c r="B10" t="s">
        <v>89</v>
      </c>
      <c r="C10" s="18" t="s">
        <v>77</v>
      </c>
      <c r="D10" s="11" t="str">
        <f t="shared" si="3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L10" s="11" t="str">
        <f t="shared" si="1"/>
        <v>eps</v>
      </c>
      <c r="N10" s="11"/>
      <c r="O10" t="s">
        <v>89</v>
      </c>
      <c r="P10" s="11" t="str">
        <f>P9</f>
        <v>eps</v>
      </c>
      <c r="Q10" s="11" t="str">
        <f t="shared" si="2"/>
        <v>eps</v>
      </c>
      <c r="R10" s="11" t="str">
        <f t="shared" si="2"/>
        <v>eps</v>
      </c>
      <c r="S10" s="11" t="str">
        <f t="shared" si="2"/>
        <v>eps</v>
      </c>
      <c r="T10" s="11" t="str">
        <f t="shared" si="2"/>
        <v>eps</v>
      </c>
      <c r="U10" s="11" t="str">
        <f t="shared" si="2"/>
        <v>eps</v>
      </c>
      <c r="V10" s="11" t="str">
        <f t="shared" si="2"/>
        <v>eps</v>
      </c>
      <c r="W10" s="11" t="str">
        <f t="shared" si="2"/>
        <v>eps</v>
      </c>
      <c r="X10" s="11" t="str">
        <f t="shared" si="2"/>
        <v>eps</v>
      </c>
      <c r="Y10" s="11" t="str">
        <f t="shared" si="2"/>
        <v>eps</v>
      </c>
      <c r="AF10" t="s">
        <v>293</v>
      </c>
      <c r="AG10" s="43">
        <v>2.1792228055827145E-2</v>
      </c>
      <c r="AH10" s="43">
        <v>2.9830926842611571E-2</v>
      </c>
      <c r="AI10" s="43">
        <v>0.28549622984755874</v>
      </c>
    </row>
    <row r="11" spans="1:36" x14ac:dyDescent="0.25">
      <c r="A11" t="s">
        <v>83</v>
      </c>
      <c r="B11" t="s">
        <v>90</v>
      </c>
      <c r="C11" s="18">
        <v>1.7</v>
      </c>
      <c r="D11" s="11">
        <f t="shared" si="3"/>
        <v>1.7</v>
      </c>
      <c r="E11" s="11">
        <f t="shared" si="1"/>
        <v>1.7</v>
      </c>
      <c r="F11" s="11">
        <f t="shared" si="1"/>
        <v>1.7</v>
      </c>
      <c r="G11" s="11">
        <f t="shared" si="1"/>
        <v>1.7</v>
      </c>
      <c r="H11" s="11">
        <f t="shared" si="1"/>
        <v>1.7</v>
      </c>
      <c r="I11" s="11">
        <f t="shared" si="1"/>
        <v>1.7</v>
      </c>
      <c r="J11" s="11">
        <f t="shared" si="1"/>
        <v>1.7</v>
      </c>
      <c r="K11" s="11">
        <f t="shared" si="1"/>
        <v>1.7</v>
      </c>
      <c r="L11" s="11">
        <f t="shared" si="1"/>
        <v>1.7</v>
      </c>
      <c r="N11" s="11"/>
      <c r="O11" t="s">
        <v>90</v>
      </c>
      <c r="P11" s="11" t="s">
        <v>77</v>
      </c>
      <c r="Q11" s="11" t="str">
        <f t="shared" si="2"/>
        <v>eps</v>
      </c>
      <c r="R11" s="11" t="str">
        <f t="shared" si="2"/>
        <v>eps</v>
      </c>
      <c r="S11" s="11" t="str">
        <f t="shared" si="2"/>
        <v>eps</v>
      </c>
      <c r="T11" s="11" t="str">
        <f t="shared" si="2"/>
        <v>eps</v>
      </c>
      <c r="U11" s="11" t="str">
        <f t="shared" si="2"/>
        <v>eps</v>
      </c>
      <c r="V11" s="11" t="str">
        <f t="shared" si="2"/>
        <v>eps</v>
      </c>
      <c r="W11" s="11" t="str">
        <f t="shared" si="2"/>
        <v>eps</v>
      </c>
      <c r="X11" s="11" t="str">
        <f t="shared" si="2"/>
        <v>eps</v>
      </c>
      <c r="Y11" s="11" t="str">
        <f t="shared" si="2"/>
        <v>eps</v>
      </c>
      <c r="AF11" t="s">
        <v>295</v>
      </c>
      <c r="AG11" s="43">
        <v>1.5491990713026649E-2</v>
      </c>
      <c r="AH11" s="43">
        <v>0.54464495252905221</v>
      </c>
      <c r="AI11" s="43">
        <v>-3.3333545030979517E-2</v>
      </c>
    </row>
    <row r="12" spans="1:36" x14ac:dyDescent="0.25">
      <c r="A12" t="s">
        <v>84</v>
      </c>
      <c r="B12" t="s">
        <v>91</v>
      </c>
      <c r="C12" s="18">
        <f>[3]Assumptions!$C$4*100</f>
        <v>2.3628947497707609</v>
      </c>
      <c r="D12" s="11">
        <f t="shared" si="3"/>
        <v>2.3628947497707609</v>
      </c>
      <c r="E12" s="11">
        <f t="shared" si="1"/>
        <v>2.3628947497707609</v>
      </c>
      <c r="F12" s="11">
        <f t="shared" si="1"/>
        <v>2.3628947497707609</v>
      </c>
      <c r="G12" s="11">
        <f t="shared" si="1"/>
        <v>2.3628947497707609</v>
      </c>
      <c r="H12" s="11">
        <f t="shared" si="1"/>
        <v>2.3628947497707609</v>
      </c>
      <c r="I12" s="11">
        <f t="shared" si="1"/>
        <v>2.3628947497707609</v>
      </c>
      <c r="J12" s="11">
        <f t="shared" si="1"/>
        <v>2.3628947497707609</v>
      </c>
      <c r="K12" s="11">
        <f t="shared" si="1"/>
        <v>2.3628947497707609</v>
      </c>
      <c r="L12" s="11">
        <f t="shared" si="1"/>
        <v>2.3628947497707609</v>
      </c>
      <c r="N12" s="11"/>
      <c r="O12" t="s">
        <v>91</v>
      </c>
      <c r="P12" s="11" t="s">
        <v>77</v>
      </c>
      <c r="Q12" s="11" t="str">
        <f t="shared" si="2"/>
        <v>eps</v>
      </c>
      <c r="R12" s="11" t="str">
        <f t="shared" si="2"/>
        <v>eps</v>
      </c>
      <c r="S12" s="11" t="str">
        <f t="shared" si="2"/>
        <v>eps</v>
      </c>
      <c r="T12" s="11" t="str">
        <f t="shared" si="2"/>
        <v>eps</v>
      </c>
      <c r="U12" s="11" t="str">
        <f t="shared" si="2"/>
        <v>eps</v>
      </c>
      <c r="V12" s="11" t="str">
        <f t="shared" si="2"/>
        <v>eps</v>
      </c>
      <c r="W12" s="11" t="str">
        <f t="shared" si="2"/>
        <v>eps</v>
      </c>
      <c r="X12" s="11" t="str">
        <f t="shared" si="2"/>
        <v>eps</v>
      </c>
      <c r="Y12" s="11" t="str">
        <f t="shared" si="2"/>
        <v>eps</v>
      </c>
      <c r="AG12" s="43"/>
      <c r="AH12" s="43"/>
      <c r="AI12" s="43"/>
    </row>
    <row r="13" spans="1:36" x14ac:dyDescent="0.25">
      <c r="A13" t="s">
        <v>85</v>
      </c>
      <c r="B13" t="s">
        <v>92</v>
      </c>
      <c r="C13" s="18" t="s">
        <v>77</v>
      </c>
      <c r="D13" s="11" t="s">
        <v>77</v>
      </c>
      <c r="E13" s="11" t="str">
        <f t="shared" si="1"/>
        <v>eps</v>
      </c>
      <c r="F13" s="11" t="str">
        <f t="shared" si="1"/>
        <v>eps</v>
      </c>
      <c r="G13" s="11" t="str">
        <f t="shared" si="1"/>
        <v>eps</v>
      </c>
      <c r="H13" s="11" t="str">
        <f t="shared" si="1"/>
        <v>eps</v>
      </c>
      <c r="I13" s="11" t="str">
        <f t="shared" si="1"/>
        <v>eps</v>
      </c>
      <c r="J13" s="11" t="str">
        <f t="shared" si="1"/>
        <v>eps</v>
      </c>
      <c r="K13" s="11" t="str">
        <f t="shared" si="1"/>
        <v>eps</v>
      </c>
      <c r="L13" s="11" t="str">
        <f t="shared" si="1"/>
        <v>eps</v>
      </c>
      <c r="N13" s="11"/>
      <c r="O13" t="s">
        <v>92</v>
      </c>
      <c r="P13" s="11" t="s">
        <v>77</v>
      </c>
      <c r="Q13" s="11" t="str">
        <f t="shared" si="2"/>
        <v>eps</v>
      </c>
      <c r="R13" s="11" t="str">
        <f t="shared" si="2"/>
        <v>eps</v>
      </c>
      <c r="S13" s="11" t="str">
        <f t="shared" si="2"/>
        <v>eps</v>
      </c>
      <c r="T13" s="11" t="str">
        <f t="shared" si="2"/>
        <v>eps</v>
      </c>
      <c r="U13" s="11" t="str">
        <f t="shared" si="2"/>
        <v>eps</v>
      </c>
      <c r="V13" s="11" t="str">
        <f t="shared" si="2"/>
        <v>eps</v>
      </c>
      <c r="W13" s="11" t="str">
        <f t="shared" si="2"/>
        <v>eps</v>
      </c>
      <c r="X13" s="11" t="str">
        <f t="shared" si="2"/>
        <v>eps</v>
      </c>
      <c r="Y13" s="11" t="str">
        <f t="shared" si="2"/>
        <v>eps</v>
      </c>
      <c r="AF13" t="s">
        <v>296</v>
      </c>
      <c r="AG13" s="43">
        <v>0.03</v>
      </c>
      <c r="AH13" s="43">
        <v>0.03</v>
      </c>
      <c r="AI13" s="43">
        <v>0.03</v>
      </c>
      <c r="AJ13" s="43">
        <v>0.03</v>
      </c>
    </row>
    <row r="14" spans="1:36" x14ac:dyDescent="0.25">
      <c r="A14" t="s">
        <v>86</v>
      </c>
      <c r="B14" t="s">
        <v>93</v>
      </c>
      <c r="C14" s="18" t="s">
        <v>77</v>
      </c>
      <c r="D14" s="11" t="s">
        <v>77</v>
      </c>
      <c r="E14" s="11" t="str">
        <f t="shared" si="1"/>
        <v>eps</v>
      </c>
      <c r="F14" s="11" t="str">
        <f t="shared" si="1"/>
        <v>eps</v>
      </c>
      <c r="G14" s="11" t="str">
        <f t="shared" si="1"/>
        <v>eps</v>
      </c>
      <c r="H14" s="11" t="str">
        <f t="shared" si="1"/>
        <v>eps</v>
      </c>
      <c r="I14" s="11" t="str">
        <f t="shared" si="1"/>
        <v>eps</v>
      </c>
      <c r="J14" s="11" t="str">
        <f t="shared" si="1"/>
        <v>eps</v>
      </c>
      <c r="K14" s="11" t="str">
        <f t="shared" si="1"/>
        <v>eps</v>
      </c>
      <c r="L14" s="11" t="str">
        <f t="shared" si="1"/>
        <v>eps</v>
      </c>
      <c r="N14" s="11"/>
      <c r="O14" t="s">
        <v>93</v>
      </c>
      <c r="P14" s="11" t="s">
        <v>77</v>
      </c>
      <c r="Q14" s="11" t="str">
        <f t="shared" si="2"/>
        <v>eps</v>
      </c>
      <c r="R14" s="11" t="str">
        <f t="shared" si="2"/>
        <v>eps</v>
      </c>
      <c r="S14" s="11" t="str">
        <f t="shared" si="2"/>
        <v>eps</v>
      </c>
      <c r="T14" s="11" t="str">
        <f t="shared" si="2"/>
        <v>eps</v>
      </c>
      <c r="U14" s="11" t="str">
        <f t="shared" si="2"/>
        <v>eps</v>
      </c>
      <c r="V14" s="11" t="str">
        <f t="shared" si="2"/>
        <v>eps</v>
      </c>
      <c r="W14" s="11" t="str">
        <f t="shared" si="2"/>
        <v>eps</v>
      </c>
      <c r="X14" s="11" t="str">
        <f t="shared" si="2"/>
        <v>eps</v>
      </c>
      <c r="Y14" s="11" t="str">
        <f t="shared" si="2"/>
        <v>eps</v>
      </c>
    </row>
    <row r="15" spans="1:36" x14ac:dyDescent="0.25">
      <c r="A15" t="s">
        <v>164</v>
      </c>
      <c r="B15" t="s">
        <v>163</v>
      </c>
      <c r="C15" s="18" t="s">
        <v>77</v>
      </c>
      <c r="D15" s="11" t="str">
        <f t="shared" si="3"/>
        <v>eps</v>
      </c>
      <c r="E15" s="11" t="str">
        <f t="shared" si="1"/>
        <v>eps</v>
      </c>
      <c r="F15" s="11" t="str">
        <f t="shared" si="1"/>
        <v>eps</v>
      </c>
      <c r="G15" s="11" t="str">
        <f t="shared" si="1"/>
        <v>eps</v>
      </c>
      <c r="H15" s="11" t="str">
        <f t="shared" si="1"/>
        <v>eps</v>
      </c>
      <c r="I15" s="11" t="str">
        <f t="shared" si="1"/>
        <v>eps</v>
      </c>
      <c r="J15" s="11" t="str">
        <f t="shared" si="1"/>
        <v>eps</v>
      </c>
      <c r="K15" s="11" t="str">
        <f t="shared" si="1"/>
        <v>eps</v>
      </c>
      <c r="L15" s="11" t="str">
        <f t="shared" si="1"/>
        <v>eps</v>
      </c>
      <c r="O15" t="s">
        <v>163</v>
      </c>
      <c r="P15" s="11" t="s">
        <v>77</v>
      </c>
      <c r="Q15" s="11" t="str">
        <f t="shared" si="2"/>
        <v>eps</v>
      </c>
      <c r="R15" s="11" t="str">
        <f t="shared" si="2"/>
        <v>eps</v>
      </c>
      <c r="S15" s="11" t="str">
        <f t="shared" si="2"/>
        <v>eps</v>
      </c>
      <c r="T15" s="11" t="str">
        <f t="shared" si="2"/>
        <v>eps</v>
      </c>
      <c r="U15" s="11" t="str">
        <f t="shared" si="2"/>
        <v>eps</v>
      </c>
      <c r="V15" s="11" t="str">
        <f t="shared" si="2"/>
        <v>eps</v>
      </c>
      <c r="W15" s="11" t="str">
        <f t="shared" si="2"/>
        <v>eps</v>
      </c>
      <c r="X15" s="11" t="str">
        <f t="shared" si="2"/>
        <v>eps</v>
      </c>
      <c r="Y15" s="11" t="str">
        <f t="shared" si="2"/>
        <v>eps</v>
      </c>
    </row>
    <row r="16" spans="1:36" x14ac:dyDescent="0.25">
      <c r="A16" t="s">
        <v>165</v>
      </c>
      <c r="B16" t="s">
        <v>166</v>
      </c>
      <c r="C16" s="18" t="s">
        <v>77</v>
      </c>
      <c r="D16" s="11" t="str">
        <f t="shared" si="3"/>
        <v>eps</v>
      </c>
      <c r="E16" s="11" t="str">
        <f t="shared" si="1"/>
        <v>eps</v>
      </c>
      <c r="F16" s="11" t="str">
        <f t="shared" si="1"/>
        <v>eps</v>
      </c>
      <c r="G16" s="11" t="str">
        <f t="shared" si="1"/>
        <v>eps</v>
      </c>
      <c r="H16" s="11" t="str">
        <f t="shared" si="1"/>
        <v>eps</v>
      </c>
      <c r="I16" s="11" t="str">
        <f t="shared" si="1"/>
        <v>eps</v>
      </c>
      <c r="J16" s="11" t="str">
        <f t="shared" si="1"/>
        <v>eps</v>
      </c>
      <c r="K16" s="11" t="str">
        <f t="shared" si="1"/>
        <v>eps</v>
      </c>
      <c r="L16" s="11" t="str">
        <f t="shared" si="1"/>
        <v>eps</v>
      </c>
      <c r="O16" t="s">
        <v>166</v>
      </c>
      <c r="P16" s="11" t="s">
        <v>77</v>
      </c>
      <c r="Q16" s="11" t="str">
        <f t="shared" si="2"/>
        <v>eps</v>
      </c>
      <c r="R16" s="11" t="str">
        <f t="shared" si="2"/>
        <v>eps</v>
      </c>
      <c r="S16" s="11" t="str">
        <f t="shared" si="2"/>
        <v>eps</v>
      </c>
      <c r="T16" s="11" t="str">
        <f t="shared" si="2"/>
        <v>eps</v>
      </c>
      <c r="U16" s="11" t="str">
        <f t="shared" si="2"/>
        <v>eps</v>
      </c>
      <c r="V16" s="11" t="str">
        <f t="shared" si="2"/>
        <v>eps</v>
      </c>
      <c r="W16" s="11" t="str">
        <f t="shared" si="2"/>
        <v>eps</v>
      </c>
      <c r="X16" s="11" t="str">
        <f t="shared" si="2"/>
        <v>eps</v>
      </c>
      <c r="Y16" s="11" t="str">
        <f t="shared" si="2"/>
        <v>eps</v>
      </c>
    </row>
  </sheetData>
  <conditionalFormatting sqref="N8:N14 P8:Y16 D7:L14">
    <cfRule type="cellIs" dxfId="40" priority="21" operator="equal">
      <formula>"eps"</formula>
    </cfRule>
  </conditionalFormatting>
  <conditionalFormatting sqref="P8:Y16">
    <cfRule type="cellIs" dxfId="39" priority="15" operator="equal">
      <formula>"eps"</formula>
    </cfRule>
  </conditionalFormatting>
  <conditionalFormatting sqref="Q8:Y16">
    <cfRule type="cellIs" dxfId="38" priority="14" operator="equal">
      <formula>"eps"</formula>
    </cfRule>
  </conditionalFormatting>
  <conditionalFormatting sqref="Q8:Y16">
    <cfRule type="cellIs" dxfId="37" priority="13" operator="equal">
      <formula>"eps"</formula>
    </cfRule>
  </conditionalFormatting>
  <conditionalFormatting sqref="Q8:Y16">
    <cfRule type="cellIs" dxfId="36" priority="12" operator="equal">
      <formula>"eps"</formula>
    </cfRule>
  </conditionalFormatting>
  <conditionalFormatting sqref="Q8:Y16">
    <cfRule type="cellIs" dxfId="35" priority="11" operator="equal">
      <formula>"eps"</formula>
    </cfRule>
  </conditionalFormatting>
  <conditionalFormatting sqref="D15:L15">
    <cfRule type="cellIs" dxfId="34" priority="10" operator="equal">
      <formula>"eps"</formula>
    </cfRule>
  </conditionalFormatting>
  <conditionalFormatting sqref="D16:L16">
    <cfRule type="cellIs" dxfId="33" priority="9" operator="equal">
      <formula>"eps"</formula>
    </cfRule>
  </conditionalFormatting>
  <conditionalFormatting sqref="D16:L16">
    <cfRule type="cellIs" dxfId="32" priority="8" operator="equal">
      <formula>"eps"</formula>
    </cfRule>
  </conditionalFormatting>
  <conditionalFormatting sqref="C8:C14">
    <cfRule type="cellIs" dxfId="31" priority="6" operator="equal">
      <formula>"eps"</formula>
    </cfRule>
  </conditionalFormatting>
  <conditionalFormatting sqref="C15">
    <cfRule type="cellIs" dxfId="30" priority="5" operator="equal">
      <formula>"eps"</formula>
    </cfRule>
  </conditionalFormatting>
  <conditionalFormatting sqref="C16">
    <cfRule type="cellIs" dxfId="29" priority="4" operator="equal">
      <formula>"eps"</formula>
    </cfRule>
  </conditionalFormatting>
  <conditionalFormatting sqref="C16">
    <cfRule type="cellIs" dxfId="28" priority="3" operator="equal">
      <formula>"eps"</formula>
    </cfRule>
  </conditionalFormatting>
  <conditionalFormatting sqref="P1">
    <cfRule type="cellIs" dxfId="27" priority="2" operator="equal">
      <formula>"eps"</formula>
    </cfRule>
  </conditionalFormatting>
  <conditionalFormatting sqref="P1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137</v>
      </c>
    </row>
    <row r="5" spans="1:38" x14ac:dyDescent="0.25">
      <c r="A5" s="2" t="s">
        <v>162</v>
      </c>
      <c r="N5" s="2" t="s">
        <v>155</v>
      </c>
    </row>
    <row r="6" spans="1:38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297</v>
      </c>
    </row>
    <row r="8" spans="1:38" x14ac:dyDescent="0.25">
      <c r="A8" t="s">
        <v>138</v>
      </c>
      <c r="B8" s="63">
        <f>AH9*100</f>
        <v>0.92317729474005183</v>
      </c>
      <c r="C8" s="63">
        <f t="shared" ref="C8:C17" si="1">$B8</f>
        <v>0.92317729474005183</v>
      </c>
      <c r="D8" s="63">
        <f t="shared" ref="D8:K17" si="2">$B8</f>
        <v>0.92317729474005183</v>
      </c>
      <c r="E8" s="63">
        <f t="shared" si="2"/>
        <v>0.92317729474005183</v>
      </c>
      <c r="F8" s="63">
        <f t="shared" si="2"/>
        <v>0.92317729474005183</v>
      </c>
      <c r="G8" s="63">
        <f t="shared" si="2"/>
        <v>0.92317729474005183</v>
      </c>
      <c r="H8" s="63">
        <f t="shared" si="2"/>
        <v>0.92317729474005183</v>
      </c>
      <c r="I8" s="63">
        <f t="shared" si="2"/>
        <v>0.92317729474005183</v>
      </c>
      <c r="J8" s="63">
        <f t="shared" si="2"/>
        <v>0.92317729474005183</v>
      </c>
      <c r="K8" s="63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298</v>
      </c>
      <c r="AH8" s="58">
        <v>5.0000000000000001E-3</v>
      </c>
    </row>
    <row r="9" spans="1:38" x14ac:dyDescent="0.25">
      <c r="A9" t="s">
        <v>139</v>
      </c>
      <c r="B9" s="63">
        <f>B8</f>
        <v>0.92317729474005183</v>
      </c>
      <c r="C9" s="63">
        <f t="shared" si="1"/>
        <v>0.92317729474005183</v>
      </c>
      <c r="D9" s="63">
        <f t="shared" si="2"/>
        <v>0.92317729474005183</v>
      </c>
      <c r="E9" s="63">
        <f t="shared" si="2"/>
        <v>0.92317729474005183</v>
      </c>
      <c r="F9" s="63">
        <f t="shared" si="2"/>
        <v>0.92317729474005183</v>
      </c>
      <c r="G9" s="63">
        <f t="shared" si="2"/>
        <v>0.92317729474005183</v>
      </c>
      <c r="H9" s="63">
        <f t="shared" si="2"/>
        <v>0.92317729474005183</v>
      </c>
      <c r="I9" s="63">
        <f t="shared" si="2"/>
        <v>0.92317729474005183</v>
      </c>
      <c r="J9" s="63">
        <f t="shared" si="2"/>
        <v>0.92317729474005183</v>
      </c>
      <c r="K9" s="63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357</v>
      </c>
      <c r="AH9" s="58">
        <f>((('[4]POP(S)'!$AS$14/'[4]POP(S)'!$G$14)^(1/('[4]POP(S)'!$AS$5-'[4]POP(S)'!$G$5)))-1)</f>
        <v>9.2317729474005183E-3</v>
      </c>
      <c r="AL9" s="15"/>
    </row>
    <row r="10" spans="1:38" x14ac:dyDescent="0.25">
      <c r="A10" t="s">
        <v>140</v>
      </c>
      <c r="B10" s="63">
        <f t="shared" ref="B10:B17" si="5">B9</f>
        <v>0.92317729474005183</v>
      </c>
      <c r="C10" s="63">
        <f t="shared" si="1"/>
        <v>0.92317729474005183</v>
      </c>
      <c r="D10" s="63">
        <f t="shared" si="2"/>
        <v>0.92317729474005183</v>
      </c>
      <c r="E10" s="63">
        <f t="shared" si="2"/>
        <v>0.92317729474005183</v>
      </c>
      <c r="F10" s="63">
        <f t="shared" si="2"/>
        <v>0.92317729474005183</v>
      </c>
      <c r="G10" s="63">
        <f t="shared" si="2"/>
        <v>0.92317729474005183</v>
      </c>
      <c r="H10" s="63">
        <f t="shared" si="2"/>
        <v>0.92317729474005183</v>
      </c>
      <c r="I10" s="63">
        <f t="shared" si="2"/>
        <v>0.92317729474005183</v>
      </c>
      <c r="J10" s="63">
        <f t="shared" si="2"/>
        <v>0.92317729474005183</v>
      </c>
      <c r="K10" s="63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3"/>
    </row>
    <row r="11" spans="1:38" x14ac:dyDescent="0.25">
      <c r="A11" t="s">
        <v>141</v>
      </c>
      <c r="B11" s="63">
        <f t="shared" si="5"/>
        <v>0.92317729474005183</v>
      </c>
      <c r="C11" s="63">
        <f t="shared" si="1"/>
        <v>0.92317729474005183</v>
      </c>
      <c r="D11" s="63">
        <f t="shared" si="2"/>
        <v>0.92317729474005183</v>
      </c>
      <c r="E11" s="63">
        <f t="shared" si="2"/>
        <v>0.92317729474005183</v>
      </c>
      <c r="F11" s="63">
        <f t="shared" si="2"/>
        <v>0.92317729474005183</v>
      </c>
      <c r="G11" s="63">
        <f t="shared" si="2"/>
        <v>0.92317729474005183</v>
      </c>
      <c r="H11" s="63">
        <f t="shared" si="2"/>
        <v>0.92317729474005183</v>
      </c>
      <c r="I11" s="63">
        <f t="shared" si="2"/>
        <v>0.92317729474005183</v>
      </c>
      <c r="J11" s="63">
        <f t="shared" si="2"/>
        <v>0.92317729474005183</v>
      </c>
      <c r="K11" s="63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3"/>
      <c r="AK11" s="43"/>
      <c r="AL11" s="43"/>
    </row>
    <row r="12" spans="1:38" x14ac:dyDescent="0.25">
      <c r="A12" t="s">
        <v>142</v>
      </c>
      <c r="B12" s="63">
        <f t="shared" si="5"/>
        <v>0.92317729474005183</v>
      </c>
      <c r="C12" s="63">
        <f t="shared" si="1"/>
        <v>0.92317729474005183</v>
      </c>
      <c r="D12" s="63">
        <f t="shared" si="2"/>
        <v>0.92317729474005183</v>
      </c>
      <c r="E12" s="63">
        <f t="shared" si="2"/>
        <v>0.92317729474005183</v>
      </c>
      <c r="F12" s="63">
        <f t="shared" si="2"/>
        <v>0.92317729474005183</v>
      </c>
      <c r="G12" s="63">
        <f t="shared" si="2"/>
        <v>0.92317729474005183</v>
      </c>
      <c r="H12" s="63">
        <f t="shared" si="2"/>
        <v>0.92317729474005183</v>
      </c>
      <c r="I12" s="63">
        <f t="shared" si="2"/>
        <v>0.92317729474005183</v>
      </c>
      <c r="J12" s="63">
        <f t="shared" si="2"/>
        <v>0.92317729474005183</v>
      </c>
      <c r="K12" s="63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143</v>
      </c>
      <c r="B13" s="63">
        <f t="shared" si="5"/>
        <v>0.92317729474005183</v>
      </c>
      <c r="C13" s="63">
        <f t="shared" si="1"/>
        <v>0.92317729474005183</v>
      </c>
      <c r="D13" s="63">
        <f t="shared" si="2"/>
        <v>0.92317729474005183</v>
      </c>
      <c r="E13" s="63">
        <f t="shared" si="2"/>
        <v>0.92317729474005183</v>
      </c>
      <c r="F13" s="63">
        <f t="shared" si="2"/>
        <v>0.92317729474005183</v>
      </c>
      <c r="G13" s="63">
        <f t="shared" si="2"/>
        <v>0.92317729474005183</v>
      </c>
      <c r="H13" s="63">
        <f t="shared" si="2"/>
        <v>0.92317729474005183</v>
      </c>
      <c r="I13" s="63">
        <f t="shared" si="2"/>
        <v>0.92317729474005183</v>
      </c>
      <c r="J13" s="63">
        <f t="shared" si="2"/>
        <v>0.92317729474005183</v>
      </c>
      <c r="K13" s="63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144</v>
      </c>
      <c r="B14" s="63">
        <f t="shared" si="5"/>
        <v>0.92317729474005183</v>
      </c>
      <c r="C14" s="63">
        <f t="shared" si="1"/>
        <v>0.92317729474005183</v>
      </c>
      <c r="D14" s="63">
        <f t="shared" si="2"/>
        <v>0.92317729474005183</v>
      </c>
      <c r="E14" s="63">
        <f t="shared" si="2"/>
        <v>0.92317729474005183</v>
      </c>
      <c r="F14" s="63">
        <f t="shared" si="2"/>
        <v>0.92317729474005183</v>
      </c>
      <c r="G14" s="63">
        <f t="shared" si="2"/>
        <v>0.92317729474005183</v>
      </c>
      <c r="H14" s="63">
        <f t="shared" si="2"/>
        <v>0.92317729474005183</v>
      </c>
      <c r="I14" s="63">
        <f t="shared" si="2"/>
        <v>0.92317729474005183</v>
      </c>
      <c r="J14" s="63">
        <f t="shared" si="2"/>
        <v>0.92317729474005183</v>
      </c>
      <c r="K14" s="63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145</v>
      </c>
      <c r="B15" s="63">
        <f t="shared" si="5"/>
        <v>0.92317729474005183</v>
      </c>
      <c r="C15" s="63">
        <f t="shared" si="1"/>
        <v>0.92317729474005183</v>
      </c>
      <c r="D15" s="63">
        <f t="shared" si="2"/>
        <v>0.92317729474005183</v>
      </c>
      <c r="E15" s="63">
        <f t="shared" si="2"/>
        <v>0.92317729474005183</v>
      </c>
      <c r="F15" s="63">
        <f t="shared" si="2"/>
        <v>0.92317729474005183</v>
      </c>
      <c r="G15" s="63">
        <f t="shared" si="2"/>
        <v>0.92317729474005183</v>
      </c>
      <c r="H15" s="63">
        <f t="shared" si="2"/>
        <v>0.92317729474005183</v>
      </c>
      <c r="I15" s="63">
        <f t="shared" si="2"/>
        <v>0.92317729474005183</v>
      </c>
      <c r="J15" s="63">
        <f t="shared" si="2"/>
        <v>0.92317729474005183</v>
      </c>
      <c r="K15" s="63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146</v>
      </c>
      <c r="B16" s="63">
        <f t="shared" si="5"/>
        <v>0.92317729474005183</v>
      </c>
      <c r="C16" s="63">
        <f t="shared" si="1"/>
        <v>0.92317729474005183</v>
      </c>
      <c r="D16" s="63">
        <f t="shared" si="2"/>
        <v>0.92317729474005183</v>
      </c>
      <c r="E16" s="63">
        <f t="shared" si="2"/>
        <v>0.92317729474005183</v>
      </c>
      <c r="F16" s="63">
        <f t="shared" si="2"/>
        <v>0.92317729474005183</v>
      </c>
      <c r="G16" s="63">
        <f t="shared" si="2"/>
        <v>0.92317729474005183</v>
      </c>
      <c r="H16" s="63">
        <f t="shared" si="2"/>
        <v>0.92317729474005183</v>
      </c>
      <c r="I16" s="63">
        <f t="shared" si="2"/>
        <v>0.92317729474005183</v>
      </c>
      <c r="J16" s="63">
        <f t="shared" si="2"/>
        <v>0.92317729474005183</v>
      </c>
      <c r="K16" s="63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386</v>
      </c>
      <c r="B17" s="63">
        <f t="shared" si="5"/>
        <v>0.92317729474005183</v>
      </c>
      <c r="C17" s="63">
        <f t="shared" si="1"/>
        <v>0.92317729474005183</v>
      </c>
      <c r="D17" s="63">
        <f t="shared" si="2"/>
        <v>0.92317729474005183</v>
      </c>
      <c r="E17" s="63">
        <f t="shared" si="2"/>
        <v>0.92317729474005183</v>
      </c>
      <c r="F17" s="63">
        <f t="shared" si="2"/>
        <v>0.92317729474005183</v>
      </c>
      <c r="G17" s="63">
        <f t="shared" si="2"/>
        <v>0.92317729474005183</v>
      </c>
      <c r="H17" s="63">
        <f t="shared" si="2"/>
        <v>0.92317729474005183</v>
      </c>
      <c r="I17" s="63">
        <f t="shared" si="2"/>
        <v>0.92317729474005183</v>
      </c>
      <c r="J17" s="63">
        <f t="shared" si="2"/>
        <v>0.92317729474005183</v>
      </c>
      <c r="K17" s="63">
        <f t="shared" si="2"/>
        <v>0.92317729474005183</v>
      </c>
      <c r="N17" t="s">
        <v>386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8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8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8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8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8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28515625" defaultRowHeight="15" x14ac:dyDescent="0.25"/>
  <cols>
    <col min="1" max="1" width="9.140625" style="15" bestFit="1" customWidth="1"/>
    <col min="2" max="2" width="32.140625" style="15" bestFit="1" customWidth="1"/>
    <col min="3" max="3" width="6" style="15" bestFit="1" customWidth="1"/>
    <col min="4" max="4" width="7" style="15" bestFit="1" customWidth="1"/>
    <col min="5" max="5" width="9.140625" style="15" bestFit="1" customWidth="1"/>
    <col min="6" max="10" width="6.7109375" style="15" bestFit="1" customWidth="1"/>
    <col min="11" max="11" width="7.7109375" style="15" bestFit="1" customWidth="1"/>
    <col min="12" max="41" width="6.7109375" style="15" bestFit="1" customWidth="1"/>
    <col min="42" max="46" width="3" style="15" bestFit="1" customWidth="1"/>
    <col min="47" max="16384" width="9.28515625" style="15"/>
  </cols>
  <sheetData>
    <row r="1" spans="1:46" ht="18.75" x14ac:dyDescent="0.3">
      <c r="B1" s="1" t="s">
        <v>336</v>
      </c>
      <c r="C1" s="15">
        <v>0</v>
      </c>
      <c r="D1" s="43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25">
      <c r="B2" s="4" t="s">
        <v>337</v>
      </c>
      <c r="C2" s="15">
        <v>0</v>
      </c>
      <c r="D2" s="43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25">
      <c r="D3" s="43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25">
      <c r="D4" s="43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25">
      <c r="C5" s="15">
        <v>6</v>
      </c>
      <c r="D5" s="59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25">
      <c r="B6" s="2" t="s">
        <v>338</v>
      </c>
    </row>
    <row r="7" spans="1:46" x14ac:dyDescent="0.25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25">
      <c r="A8" s="15" t="s">
        <v>202</v>
      </c>
      <c r="B8" s="15" t="str">
        <f>Sets!F8</f>
        <v>base</v>
      </c>
      <c r="C8" s="60">
        <v>0</v>
      </c>
      <c r="D8" s="60">
        <f>C8</f>
        <v>0</v>
      </c>
      <c r="E8" s="60">
        <f t="shared" ref="E8:J8" si="6">D8</f>
        <v>0</v>
      </c>
      <c r="F8" s="60">
        <f t="shared" si="6"/>
        <v>0</v>
      </c>
      <c r="G8" s="60">
        <f t="shared" si="6"/>
        <v>0</v>
      </c>
      <c r="H8" s="60">
        <f t="shared" si="6"/>
        <v>0</v>
      </c>
      <c r="I8" s="60">
        <f t="shared" si="6"/>
        <v>0</v>
      </c>
      <c r="J8" s="60">
        <f t="shared" si="6"/>
        <v>0</v>
      </c>
      <c r="K8" s="60">
        <v>-0.01</v>
      </c>
      <c r="L8" s="60">
        <f t="shared" ref="L8:AO8" si="7">K8</f>
        <v>-0.01</v>
      </c>
      <c r="M8" s="60">
        <f t="shared" si="7"/>
        <v>-0.01</v>
      </c>
      <c r="N8" s="60">
        <f t="shared" si="7"/>
        <v>-0.01</v>
      </c>
      <c r="O8" s="60">
        <f t="shared" si="7"/>
        <v>-0.01</v>
      </c>
      <c r="P8" s="60">
        <f t="shared" si="7"/>
        <v>-0.01</v>
      </c>
      <c r="Q8" s="60">
        <f t="shared" si="7"/>
        <v>-0.01</v>
      </c>
      <c r="R8" s="60">
        <f t="shared" si="7"/>
        <v>-0.01</v>
      </c>
      <c r="S8" s="60">
        <f t="shared" si="7"/>
        <v>-0.01</v>
      </c>
      <c r="T8" s="60">
        <f t="shared" si="7"/>
        <v>-0.01</v>
      </c>
      <c r="U8" s="60">
        <f t="shared" si="7"/>
        <v>-0.01</v>
      </c>
      <c r="V8" s="60">
        <f t="shared" si="7"/>
        <v>-0.01</v>
      </c>
      <c r="W8" s="60">
        <f t="shared" si="7"/>
        <v>-0.01</v>
      </c>
      <c r="X8" s="60">
        <f t="shared" si="7"/>
        <v>-0.01</v>
      </c>
      <c r="Y8" s="60">
        <f t="shared" si="7"/>
        <v>-0.01</v>
      </c>
      <c r="Z8" s="60">
        <f t="shared" si="7"/>
        <v>-0.01</v>
      </c>
      <c r="AA8" s="60">
        <f t="shared" si="7"/>
        <v>-0.01</v>
      </c>
      <c r="AB8" s="60">
        <f t="shared" si="7"/>
        <v>-0.01</v>
      </c>
      <c r="AC8" s="60">
        <f t="shared" si="7"/>
        <v>-0.01</v>
      </c>
      <c r="AD8" s="60">
        <f t="shared" si="7"/>
        <v>-0.01</v>
      </c>
      <c r="AE8" s="60">
        <f t="shared" si="7"/>
        <v>-0.01</v>
      </c>
      <c r="AF8" s="60">
        <f t="shared" si="7"/>
        <v>-0.01</v>
      </c>
      <c r="AG8" s="60">
        <f t="shared" si="7"/>
        <v>-0.01</v>
      </c>
      <c r="AH8" s="60">
        <f t="shared" si="7"/>
        <v>-0.01</v>
      </c>
      <c r="AI8" s="60">
        <f t="shared" si="7"/>
        <v>-0.01</v>
      </c>
      <c r="AJ8" s="60">
        <f t="shared" si="7"/>
        <v>-0.01</v>
      </c>
      <c r="AK8" s="60">
        <f t="shared" si="7"/>
        <v>-0.01</v>
      </c>
      <c r="AL8" s="60">
        <f t="shared" si="7"/>
        <v>-0.01</v>
      </c>
      <c r="AM8" s="60">
        <f t="shared" si="7"/>
        <v>-0.01</v>
      </c>
      <c r="AN8" s="60">
        <f t="shared" si="7"/>
        <v>-0.01</v>
      </c>
      <c r="AO8" s="60">
        <f t="shared" si="7"/>
        <v>-0.01</v>
      </c>
      <c r="AP8" s="60"/>
      <c r="AQ8" s="60"/>
      <c r="AR8" s="60"/>
      <c r="AS8" s="60"/>
      <c r="AT8" s="60"/>
    </row>
    <row r="9" spans="1:46" x14ac:dyDescent="0.25">
      <c r="A9" s="15" t="s">
        <v>202</v>
      </c>
      <c r="B9" s="15" t="str">
        <f>Sets!F9</f>
        <v>sim1</v>
      </c>
      <c r="C9" s="60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42">
        <v>-2.0985094699092266E-2</v>
      </c>
      <c r="J9" s="42">
        <v>-2.1434908279197584E-2</v>
      </c>
      <c r="K9" s="42">
        <v>-2.1904427677370331E-2</v>
      </c>
      <c r="L9" s="42">
        <v>-2.2394976827627477E-2</v>
      </c>
      <c r="M9" s="42">
        <v>-2.2908000978712928E-2</v>
      </c>
      <c r="N9" s="42">
        <v>-2.344508091526587E-2</v>
      </c>
      <c r="O9" s="42">
        <v>-2.4007949227514591E-2</v>
      </c>
      <c r="P9" s="42">
        <v>-2.4598508982232703E-2</v>
      </c>
      <c r="Q9" s="42">
        <v>-2.961616161616154E-2</v>
      </c>
      <c r="R9" s="42">
        <v>-3.0520048299121361E-2</v>
      </c>
      <c r="S9" s="42">
        <v>-3.1480845215598574E-2</v>
      </c>
      <c r="T9" s="42">
        <v>-3.2504101813666697E-2</v>
      </c>
      <c r="U9" s="42">
        <v>-3.3596113300944141E-2</v>
      </c>
      <c r="V9" s="42">
        <v>-3.4764050272705571E-2</v>
      </c>
      <c r="W9" s="42">
        <v>-3.6016116352201144E-2</v>
      </c>
      <c r="X9" s="42">
        <v>-3.7361741169274598E-2</v>
      </c>
      <c r="Y9" s="42">
        <v>-3.8811818278089438E-2</v>
      </c>
      <c r="Z9" s="42">
        <v>-4.0379000716134983E-2</v>
      </c>
      <c r="AA9" s="42">
        <v>-4.2078071182548693E-2</v>
      </c>
      <c r="AB9" s="42">
        <v>-4.3926409780068121E-2</v>
      </c>
      <c r="AC9" s="42">
        <v>-4.5944590698257404E-2</v>
      </c>
      <c r="AD9" s="42">
        <v>-4.8157151304119239E-2</v>
      </c>
      <c r="AE9" s="42">
        <v>-5.059359469906255E-2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60"/>
      <c r="AQ9" s="60"/>
      <c r="AR9" s="60"/>
      <c r="AS9" s="60"/>
      <c r="AT9" s="60"/>
    </row>
    <row r="10" spans="1:46" x14ac:dyDescent="0.25">
      <c r="A10" s="15" t="s">
        <v>202</v>
      </c>
      <c r="B10" s="15" t="str">
        <f>Sets!F10</f>
        <v>sim2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</row>
    <row r="11" spans="1:46" x14ac:dyDescent="0.25">
      <c r="A11" s="15" t="s">
        <v>202</v>
      </c>
      <c r="B11" s="15" t="str">
        <f>Sets!F11</f>
        <v>sim3</v>
      </c>
      <c r="C11" s="60"/>
      <c r="D11" s="60">
        <v>-1.4999999999999999E-2</v>
      </c>
      <c r="E11" s="60">
        <f t="shared" ref="E11:K11" si="8">D11</f>
        <v>-1.4999999999999999E-2</v>
      </c>
      <c r="F11" s="60">
        <f t="shared" si="8"/>
        <v>-1.4999999999999999E-2</v>
      </c>
      <c r="G11" s="60">
        <f t="shared" si="8"/>
        <v>-1.4999999999999999E-2</v>
      </c>
      <c r="H11" s="60">
        <f t="shared" si="8"/>
        <v>-1.4999999999999999E-2</v>
      </c>
      <c r="I11" s="60">
        <f t="shared" si="8"/>
        <v>-1.4999999999999999E-2</v>
      </c>
      <c r="J11" s="60">
        <f t="shared" si="8"/>
        <v>-1.4999999999999999E-2</v>
      </c>
      <c r="K11" s="60">
        <f t="shared" si="8"/>
        <v>-1.4999999999999999E-2</v>
      </c>
      <c r="L11" s="60">
        <v>-1.7999999999999999E-2</v>
      </c>
      <c r="M11" s="60">
        <f t="shared" ref="M11:T11" si="9">L11</f>
        <v>-1.7999999999999999E-2</v>
      </c>
      <c r="N11" s="60">
        <f t="shared" si="9"/>
        <v>-1.7999999999999999E-2</v>
      </c>
      <c r="O11" s="60">
        <f t="shared" si="9"/>
        <v>-1.7999999999999999E-2</v>
      </c>
      <c r="P11" s="60">
        <f t="shared" si="9"/>
        <v>-1.7999999999999999E-2</v>
      </c>
      <c r="Q11" s="60">
        <f t="shared" si="9"/>
        <v>-1.7999999999999999E-2</v>
      </c>
      <c r="R11" s="60">
        <f t="shared" si="9"/>
        <v>-1.7999999999999999E-2</v>
      </c>
      <c r="S11" s="60">
        <f t="shared" si="9"/>
        <v>-1.7999999999999999E-2</v>
      </c>
      <c r="T11" s="60">
        <f t="shared" si="9"/>
        <v>-1.7999999999999999E-2</v>
      </c>
      <c r="U11" s="60">
        <v>-2.5000000000000001E-2</v>
      </c>
      <c r="V11" s="42">
        <f t="shared" ref="V11:AD11" si="10">U11</f>
        <v>-2.5000000000000001E-2</v>
      </c>
      <c r="W11" s="42">
        <f t="shared" si="10"/>
        <v>-2.5000000000000001E-2</v>
      </c>
      <c r="X11" s="42">
        <f t="shared" si="10"/>
        <v>-2.5000000000000001E-2</v>
      </c>
      <c r="Y11" s="42">
        <f t="shared" si="10"/>
        <v>-2.5000000000000001E-2</v>
      </c>
      <c r="Z11" s="42">
        <f t="shared" si="10"/>
        <v>-2.5000000000000001E-2</v>
      </c>
      <c r="AA11" s="42">
        <f t="shared" si="10"/>
        <v>-2.5000000000000001E-2</v>
      </c>
      <c r="AB11" s="42">
        <f t="shared" si="10"/>
        <v>-2.5000000000000001E-2</v>
      </c>
      <c r="AC11" s="42">
        <f t="shared" si="10"/>
        <v>-2.5000000000000001E-2</v>
      </c>
      <c r="AD11" s="42">
        <f t="shared" si="10"/>
        <v>-2.5000000000000001E-2</v>
      </c>
      <c r="AE11" s="42">
        <v>-2.8000000000000001E-2</v>
      </c>
      <c r="AF11" s="42">
        <f t="shared" ref="AF11:AO11" si="11">AE11</f>
        <v>-2.8000000000000001E-2</v>
      </c>
      <c r="AG11" s="42">
        <f t="shared" si="11"/>
        <v>-2.8000000000000001E-2</v>
      </c>
      <c r="AH11" s="42">
        <f t="shared" si="11"/>
        <v>-2.8000000000000001E-2</v>
      </c>
      <c r="AI11" s="42">
        <f t="shared" si="11"/>
        <v>-2.8000000000000001E-2</v>
      </c>
      <c r="AJ11" s="42">
        <f t="shared" si="11"/>
        <v>-2.8000000000000001E-2</v>
      </c>
      <c r="AK11" s="42">
        <f t="shared" si="11"/>
        <v>-2.8000000000000001E-2</v>
      </c>
      <c r="AL11" s="42">
        <f t="shared" si="11"/>
        <v>-2.8000000000000001E-2</v>
      </c>
      <c r="AM11" s="42">
        <f t="shared" si="11"/>
        <v>-2.8000000000000001E-2</v>
      </c>
      <c r="AN11" s="42">
        <f t="shared" si="11"/>
        <v>-2.8000000000000001E-2</v>
      </c>
      <c r="AO11" s="42">
        <f t="shared" si="11"/>
        <v>-2.8000000000000001E-2</v>
      </c>
      <c r="AP11" s="60"/>
      <c r="AQ11" s="60"/>
      <c r="AR11" s="60"/>
      <c r="AS11" s="60"/>
      <c r="AT11" s="60"/>
    </row>
    <row r="12" spans="1:46" x14ac:dyDescent="0.25">
      <c r="A12" s="15" t="s">
        <v>202</v>
      </c>
      <c r="B12" s="15" t="str">
        <f>Sets!F12</f>
        <v>sim4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</row>
    <row r="13" spans="1:46" x14ac:dyDescent="0.25">
      <c r="A13" s="15" t="s">
        <v>202</v>
      </c>
      <c r="B13" s="15" t="str">
        <f>Sets!F13</f>
        <v>sim5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</row>
    <row r="14" spans="1:46" x14ac:dyDescent="0.25">
      <c r="A14" s="15" t="s">
        <v>202</v>
      </c>
      <c r="B14" s="15" t="str">
        <f>Sets!F14</f>
        <v>sim6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</row>
    <row r="15" spans="1:46" x14ac:dyDescent="0.25">
      <c r="A15" s="15" t="s">
        <v>202</v>
      </c>
      <c r="B15" s="15" t="str">
        <f>Sets!F15</f>
        <v>sim7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</row>
    <row r="16" spans="1:46" x14ac:dyDescent="0.25">
      <c r="A16" s="15" t="s">
        <v>202</v>
      </c>
      <c r="B16" s="15" t="str">
        <f>Sets!F16</f>
        <v>sim8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</row>
    <row r="17" spans="1:46" x14ac:dyDescent="0.25">
      <c r="A17" s="15" t="s">
        <v>202</v>
      </c>
      <c r="B17" s="15" t="str">
        <f>Sets!F17</f>
        <v>sim9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</row>
    <row r="18" spans="1:46" x14ac:dyDescent="0.25">
      <c r="A18" s="15" t="s">
        <v>136</v>
      </c>
      <c r="B18" s="15" t="str">
        <f>B8</f>
        <v>base</v>
      </c>
      <c r="C18" s="60">
        <f ca="1">OFFSET(WPDATA!$A$196,C$5,SUMIF($E$1:$E$4,$A18,$F$1:$F$4)+SUMIF(Sets!$W$7:$W$16,$B18,Sets!$Y$7:$Y$16)-1)</f>
        <v>2.6498357457979564E-2</v>
      </c>
      <c r="D18" s="60">
        <f ca="1">OFFSET(WPDATA!$A$196,D$5,SUMIF($E$1:$E$4,$A18,$F$1:$F$4)+SUMIF(Sets!$W$7:$W$16,$B18,Sets!$Y$7:$Y$16)-1)</f>
        <v>2.5814320369299284E-2</v>
      </c>
      <c r="E18" s="60">
        <f ca="1">OFFSET(WPDATA!$A$196,E$5,SUMIF($E$1:$E$4,$A18,$F$1:$F$4)+SUMIF(Sets!$W$7:$W$16,$B18,Sets!$Y$7:$Y$16)-1)</f>
        <v>2.5164710471194986E-2</v>
      </c>
      <c r="F18" s="60">
        <f ca="1">OFFSET(WPDATA!$A$196,F$5,SUMIF($E$1:$E$4,$A18,$F$1:$F$4)+SUMIF(Sets!$W$7:$W$16,$B18,Sets!$Y$7:$Y$16)-1)</f>
        <v>2.4546992511699679E-2</v>
      </c>
      <c r="G18" s="60">
        <f ca="1">OFFSET(WPDATA!$A$196,G$5,SUMIF($E$1:$E$4,$A18,$F$1:$F$4)+SUMIF(Sets!$W$7:$W$16,$B18,Sets!$Y$7:$Y$16)-1)</f>
        <v>2.3096336496754796E-2</v>
      </c>
      <c r="H18" s="60">
        <f ca="1">OFFSET(WPDATA!$A$196,H$5,SUMIF($E$1:$E$4,$A18,$F$1:$F$4)+SUMIF(Sets!$W$7:$W$16,$B18,Sets!$Y$7:$Y$16)-1)</f>
        <v>2.2574938129326642E-2</v>
      </c>
      <c r="I18" s="60">
        <f ca="1">OFFSET(WPDATA!$A$196,I$5,SUMIF($E$1:$E$4,$A18,$F$1:$F$4)+SUMIF(Sets!$W$7:$W$16,$B18,Sets!$Y$7:$Y$16)-1)</f>
        <v>2.2076561127759183E-2</v>
      </c>
      <c r="J18" s="60">
        <f ca="1">OFFSET(WPDATA!$A$196,J$5,SUMIF($E$1:$E$4,$A18,$F$1:$F$4)+SUMIF(Sets!$W$7:$W$16,$B18,Sets!$Y$7:$Y$16)-1)</f>
        <v>2.1599713727315992E-2</v>
      </c>
      <c r="K18" s="60">
        <f ca="1">OFFSET(WPDATA!$A$196,K$5,SUMIF($E$1:$E$4,$A18,$F$1:$F$4)+SUMIF(Sets!$W$7:$W$16,$B18,Sets!$Y$7:$Y$16)-1)</f>
        <v>2.1143030324968705E-2</v>
      </c>
      <c r="L18" s="60">
        <f ca="1">OFFSET(WPDATA!$A$196,L$5,SUMIF($E$1:$E$4,$A18,$F$1:$F$4)+SUMIF(Sets!$W$7:$W$16,$B18,Sets!$Y$7:$Y$16)-1)</f>
        <v>2.6701780521378119E-2</v>
      </c>
      <c r="M18" s="60">
        <f ca="1">OFFSET(WPDATA!$A$196,M$5,SUMIF($E$1:$E$4,$A18,$F$1:$F$4)+SUMIF(Sets!$W$7:$W$16,$B18,Sets!$Y$7:$Y$16)-1)</f>
        <v>2.6007338282602425E-2</v>
      </c>
      <c r="N18" s="60">
        <f ca="1">OFFSET(WPDATA!$A$196,N$5,SUMIF($E$1:$E$4,$A18,$F$1:$F$4)+SUMIF(Sets!$W$7:$W$16,$B18,Sets!$Y$7:$Y$16)-1)</f>
        <v>2.5348101628730604E-2</v>
      </c>
      <c r="O18" s="60">
        <f ca="1">OFFSET(WPDATA!$A$196,O$5,SUMIF($E$1:$E$4,$A18,$F$1:$F$4)+SUMIF(Sets!$W$7:$W$16,$B18,Sets!$Y$7:$Y$16)-1)</f>
        <v>2.4721459559400225E-2</v>
      </c>
      <c r="P18" s="60">
        <f ca="1">OFFSET(WPDATA!$A$196,P$5,SUMIF($E$1:$E$4,$A18,$F$1:$F$4)+SUMIF(Sets!$W$7:$W$16,$B18,Sets!$Y$7:$Y$16)-1)</f>
        <v>2.4125053036400414E-2</v>
      </c>
      <c r="Q18" s="60">
        <f ca="1">OFFSET(WPDATA!$A$196,Q$5,SUMIF($E$1:$E$4,$A18,$F$1:$F$4)+SUMIF(Sets!$W$7:$W$16,$B18,Sets!$Y$7:$Y$16)-1)</f>
        <v>3.0365328849483456E-2</v>
      </c>
      <c r="R18" s="60">
        <f ca="1">OFFSET(WPDATA!$A$196,R$5,SUMIF($E$1:$E$4,$A18,$F$1:$F$4)+SUMIF(Sets!$W$7:$W$16,$B18,Sets!$Y$7:$Y$16)-1)</f>
        <v>2.9470448975022545E-2</v>
      </c>
      <c r="S18" s="60">
        <f ca="1">OFFSET(WPDATA!$A$196,S$5,SUMIF($E$1:$E$4,$A18,$F$1:$F$4)+SUMIF(Sets!$W$7:$W$16,$B18,Sets!$Y$7:$Y$16)-1)</f>
        <v>2.8626804202449108E-2</v>
      </c>
      <c r="T18" s="60">
        <f ca="1">OFFSET(WPDATA!$A$196,T$5,SUMIF($E$1:$E$4,$A18,$F$1:$F$4)+SUMIF(Sets!$W$7:$W$16,$B18,Sets!$Y$7:$Y$16)-1)</f>
        <v>2.783011689516689E-2</v>
      </c>
      <c r="U18" s="60">
        <f ca="1">OFFSET(WPDATA!$A$196,U$5,SUMIF($E$1:$E$4,$A18,$F$1:$F$4)+SUMIF(Sets!$W$7:$W$16,$B18,Sets!$Y$7:$Y$16)-1)</f>
        <v>2.7076572711485756E-2</v>
      </c>
      <c r="V18" s="60">
        <f ca="1">OFFSET(WPDATA!$A$196,V$5,SUMIF($E$1:$E$4,$A18,$F$1:$F$4)+SUMIF(Sets!$W$7:$W$16,$B18,Sets!$Y$7:$Y$16)-1)</f>
        <v>3.13716770707912E-2</v>
      </c>
      <c r="W18" s="60">
        <f ca="1">OFFSET(WPDATA!$A$196,W$5,SUMIF($E$1:$E$4,$A18,$F$1:$F$4)+SUMIF(Sets!$W$7:$W$16,$B18,Sets!$Y$7:$Y$16)-1)</f>
        <v>3.0417431240582216E-2</v>
      </c>
      <c r="X18" s="60">
        <f ca="1">OFFSET(WPDATA!$A$196,X$5,SUMIF($E$1:$E$4,$A18,$F$1:$F$4)+SUMIF(Sets!$W$7:$W$16,$B18,Sets!$Y$7:$Y$16)-1)</f>
        <v>2.9519523174189162E-2</v>
      </c>
      <c r="Y18" s="60">
        <f ca="1">OFFSET(WPDATA!$A$196,Y$5,SUMIF($E$1:$E$4,$A18,$F$1:$F$4)+SUMIF(Sets!$W$7:$W$16,$B18,Sets!$Y$7:$Y$16)-1)</f>
        <v>2.8673106735436327E-2</v>
      </c>
      <c r="Z18" s="60">
        <f ca="1">OFFSET(WPDATA!$A$196,Z$5,SUMIF($E$1:$E$4,$A18,$F$1:$F$4)+SUMIF(Sets!$W$7:$W$16,$B18,Sets!$Y$7:$Y$16)-1)</f>
        <v>2.787387611058725E-2</v>
      </c>
      <c r="AA18" s="60">
        <f ca="1">OFFSET(WPDATA!$A$196,AA$5,SUMIF($E$1:$E$4,$A18,$F$1:$F$4)+SUMIF(Sets!$W$7:$W$16,$B18,Sets!$Y$7:$Y$16)-1)</f>
        <v>3.1825755578813932E-2</v>
      </c>
      <c r="AB18" s="60">
        <f ca="1">OFFSET(WPDATA!$A$196,AB$5,SUMIF($E$1:$E$4,$A18,$F$1:$F$4)+SUMIF(Sets!$W$7:$W$16,$B18,Sets!$Y$7:$Y$16)-1)</f>
        <v>3.0844118211557602E-2</v>
      </c>
      <c r="AC18" s="60">
        <f ca="1">OFFSET(WPDATA!$A$196,AC$5,SUMIF($E$1:$E$4,$A18,$F$1:$F$4)+SUMIF(Sets!$W$7:$W$16,$B18,Sets!$Y$7:$Y$16)-1)</f>
        <v>2.9921224428268559E-2</v>
      </c>
      <c r="AD18" s="60">
        <f ca="1">OFFSET(WPDATA!$A$196,AD$5,SUMIF($E$1:$E$4,$A18,$F$1:$F$4)+SUMIF(Sets!$W$7:$W$16,$B18,Sets!$Y$7:$Y$16)-1)</f>
        <v>2.9051954381150127E-2</v>
      </c>
      <c r="AE18" s="60">
        <f ca="1">OFFSET(WPDATA!$A$196,AE$5,SUMIF($E$1:$E$4,$A18,$F$1:$F$4)+SUMIF(Sets!$W$7:$W$16,$B18,Sets!$Y$7:$Y$16)-1)</f>
        <v>2.8231766391825366E-2</v>
      </c>
      <c r="AF18" s="60">
        <f ca="1">OFFSET(WPDATA!$A$196,AF$5,SUMIF($E$1:$E$4,$A18,$F$1:$F$4)+SUMIF(Sets!$W$7:$W$16,$B18,Sets!$Y$7:$Y$16)-1)</f>
        <v>3.6959291537725057E-2</v>
      </c>
      <c r="AG18" s="60">
        <f ca="1">OFFSET(WPDATA!$A$196,AG$5,SUMIF($E$1:$E$4,$A18,$F$1:$F$4)+SUMIF(Sets!$W$7:$W$16,$B18,Sets!$Y$7:$Y$16)-1)</f>
        <v>3.5641988879734396E-2</v>
      </c>
      <c r="AH18" s="60">
        <f ca="1">OFFSET(WPDATA!$A$196,AH$5,SUMIF($E$1:$E$4,$A18,$F$1:$F$4)+SUMIF(Sets!$W$7:$W$16,$B18,Sets!$Y$7:$Y$16)-1)</f>
        <v>3.4415357104523092E-2</v>
      </c>
      <c r="AI18" s="60">
        <f ca="1">OFFSET(WPDATA!$A$196,AI$5,SUMIF($E$1:$E$4,$A18,$F$1:$F$4)+SUMIF(Sets!$W$7:$W$16,$B18,Sets!$Y$7:$Y$16)-1)</f>
        <v>3.3270346257093887E-2</v>
      </c>
      <c r="AJ18" s="60">
        <f ca="1">OFFSET(WPDATA!$A$196,AJ$5,SUMIF($E$1:$E$4,$A18,$F$1:$F$4)+SUMIF(Sets!$W$7:$W$16,$B18,Sets!$Y$7:$Y$16)-1)</f>
        <v>3.2199071983060552E-2</v>
      </c>
      <c r="AK18" s="60">
        <f ca="1">OFFSET(WPDATA!$A$196,AK$5,SUMIF($E$1:$E$4,$A18,$F$1:$F$4)+SUMIF(Sets!$W$7:$W$16,$B18,Sets!$Y$7:$Y$16)-1)</f>
        <v>3.9529835658825153E-2</v>
      </c>
      <c r="AL18" s="60">
        <f ca="1">OFFSET(WPDATA!$A$196,AL$5,SUMIF($E$1:$E$4,$A18,$F$1:$F$4)+SUMIF(Sets!$W$7:$W$16,$B18,Sets!$Y$7:$Y$16)-1)</f>
        <v>3.8026648493255516E-2</v>
      </c>
      <c r="AM18" s="60">
        <f ca="1">OFFSET(WPDATA!$A$196,AM$5,SUMIF($E$1:$E$4,$A18,$F$1:$F$4)+SUMIF(Sets!$W$7:$W$16,$B18,Sets!$Y$7:$Y$16)-1)</f>
        <v>3.6633595629203951E-2</v>
      </c>
      <c r="AN18" s="60">
        <f ca="1">OFFSET(WPDATA!$A$196,AN$5,SUMIF($E$1:$E$4,$A18,$F$1:$F$4)+SUMIF(Sets!$W$7:$W$16,$B18,Sets!$Y$7:$Y$16)-1)</f>
        <v>3.5339000958162572E-2</v>
      </c>
      <c r="AO18" s="60">
        <f ca="1">OFFSET(WPDATA!$A$196,AO$5,SUMIF($E$1:$E$4,$A18,$F$1:$F$4)+SUMIF(Sets!$W$7:$W$16,$B18,Sets!$Y$7:$Y$16)-1)</f>
        <v>3.4132782523861573E-2</v>
      </c>
      <c r="AP18" s="60"/>
      <c r="AQ18" s="60"/>
      <c r="AR18" s="60"/>
      <c r="AS18" s="60"/>
      <c r="AT18" s="60"/>
    </row>
    <row r="19" spans="1:46" x14ac:dyDescent="0.25">
      <c r="A19" s="15" t="s">
        <v>136</v>
      </c>
      <c r="B19" s="15" t="str">
        <f t="shared" ref="B19:B27" si="12">B9</f>
        <v>sim1</v>
      </c>
      <c r="C19" s="60">
        <f ca="1">OFFSET(WPDATA!$A$196,C$5,SUMIF($E$1:$E$4,$A19,$F$1:$F$4)+SUMIF(Sets!$W$7:$W$16,$B19,Sets!$Y$7:$Y$16)-1)</f>
        <v>2.6498357457979564E-2</v>
      </c>
      <c r="D19" s="60">
        <f ca="1">OFFSET(WPDATA!$A$196,D$5,SUMIF($E$1:$E$4,$A19,$F$1:$F$4)+SUMIF(Sets!$W$7:$W$16,$B19,Sets!$Y$7:$Y$16)-1)</f>
        <v>2.5814320369299284E-2</v>
      </c>
      <c r="E19" s="60">
        <f ca="1">OFFSET(WPDATA!$A$196,E$5,SUMIF($E$1:$E$4,$A19,$F$1:$F$4)+SUMIF(Sets!$W$7:$W$16,$B19,Sets!$Y$7:$Y$16)-1)</f>
        <v>2.5164710471194986E-2</v>
      </c>
      <c r="F19" s="60">
        <f ca="1">OFFSET(WPDATA!$A$196,F$5,SUMIF($E$1:$E$4,$A19,$F$1:$F$4)+SUMIF(Sets!$W$7:$W$16,$B19,Sets!$Y$7:$Y$16)-1)</f>
        <v>2.4546992511699679E-2</v>
      </c>
      <c r="G19" s="60">
        <f ca="1">OFFSET(WPDATA!$A$196,G$5,SUMIF($E$1:$E$4,$A19,$F$1:$F$4)+SUMIF(Sets!$W$7:$W$16,$B19,Sets!$Y$7:$Y$16)-1)</f>
        <v>2.3096336496754796E-2</v>
      </c>
      <c r="H19" s="60">
        <f ca="1">OFFSET(WPDATA!$A$196,H$5,SUMIF($E$1:$E$4,$A19,$F$1:$F$4)+SUMIF(Sets!$W$7:$W$16,$B19,Sets!$Y$7:$Y$16)-1)</f>
        <v>2.2574938129326642E-2</v>
      </c>
      <c r="I19" s="60">
        <f ca="1">OFFSET(WPDATA!$A$196,I$5,SUMIF($E$1:$E$4,$A19,$F$1:$F$4)+SUMIF(Sets!$W$7:$W$16,$B19,Sets!$Y$7:$Y$16)-1)</f>
        <v>2.2076561127759183E-2</v>
      </c>
      <c r="J19" s="60">
        <f ca="1">OFFSET(WPDATA!$A$196,J$5,SUMIF($E$1:$E$4,$A19,$F$1:$F$4)+SUMIF(Sets!$W$7:$W$16,$B19,Sets!$Y$7:$Y$16)-1)</f>
        <v>2.1599713727315992E-2</v>
      </c>
      <c r="K19" s="60">
        <f ca="1">OFFSET(WPDATA!$A$196,K$5,SUMIF($E$1:$E$4,$A19,$F$1:$F$4)+SUMIF(Sets!$W$7:$W$16,$B19,Sets!$Y$7:$Y$16)-1)</f>
        <v>2.1143030324968705E-2</v>
      </c>
      <c r="L19" s="60">
        <f ca="1">OFFSET(WPDATA!$A$196,L$5,SUMIF($E$1:$E$4,$A19,$F$1:$F$4)+SUMIF(Sets!$W$7:$W$16,$B19,Sets!$Y$7:$Y$16)-1)</f>
        <v>2.6701780521378119E-2</v>
      </c>
      <c r="M19" s="60">
        <f ca="1">OFFSET(WPDATA!$A$196,M$5,SUMIF($E$1:$E$4,$A19,$F$1:$F$4)+SUMIF(Sets!$W$7:$W$16,$B19,Sets!$Y$7:$Y$16)-1)</f>
        <v>2.6007338282602425E-2</v>
      </c>
      <c r="N19" s="60">
        <f ca="1">OFFSET(WPDATA!$A$196,N$5,SUMIF($E$1:$E$4,$A19,$F$1:$F$4)+SUMIF(Sets!$W$7:$W$16,$B19,Sets!$Y$7:$Y$16)-1)</f>
        <v>2.5348101628730604E-2</v>
      </c>
      <c r="O19" s="60">
        <f ca="1">OFFSET(WPDATA!$A$196,O$5,SUMIF($E$1:$E$4,$A19,$F$1:$F$4)+SUMIF(Sets!$W$7:$W$16,$B19,Sets!$Y$7:$Y$16)-1)</f>
        <v>2.4721459559400225E-2</v>
      </c>
      <c r="P19" s="60">
        <f ca="1">OFFSET(WPDATA!$A$196,P$5,SUMIF($E$1:$E$4,$A19,$F$1:$F$4)+SUMIF(Sets!$W$7:$W$16,$B19,Sets!$Y$7:$Y$16)-1)</f>
        <v>2.4125053036400414E-2</v>
      </c>
      <c r="Q19" s="60">
        <f ca="1">OFFSET(WPDATA!$A$196,Q$5,SUMIF($E$1:$E$4,$A19,$F$1:$F$4)+SUMIF(Sets!$W$7:$W$16,$B19,Sets!$Y$7:$Y$16)-1)</f>
        <v>3.0365328849483456E-2</v>
      </c>
      <c r="R19" s="60">
        <f ca="1">OFFSET(WPDATA!$A$196,R$5,SUMIF($E$1:$E$4,$A19,$F$1:$F$4)+SUMIF(Sets!$W$7:$W$16,$B19,Sets!$Y$7:$Y$16)-1)</f>
        <v>2.9470448975022545E-2</v>
      </c>
      <c r="S19" s="60">
        <f ca="1">OFFSET(WPDATA!$A$196,S$5,SUMIF($E$1:$E$4,$A19,$F$1:$F$4)+SUMIF(Sets!$W$7:$W$16,$B19,Sets!$Y$7:$Y$16)-1)</f>
        <v>2.8626804202449108E-2</v>
      </c>
      <c r="T19" s="60">
        <f ca="1">OFFSET(WPDATA!$A$196,T$5,SUMIF($E$1:$E$4,$A19,$F$1:$F$4)+SUMIF(Sets!$W$7:$W$16,$B19,Sets!$Y$7:$Y$16)-1)</f>
        <v>2.783011689516689E-2</v>
      </c>
      <c r="U19" s="60">
        <f ca="1">OFFSET(WPDATA!$A$196,U$5,SUMIF($E$1:$E$4,$A19,$F$1:$F$4)+SUMIF(Sets!$W$7:$W$16,$B19,Sets!$Y$7:$Y$16)-1)</f>
        <v>2.7076572711485756E-2</v>
      </c>
      <c r="V19" s="60">
        <f ca="1">OFFSET(WPDATA!$A$196,V$5,SUMIF($E$1:$E$4,$A19,$F$1:$F$4)+SUMIF(Sets!$W$7:$W$16,$B19,Sets!$Y$7:$Y$16)-1)</f>
        <v>3.13716770707912E-2</v>
      </c>
      <c r="W19" s="60">
        <f ca="1">OFFSET(WPDATA!$A$196,W$5,SUMIF($E$1:$E$4,$A19,$F$1:$F$4)+SUMIF(Sets!$W$7:$W$16,$B19,Sets!$Y$7:$Y$16)-1)</f>
        <v>3.0417431240582216E-2</v>
      </c>
      <c r="X19" s="60">
        <f ca="1">OFFSET(WPDATA!$A$196,X$5,SUMIF($E$1:$E$4,$A19,$F$1:$F$4)+SUMIF(Sets!$W$7:$W$16,$B19,Sets!$Y$7:$Y$16)-1)</f>
        <v>2.9519523174189162E-2</v>
      </c>
      <c r="Y19" s="60">
        <f ca="1">OFFSET(WPDATA!$A$196,Y$5,SUMIF($E$1:$E$4,$A19,$F$1:$F$4)+SUMIF(Sets!$W$7:$W$16,$B19,Sets!$Y$7:$Y$16)-1)</f>
        <v>2.8673106735436327E-2</v>
      </c>
      <c r="Z19" s="60">
        <f ca="1">OFFSET(WPDATA!$A$196,Z$5,SUMIF($E$1:$E$4,$A19,$F$1:$F$4)+SUMIF(Sets!$W$7:$W$16,$B19,Sets!$Y$7:$Y$16)-1)</f>
        <v>2.787387611058725E-2</v>
      </c>
      <c r="AA19" s="60">
        <f ca="1">OFFSET(WPDATA!$A$196,AA$5,SUMIF($E$1:$E$4,$A19,$F$1:$F$4)+SUMIF(Sets!$W$7:$W$16,$B19,Sets!$Y$7:$Y$16)-1)</f>
        <v>3.1825755578813932E-2</v>
      </c>
      <c r="AB19" s="60">
        <f ca="1">OFFSET(WPDATA!$A$196,AB$5,SUMIF($E$1:$E$4,$A19,$F$1:$F$4)+SUMIF(Sets!$W$7:$W$16,$B19,Sets!$Y$7:$Y$16)-1)</f>
        <v>3.0844118211557602E-2</v>
      </c>
      <c r="AC19" s="60">
        <f ca="1">OFFSET(WPDATA!$A$196,AC$5,SUMIF($E$1:$E$4,$A19,$F$1:$F$4)+SUMIF(Sets!$W$7:$W$16,$B19,Sets!$Y$7:$Y$16)-1)</f>
        <v>2.9921224428268559E-2</v>
      </c>
      <c r="AD19" s="60">
        <f ca="1">OFFSET(WPDATA!$A$196,AD$5,SUMIF($E$1:$E$4,$A19,$F$1:$F$4)+SUMIF(Sets!$W$7:$W$16,$B19,Sets!$Y$7:$Y$16)-1)</f>
        <v>2.9051954381150127E-2</v>
      </c>
      <c r="AE19" s="60">
        <f ca="1">OFFSET(WPDATA!$A$196,AE$5,SUMIF($E$1:$E$4,$A19,$F$1:$F$4)+SUMIF(Sets!$W$7:$W$16,$B19,Sets!$Y$7:$Y$16)-1)</f>
        <v>2.8231766391825366E-2</v>
      </c>
      <c r="AF19" s="60">
        <f ca="1">OFFSET(WPDATA!$A$196,AF$5,SUMIF($E$1:$E$4,$A19,$F$1:$F$4)+SUMIF(Sets!$W$7:$W$16,$B19,Sets!$Y$7:$Y$16)-1)</f>
        <v>3.6959291537725057E-2</v>
      </c>
      <c r="AG19" s="60">
        <f ca="1">OFFSET(WPDATA!$A$196,AG$5,SUMIF($E$1:$E$4,$A19,$F$1:$F$4)+SUMIF(Sets!$W$7:$W$16,$B19,Sets!$Y$7:$Y$16)-1)</f>
        <v>3.5641988879734396E-2</v>
      </c>
      <c r="AH19" s="60">
        <f ca="1">OFFSET(WPDATA!$A$196,AH$5,SUMIF($E$1:$E$4,$A19,$F$1:$F$4)+SUMIF(Sets!$W$7:$W$16,$B19,Sets!$Y$7:$Y$16)-1)</f>
        <v>3.4415357104523092E-2</v>
      </c>
      <c r="AI19" s="60">
        <f ca="1">OFFSET(WPDATA!$A$196,AI$5,SUMIF($E$1:$E$4,$A19,$F$1:$F$4)+SUMIF(Sets!$W$7:$W$16,$B19,Sets!$Y$7:$Y$16)-1)</f>
        <v>3.3270346257093887E-2</v>
      </c>
      <c r="AJ19" s="60">
        <f ca="1">OFFSET(WPDATA!$A$196,AJ$5,SUMIF($E$1:$E$4,$A19,$F$1:$F$4)+SUMIF(Sets!$W$7:$W$16,$B19,Sets!$Y$7:$Y$16)-1)</f>
        <v>3.2199071983060552E-2</v>
      </c>
      <c r="AK19" s="60">
        <f ca="1">OFFSET(WPDATA!$A$196,AK$5,SUMIF($E$1:$E$4,$A19,$F$1:$F$4)+SUMIF(Sets!$W$7:$W$16,$B19,Sets!$Y$7:$Y$16)-1)</f>
        <v>3.9529835658825153E-2</v>
      </c>
      <c r="AL19" s="60">
        <f ca="1">OFFSET(WPDATA!$A$196,AL$5,SUMIF($E$1:$E$4,$A19,$F$1:$F$4)+SUMIF(Sets!$W$7:$W$16,$B19,Sets!$Y$7:$Y$16)-1)</f>
        <v>3.8026648493255516E-2</v>
      </c>
      <c r="AM19" s="60">
        <f ca="1">OFFSET(WPDATA!$A$196,AM$5,SUMIF($E$1:$E$4,$A19,$F$1:$F$4)+SUMIF(Sets!$W$7:$W$16,$B19,Sets!$Y$7:$Y$16)-1)</f>
        <v>3.6633595629203951E-2</v>
      </c>
      <c r="AN19" s="60">
        <f ca="1">OFFSET(WPDATA!$A$196,AN$5,SUMIF($E$1:$E$4,$A19,$F$1:$F$4)+SUMIF(Sets!$W$7:$W$16,$B19,Sets!$Y$7:$Y$16)-1)</f>
        <v>3.5339000958162572E-2</v>
      </c>
      <c r="AO19" s="60">
        <f ca="1">OFFSET(WPDATA!$A$196,AO$5,SUMIF($E$1:$E$4,$A19,$F$1:$F$4)+SUMIF(Sets!$W$7:$W$16,$B19,Sets!$Y$7:$Y$16)-1)</f>
        <v>3.4132782523861573E-2</v>
      </c>
      <c r="AP19" s="60"/>
      <c r="AQ19" s="60"/>
      <c r="AR19" s="60"/>
      <c r="AS19" s="60"/>
      <c r="AT19" s="60"/>
    </row>
    <row r="20" spans="1:46" x14ac:dyDescent="0.25">
      <c r="A20" s="15" t="s">
        <v>136</v>
      </c>
      <c r="B20" s="15" t="str">
        <f t="shared" si="12"/>
        <v>sim2</v>
      </c>
      <c r="C20" s="60">
        <f ca="1">OFFSET(WPDATA!$A$196,C$5,SUMIF($E$1:$E$4,$A20,$F$1:$F$4)+SUMIF(Sets!$W$7:$W$16,$B20,Sets!$Y$7:$Y$16)-1)</f>
        <v>2.6498357457979564E-2</v>
      </c>
      <c r="D20" s="60">
        <f ca="1">OFFSET(WPDATA!$A$196,D$5,SUMIF($E$1:$E$4,$A20,$F$1:$F$4)+SUMIF(Sets!$W$7:$W$16,$B20,Sets!$Y$7:$Y$16)-1)</f>
        <v>2.5814320369299284E-2</v>
      </c>
      <c r="E20" s="60">
        <f ca="1">OFFSET(WPDATA!$A$196,E$5,SUMIF($E$1:$E$4,$A20,$F$1:$F$4)+SUMIF(Sets!$W$7:$W$16,$B20,Sets!$Y$7:$Y$16)-1)</f>
        <v>2.5164710471194986E-2</v>
      </c>
      <c r="F20" s="60">
        <f ca="1">OFFSET(WPDATA!$A$196,F$5,SUMIF($E$1:$E$4,$A20,$F$1:$F$4)+SUMIF(Sets!$W$7:$W$16,$B20,Sets!$Y$7:$Y$16)-1)</f>
        <v>2.4546992511699679E-2</v>
      </c>
      <c r="G20" s="60">
        <f ca="1">OFFSET(WPDATA!$A$196,G$5,SUMIF($E$1:$E$4,$A20,$F$1:$F$4)+SUMIF(Sets!$W$7:$W$16,$B20,Sets!$Y$7:$Y$16)-1)</f>
        <v>2.3096336496754796E-2</v>
      </c>
      <c r="H20" s="60">
        <f ca="1">OFFSET(WPDATA!$A$196,H$5,SUMIF($E$1:$E$4,$A20,$F$1:$F$4)+SUMIF(Sets!$W$7:$W$16,$B20,Sets!$Y$7:$Y$16)-1)</f>
        <v>2.2574938129326642E-2</v>
      </c>
      <c r="I20" s="60">
        <f ca="1">OFFSET(WPDATA!$A$196,I$5,SUMIF($E$1:$E$4,$A20,$F$1:$F$4)+SUMIF(Sets!$W$7:$W$16,$B20,Sets!$Y$7:$Y$16)-1)</f>
        <v>2.2076561127759183E-2</v>
      </c>
      <c r="J20" s="60">
        <f ca="1">OFFSET(WPDATA!$A$196,J$5,SUMIF($E$1:$E$4,$A20,$F$1:$F$4)+SUMIF(Sets!$W$7:$W$16,$B20,Sets!$Y$7:$Y$16)-1)</f>
        <v>2.1599713727315992E-2</v>
      </c>
      <c r="K20" s="60">
        <f ca="1">OFFSET(WPDATA!$A$196,K$5,SUMIF($E$1:$E$4,$A20,$F$1:$F$4)+SUMIF(Sets!$W$7:$W$16,$B20,Sets!$Y$7:$Y$16)-1)</f>
        <v>2.1143030324968705E-2</v>
      </c>
      <c r="L20" s="60">
        <f ca="1">OFFSET(WPDATA!$A$196,L$5,SUMIF($E$1:$E$4,$A20,$F$1:$F$4)+SUMIF(Sets!$W$7:$W$16,$B20,Sets!$Y$7:$Y$16)-1)</f>
        <v>2.6701780521378119E-2</v>
      </c>
      <c r="M20" s="60">
        <f ca="1">OFFSET(WPDATA!$A$196,M$5,SUMIF($E$1:$E$4,$A20,$F$1:$F$4)+SUMIF(Sets!$W$7:$W$16,$B20,Sets!$Y$7:$Y$16)-1)</f>
        <v>2.6007338282602425E-2</v>
      </c>
      <c r="N20" s="60">
        <f ca="1">OFFSET(WPDATA!$A$196,N$5,SUMIF($E$1:$E$4,$A20,$F$1:$F$4)+SUMIF(Sets!$W$7:$W$16,$B20,Sets!$Y$7:$Y$16)-1)</f>
        <v>2.5348101628730604E-2</v>
      </c>
      <c r="O20" s="60">
        <f ca="1">OFFSET(WPDATA!$A$196,O$5,SUMIF($E$1:$E$4,$A20,$F$1:$F$4)+SUMIF(Sets!$W$7:$W$16,$B20,Sets!$Y$7:$Y$16)-1)</f>
        <v>2.4721459559400225E-2</v>
      </c>
      <c r="P20" s="60">
        <f ca="1">OFFSET(WPDATA!$A$196,P$5,SUMIF($E$1:$E$4,$A20,$F$1:$F$4)+SUMIF(Sets!$W$7:$W$16,$B20,Sets!$Y$7:$Y$16)-1)</f>
        <v>2.4125053036400414E-2</v>
      </c>
      <c r="Q20" s="60">
        <f ca="1">OFFSET(WPDATA!$A$196,Q$5,SUMIF($E$1:$E$4,$A20,$F$1:$F$4)+SUMIF(Sets!$W$7:$W$16,$B20,Sets!$Y$7:$Y$16)-1)</f>
        <v>3.0365328849483456E-2</v>
      </c>
      <c r="R20" s="60">
        <f ca="1">OFFSET(WPDATA!$A$196,R$5,SUMIF($E$1:$E$4,$A20,$F$1:$F$4)+SUMIF(Sets!$W$7:$W$16,$B20,Sets!$Y$7:$Y$16)-1)</f>
        <v>2.9470448975022545E-2</v>
      </c>
      <c r="S20" s="60">
        <f ca="1">OFFSET(WPDATA!$A$196,S$5,SUMIF($E$1:$E$4,$A20,$F$1:$F$4)+SUMIF(Sets!$W$7:$W$16,$B20,Sets!$Y$7:$Y$16)-1)</f>
        <v>2.8626804202449108E-2</v>
      </c>
      <c r="T20" s="60">
        <f ca="1">OFFSET(WPDATA!$A$196,T$5,SUMIF($E$1:$E$4,$A20,$F$1:$F$4)+SUMIF(Sets!$W$7:$W$16,$B20,Sets!$Y$7:$Y$16)-1)</f>
        <v>2.783011689516689E-2</v>
      </c>
      <c r="U20" s="60">
        <f ca="1">OFFSET(WPDATA!$A$196,U$5,SUMIF($E$1:$E$4,$A20,$F$1:$F$4)+SUMIF(Sets!$W$7:$W$16,$B20,Sets!$Y$7:$Y$16)-1)</f>
        <v>2.7076572711485756E-2</v>
      </c>
      <c r="V20" s="60">
        <f ca="1">OFFSET(WPDATA!$A$196,V$5,SUMIF($E$1:$E$4,$A20,$F$1:$F$4)+SUMIF(Sets!$W$7:$W$16,$B20,Sets!$Y$7:$Y$16)-1)</f>
        <v>3.13716770707912E-2</v>
      </c>
      <c r="W20" s="60">
        <f ca="1">OFFSET(WPDATA!$A$196,W$5,SUMIF($E$1:$E$4,$A20,$F$1:$F$4)+SUMIF(Sets!$W$7:$W$16,$B20,Sets!$Y$7:$Y$16)-1)</f>
        <v>3.0417431240582216E-2</v>
      </c>
      <c r="X20" s="60">
        <f ca="1">OFFSET(WPDATA!$A$196,X$5,SUMIF($E$1:$E$4,$A20,$F$1:$F$4)+SUMIF(Sets!$W$7:$W$16,$B20,Sets!$Y$7:$Y$16)-1)</f>
        <v>2.9519523174189162E-2</v>
      </c>
      <c r="Y20" s="60">
        <f ca="1">OFFSET(WPDATA!$A$196,Y$5,SUMIF($E$1:$E$4,$A20,$F$1:$F$4)+SUMIF(Sets!$W$7:$W$16,$B20,Sets!$Y$7:$Y$16)-1)</f>
        <v>2.8673106735436327E-2</v>
      </c>
      <c r="Z20" s="60">
        <f ca="1">OFFSET(WPDATA!$A$196,Z$5,SUMIF($E$1:$E$4,$A20,$F$1:$F$4)+SUMIF(Sets!$W$7:$W$16,$B20,Sets!$Y$7:$Y$16)-1)</f>
        <v>2.787387611058725E-2</v>
      </c>
      <c r="AA20" s="60">
        <f ca="1">OFFSET(WPDATA!$A$196,AA$5,SUMIF($E$1:$E$4,$A20,$F$1:$F$4)+SUMIF(Sets!$W$7:$W$16,$B20,Sets!$Y$7:$Y$16)-1)</f>
        <v>3.1825755578813932E-2</v>
      </c>
      <c r="AB20" s="60">
        <f ca="1">OFFSET(WPDATA!$A$196,AB$5,SUMIF($E$1:$E$4,$A20,$F$1:$F$4)+SUMIF(Sets!$W$7:$W$16,$B20,Sets!$Y$7:$Y$16)-1)</f>
        <v>3.0844118211557602E-2</v>
      </c>
      <c r="AC20" s="60">
        <f ca="1">OFFSET(WPDATA!$A$196,AC$5,SUMIF($E$1:$E$4,$A20,$F$1:$F$4)+SUMIF(Sets!$W$7:$W$16,$B20,Sets!$Y$7:$Y$16)-1)</f>
        <v>2.9921224428268559E-2</v>
      </c>
      <c r="AD20" s="60">
        <f ca="1">OFFSET(WPDATA!$A$196,AD$5,SUMIF($E$1:$E$4,$A20,$F$1:$F$4)+SUMIF(Sets!$W$7:$W$16,$B20,Sets!$Y$7:$Y$16)-1)</f>
        <v>2.9051954381150127E-2</v>
      </c>
      <c r="AE20" s="60">
        <f ca="1">OFFSET(WPDATA!$A$196,AE$5,SUMIF($E$1:$E$4,$A20,$F$1:$F$4)+SUMIF(Sets!$W$7:$W$16,$B20,Sets!$Y$7:$Y$16)-1)</f>
        <v>2.8231766391825366E-2</v>
      </c>
      <c r="AF20" s="60">
        <f ca="1">OFFSET(WPDATA!$A$196,AF$5,SUMIF($E$1:$E$4,$A20,$F$1:$F$4)+SUMIF(Sets!$W$7:$W$16,$B20,Sets!$Y$7:$Y$16)-1)</f>
        <v>3.6959291537725057E-2</v>
      </c>
      <c r="AG20" s="60">
        <f ca="1">OFFSET(WPDATA!$A$196,AG$5,SUMIF($E$1:$E$4,$A20,$F$1:$F$4)+SUMIF(Sets!$W$7:$W$16,$B20,Sets!$Y$7:$Y$16)-1)</f>
        <v>3.5641988879734396E-2</v>
      </c>
      <c r="AH20" s="60">
        <f ca="1">OFFSET(WPDATA!$A$196,AH$5,SUMIF($E$1:$E$4,$A20,$F$1:$F$4)+SUMIF(Sets!$W$7:$W$16,$B20,Sets!$Y$7:$Y$16)-1)</f>
        <v>3.4415357104523092E-2</v>
      </c>
      <c r="AI20" s="60">
        <f ca="1">OFFSET(WPDATA!$A$196,AI$5,SUMIF($E$1:$E$4,$A20,$F$1:$F$4)+SUMIF(Sets!$W$7:$W$16,$B20,Sets!$Y$7:$Y$16)-1)</f>
        <v>3.3270346257093887E-2</v>
      </c>
      <c r="AJ20" s="60">
        <f ca="1">OFFSET(WPDATA!$A$196,AJ$5,SUMIF($E$1:$E$4,$A20,$F$1:$F$4)+SUMIF(Sets!$W$7:$W$16,$B20,Sets!$Y$7:$Y$16)-1)</f>
        <v>3.2199071983060552E-2</v>
      </c>
      <c r="AK20" s="60">
        <f ca="1">OFFSET(WPDATA!$A$196,AK$5,SUMIF($E$1:$E$4,$A20,$F$1:$F$4)+SUMIF(Sets!$W$7:$W$16,$B20,Sets!$Y$7:$Y$16)-1)</f>
        <v>3.9529835658825153E-2</v>
      </c>
      <c r="AL20" s="60">
        <f ca="1">OFFSET(WPDATA!$A$196,AL$5,SUMIF($E$1:$E$4,$A20,$F$1:$F$4)+SUMIF(Sets!$W$7:$W$16,$B20,Sets!$Y$7:$Y$16)-1)</f>
        <v>3.8026648493255516E-2</v>
      </c>
      <c r="AM20" s="60">
        <f ca="1">OFFSET(WPDATA!$A$196,AM$5,SUMIF($E$1:$E$4,$A20,$F$1:$F$4)+SUMIF(Sets!$W$7:$W$16,$B20,Sets!$Y$7:$Y$16)-1)</f>
        <v>3.6633595629203951E-2</v>
      </c>
      <c r="AN20" s="60">
        <f ca="1">OFFSET(WPDATA!$A$196,AN$5,SUMIF($E$1:$E$4,$A20,$F$1:$F$4)+SUMIF(Sets!$W$7:$W$16,$B20,Sets!$Y$7:$Y$16)-1)</f>
        <v>3.5339000958162572E-2</v>
      </c>
      <c r="AO20" s="60">
        <f ca="1">OFFSET(WPDATA!$A$196,AO$5,SUMIF($E$1:$E$4,$A20,$F$1:$F$4)+SUMIF(Sets!$W$7:$W$16,$B20,Sets!$Y$7:$Y$16)-1)</f>
        <v>3.4132782523861573E-2</v>
      </c>
      <c r="AP20" s="60"/>
      <c r="AQ20" s="60"/>
      <c r="AR20" s="60"/>
      <c r="AS20" s="60"/>
      <c r="AT20" s="60"/>
    </row>
    <row r="21" spans="1:46" x14ac:dyDescent="0.25">
      <c r="A21" s="15" t="s">
        <v>136</v>
      </c>
      <c r="B21" s="15" t="str">
        <f t="shared" si="12"/>
        <v>sim3</v>
      </c>
      <c r="C21" s="60">
        <f ca="1">OFFSET(WPDATA!$A$196,C$5,SUMIF($E$1:$E$4,$A21,$F$1:$F$4)+SUMIF(Sets!$W$7:$W$16,$B21,Sets!$Y$7:$Y$16)-1)</f>
        <v>2.6498357457979564E-2</v>
      </c>
      <c r="D21" s="60">
        <f ca="1">OFFSET(WPDATA!$A$196,D$5,SUMIF($E$1:$E$4,$A21,$F$1:$F$4)+SUMIF(Sets!$W$7:$W$16,$B21,Sets!$Y$7:$Y$16)-1)</f>
        <v>2.5814320369299284E-2</v>
      </c>
      <c r="E21" s="60">
        <f ca="1">OFFSET(WPDATA!$A$196,E$5,SUMIF($E$1:$E$4,$A21,$F$1:$F$4)+SUMIF(Sets!$W$7:$W$16,$B21,Sets!$Y$7:$Y$16)-1)</f>
        <v>2.5164710471194986E-2</v>
      </c>
      <c r="F21" s="60">
        <f ca="1">OFFSET(WPDATA!$A$196,F$5,SUMIF($E$1:$E$4,$A21,$F$1:$F$4)+SUMIF(Sets!$W$7:$W$16,$B21,Sets!$Y$7:$Y$16)-1)</f>
        <v>2.4546992511699679E-2</v>
      </c>
      <c r="G21" s="60">
        <f ca="1">OFFSET(WPDATA!$A$196,G$5,SUMIF($E$1:$E$4,$A21,$F$1:$F$4)+SUMIF(Sets!$W$7:$W$16,$B21,Sets!$Y$7:$Y$16)-1)</f>
        <v>2.3096336496754796E-2</v>
      </c>
      <c r="H21" s="60">
        <f ca="1">OFFSET(WPDATA!$A$196,H$5,SUMIF($E$1:$E$4,$A21,$F$1:$F$4)+SUMIF(Sets!$W$7:$W$16,$B21,Sets!$Y$7:$Y$16)-1)</f>
        <v>2.2574938129326642E-2</v>
      </c>
      <c r="I21" s="60">
        <f ca="1">OFFSET(WPDATA!$A$196,I$5,SUMIF($E$1:$E$4,$A21,$F$1:$F$4)+SUMIF(Sets!$W$7:$W$16,$B21,Sets!$Y$7:$Y$16)-1)</f>
        <v>2.2076561127759183E-2</v>
      </c>
      <c r="J21" s="60">
        <f ca="1">OFFSET(WPDATA!$A$196,J$5,SUMIF($E$1:$E$4,$A21,$F$1:$F$4)+SUMIF(Sets!$W$7:$W$16,$B21,Sets!$Y$7:$Y$16)-1)</f>
        <v>2.1599713727315992E-2</v>
      </c>
      <c r="K21" s="60">
        <f ca="1">OFFSET(WPDATA!$A$196,K$5,SUMIF($E$1:$E$4,$A21,$F$1:$F$4)+SUMIF(Sets!$W$7:$W$16,$B21,Sets!$Y$7:$Y$16)-1)</f>
        <v>2.1143030324968705E-2</v>
      </c>
      <c r="L21" s="60">
        <f ca="1">OFFSET(WPDATA!$A$196,L$5,SUMIF($E$1:$E$4,$A21,$F$1:$F$4)+SUMIF(Sets!$W$7:$W$16,$B21,Sets!$Y$7:$Y$16)-1)</f>
        <v>2.6701780521378119E-2</v>
      </c>
      <c r="M21" s="60">
        <f ca="1">OFFSET(WPDATA!$A$196,M$5,SUMIF($E$1:$E$4,$A21,$F$1:$F$4)+SUMIF(Sets!$W$7:$W$16,$B21,Sets!$Y$7:$Y$16)-1)</f>
        <v>2.6007338282602425E-2</v>
      </c>
      <c r="N21" s="60">
        <f ca="1">OFFSET(WPDATA!$A$196,N$5,SUMIF($E$1:$E$4,$A21,$F$1:$F$4)+SUMIF(Sets!$W$7:$W$16,$B21,Sets!$Y$7:$Y$16)-1)</f>
        <v>2.5348101628730604E-2</v>
      </c>
      <c r="O21" s="60">
        <f ca="1">OFFSET(WPDATA!$A$196,O$5,SUMIF($E$1:$E$4,$A21,$F$1:$F$4)+SUMIF(Sets!$W$7:$W$16,$B21,Sets!$Y$7:$Y$16)-1)</f>
        <v>2.4721459559400225E-2</v>
      </c>
      <c r="P21" s="60">
        <f ca="1">OFFSET(WPDATA!$A$196,P$5,SUMIF($E$1:$E$4,$A21,$F$1:$F$4)+SUMIF(Sets!$W$7:$W$16,$B21,Sets!$Y$7:$Y$16)-1)</f>
        <v>2.4125053036400414E-2</v>
      </c>
      <c r="Q21" s="60">
        <f ca="1">OFFSET(WPDATA!$A$196,Q$5,SUMIF($E$1:$E$4,$A21,$F$1:$F$4)+SUMIF(Sets!$W$7:$W$16,$B21,Sets!$Y$7:$Y$16)-1)</f>
        <v>3.0365328849483456E-2</v>
      </c>
      <c r="R21" s="60">
        <f ca="1">OFFSET(WPDATA!$A$196,R$5,SUMIF($E$1:$E$4,$A21,$F$1:$F$4)+SUMIF(Sets!$W$7:$W$16,$B21,Sets!$Y$7:$Y$16)-1)</f>
        <v>2.9470448975022545E-2</v>
      </c>
      <c r="S21" s="60">
        <f ca="1">OFFSET(WPDATA!$A$196,S$5,SUMIF($E$1:$E$4,$A21,$F$1:$F$4)+SUMIF(Sets!$W$7:$W$16,$B21,Sets!$Y$7:$Y$16)-1)</f>
        <v>2.8626804202449108E-2</v>
      </c>
      <c r="T21" s="60">
        <f ca="1">OFFSET(WPDATA!$A$196,T$5,SUMIF($E$1:$E$4,$A21,$F$1:$F$4)+SUMIF(Sets!$W$7:$W$16,$B21,Sets!$Y$7:$Y$16)-1)</f>
        <v>2.783011689516689E-2</v>
      </c>
      <c r="U21" s="60">
        <f ca="1">OFFSET(WPDATA!$A$196,U$5,SUMIF($E$1:$E$4,$A21,$F$1:$F$4)+SUMIF(Sets!$W$7:$W$16,$B21,Sets!$Y$7:$Y$16)-1)</f>
        <v>2.7076572711485756E-2</v>
      </c>
      <c r="V21" s="60">
        <f ca="1">OFFSET(WPDATA!$A$196,V$5,SUMIF($E$1:$E$4,$A21,$F$1:$F$4)+SUMIF(Sets!$W$7:$W$16,$B21,Sets!$Y$7:$Y$16)-1)</f>
        <v>3.13716770707912E-2</v>
      </c>
      <c r="W21" s="60">
        <f ca="1">OFFSET(WPDATA!$A$196,W$5,SUMIF($E$1:$E$4,$A21,$F$1:$F$4)+SUMIF(Sets!$W$7:$W$16,$B21,Sets!$Y$7:$Y$16)-1)</f>
        <v>3.0417431240582216E-2</v>
      </c>
      <c r="X21" s="60">
        <f ca="1">OFFSET(WPDATA!$A$196,X$5,SUMIF($E$1:$E$4,$A21,$F$1:$F$4)+SUMIF(Sets!$W$7:$W$16,$B21,Sets!$Y$7:$Y$16)-1)</f>
        <v>2.9519523174189162E-2</v>
      </c>
      <c r="Y21" s="60">
        <f ca="1">OFFSET(WPDATA!$A$196,Y$5,SUMIF($E$1:$E$4,$A21,$F$1:$F$4)+SUMIF(Sets!$W$7:$W$16,$B21,Sets!$Y$7:$Y$16)-1)</f>
        <v>2.8673106735436327E-2</v>
      </c>
      <c r="Z21" s="60">
        <f ca="1">OFFSET(WPDATA!$A$196,Z$5,SUMIF($E$1:$E$4,$A21,$F$1:$F$4)+SUMIF(Sets!$W$7:$W$16,$B21,Sets!$Y$7:$Y$16)-1)</f>
        <v>2.787387611058725E-2</v>
      </c>
      <c r="AA21" s="60">
        <f ca="1">OFFSET(WPDATA!$A$196,AA$5,SUMIF($E$1:$E$4,$A21,$F$1:$F$4)+SUMIF(Sets!$W$7:$W$16,$B21,Sets!$Y$7:$Y$16)-1)</f>
        <v>3.1825755578813932E-2</v>
      </c>
      <c r="AB21" s="60">
        <f ca="1">OFFSET(WPDATA!$A$196,AB$5,SUMIF($E$1:$E$4,$A21,$F$1:$F$4)+SUMIF(Sets!$W$7:$W$16,$B21,Sets!$Y$7:$Y$16)-1)</f>
        <v>3.0844118211557602E-2</v>
      </c>
      <c r="AC21" s="60">
        <f ca="1">OFFSET(WPDATA!$A$196,AC$5,SUMIF($E$1:$E$4,$A21,$F$1:$F$4)+SUMIF(Sets!$W$7:$W$16,$B21,Sets!$Y$7:$Y$16)-1)</f>
        <v>2.9921224428268559E-2</v>
      </c>
      <c r="AD21" s="60">
        <f ca="1">OFFSET(WPDATA!$A$196,AD$5,SUMIF($E$1:$E$4,$A21,$F$1:$F$4)+SUMIF(Sets!$W$7:$W$16,$B21,Sets!$Y$7:$Y$16)-1)</f>
        <v>2.9051954381150127E-2</v>
      </c>
      <c r="AE21" s="60">
        <f ca="1">OFFSET(WPDATA!$A$196,AE$5,SUMIF($E$1:$E$4,$A21,$F$1:$F$4)+SUMIF(Sets!$W$7:$W$16,$B21,Sets!$Y$7:$Y$16)-1)</f>
        <v>2.8231766391825366E-2</v>
      </c>
      <c r="AF21" s="60">
        <f ca="1">OFFSET(WPDATA!$A$196,AF$5,SUMIF($E$1:$E$4,$A21,$F$1:$F$4)+SUMIF(Sets!$W$7:$W$16,$B21,Sets!$Y$7:$Y$16)-1)</f>
        <v>3.6959291537725057E-2</v>
      </c>
      <c r="AG21" s="60">
        <f ca="1">OFFSET(WPDATA!$A$196,AG$5,SUMIF($E$1:$E$4,$A21,$F$1:$F$4)+SUMIF(Sets!$W$7:$W$16,$B21,Sets!$Y$7:$Y$16)-1)</f>
        <v>3.5641988879734396E-2</v>
      </c>
      <c r="AH21" s="60">
        <f ca="1">OFFSET(WPDATA!$A$196,AH$5,SUMIF($E$1:$E$4,$A21,$F$1:$F$4)+SUMIF(Sets!$W$7:$W$16,$B21,Sets!$Y$7:$Y$16)-1)</f>
        <v>3.4415357104523092E-2</v>
      </c>
      <c r="AI21" s="60">
        <f ca="1">OFFSET(WPDATA!$A$196,AI$5,SUMIF($E$1:$E$4,$A21,$F$1:$F$4)+SUMIF(Sets!$W$7:$W$16,$B21,Sets!$Y$7:$Y$16)-1)</f>
        <v>3.3270346257093887E-2</v>
      </c>
      <c r="AJ21" s="60">
        <f ca="1">OFFSET(WPDATA!$A$196,AJ$5,SUMIF($E$1:$E$4,$A21,$F$1:$F$4)+SUMIF(Sets!$W$7:$W$16,$B21,Sets!$Y$7:$Y$16)-1)</f>
        <v>3.2199071983060552E-2</v>
      </c>
      <c r="AK21" s="60">
        <f ca="1">OFFSET(WPDATA!$A$196,AK$5,SUMIF($E$1:$E$4,$A21,$F$1:$F$4)+SUMIF(Sets!$W$7:$W$16,$B21,Sets!$Y$7:$Y$16)-1)</f>
        <v>3.9529835658825153E-2</v>
      </c>
      <c r="AL21" s="60">
        <f ca="1">OFFSET(WPDATA!$A$196,AL$5,SUMIF($E$1:$E$4,$A21,$F$1:$F$4)+SUMIF(Sets!$W$7:$W$16,$B21,Sets!$Y$7:$Y$16)-1)</f>
        <v>3.8026648493255516E-2</v>
      </c>
      <c r="AM21" s="60">
        <f ca="1">OFFSET(WPDATA!$A$196,AM$5,SUMIF($E$1:$E$4,$A21,$F$1:$F$4)+SUMIF(Sets!$W$7:$W$16,$B21,Sets!$Y$7:$Y$16)-1)</f>
        <v>3.6633595629203951E-2</v>
      </c>
      <c r="AN21" s="60">
        <f ca="1">OFFSET(WPDATA!$A$196,AN$5,SUMIF($E$1:$E$4,$A21,$F$1:$F$4)+SUMIF(Sets!$W$7:$W$16,$B21,Sets!$Y$7:$Y$16)-1)</f>
        <v>3.5339000958162572E-2</v>
      </c>
      <c r="AO21" s="60">
        <f ca="1">OFFSET(WPDATA!$A$196,AO$5,SUMIF($E$1:$E$4,$A21,$F$1:$F$4)+SUMIF(Sets!$W$7:$W$16,$B21,Sets!$Y$7:$Y$16)-1)</f>
        <v>3.4132782523861573E-2</v>
      </c>
      <c r="AP21" s="60"/>
      <c r="AQ21" s="60"/>
      <c r="AR21" s="60"/>
      <c r="AS21" s="60"/>
      <c r="AT21" s="60"/>
    </row>
    <row r="22" spans="1:46" x14ac:dyDescent="0.25">
      <c r="A22" s="15" t="s">
        <v>136</v>
      </c>
      <c r="B22" s="15" t="str">
        <f t="shared" si="12"/>
        <v>sim4</v>
      </c>
      <c r="C22" s="60">
        <f ca="1">OFFSET(WPDATA!$A$196,C$5,SUMIF($E$1:$E$4,$A22,$F$1:$F$4)+SUMIF(Sets!$W$7:$W$16,$B22,Sets!$Y$7:$Y$16)-1)</f>
        <v>2.6498357457979564E-2</v>
      </c>
      <c r="D22" s="60">
        <f ca="1">OFFSET(WPDATA!$A$196,D$5,SUMIF($E$1:$E$4,$A22,$F$1:$F$4)+SUMIF(Sets!$W$7:$W$16,$B22,Sets!$Y$7:$Y$16)-1)</f>
        <v>2.5814320369299284E-2</v>
      </c>
      <c r="E22" s="60">
        <f ca="1">OFFSET(WPDATA!$A$196,E$5,SUMIF($E$1:$E$4,$A22,$F$1:$F$4)+SUMIF(Sets!$W$7:$W$16,$B22,Sets!$Y$7:$Y$16)-1)</f>
        <v>2.5164710471194986E-2</v>
      </c>
      <c r="F22" s="60">
        <f ca="1">OFFSET(WPDATA!$A$196,F$5,SUMIF($E$1:$E$4,$A22,$F$1:$F$4)+SUMIF(Sets!$W$7:$W$16,$B22,Sets!$Y$7:$Y$16)-1)</f>
        <v>2.4546992511699679E-2</v>
      </c>
      <c r="G22" s="60">
        <f ca="1">OFFSET(WPDATA!$A$196,G$5,SUMIF($E$1:$E$4,$A22,$F$1:$F$4)+SUMIF(Sets!$W$7:$W$16,$B22,Sets!$Y$7:$Y$16)-1)</f>
        <v>2.3096336496754796E-2</v>
      </c>
      <c r="H22" s="60">
        <f ca="1">OFFSET(WPDATA!$A$196,H$5,SUMIF($E$1:$E$4,$A22,$F$1:$F$4)+SUMIF(Sets!$W$7:$W$16,$B22,Sets!$Y$7:$Y$16)-1)</f>
        <v>2.2574938129326642E-2</v>
      </c>
      <c r="I22" s="60">
        <f ca="1">OFFSET(WPDATA!$A$196,I$5,SUMIF($E$1:$E$4,$A22,$F$1:$F$4)+SUMIF(Sets!$W$7:$W$16,$B22,Sets!$Y$7:$Y$16)-1)</f>
        <v>2.2076561127759183E-2</v>
      </c>
      <c r="J22" s="60">
        <f ca="1">OFFSET(WPDATA!$A$196,J$5,SUMIF($E$1:$E$4,$A22,$F$1:$F$4)+SUMIF(Sets!$W$7:$W$16,$B22,Sets!$Y$7:$Y$16)-1)</f>
        <v>2.1599713727315992E-2</v>
      </c>
      <c r="K22" s="60">
        <f ca="1">OFFSET(WPDATA!$A$196,K$5,SUMIF($E$1:$E$4,$A22,$F$1:$F$4)+SUMIF(Sets!$W$7:$W$16,$B22,Sets!$Y$7:$Y$16)-1)</f>
        <v>2.1143030324968705E-2</v>
      </c>
      <c r="L22" s="60">
        <f ca="1">OFFSET(WPDATA!$A$196,L$5,SUMIF($E$1:$E$4,$A22,$F$1:$F$4)+SUMIF(Sets!$W$7:$W$16,$B22,Sets!$Y$7:$Y$16)-1)</f>
        <v>2.6701780521378119E-2</v>
      </c>
      <c r="M22" s="60">
        <f ca="1">OFFSET(WPDATA!$A$196,M$5,SUMIF($E$1:$E$4,$A22,$F$1:$F$4)+SUMIF(Sets!$W$7:$W$16,$B22,Sets!$Y$7:$Y$16)-1)</f>
        <v>2.6007338282602425E-2</v>
      </c>
      <c r="N22" s="60">
        <f ca="1">OFFSET(WPDATA!$A$196,N$5,SUMIF($E$1:$E$4,$A22,$F$1:$F$4)+SUMIF(Sets!$W$7:$W$16,$B22,Sets!$Y$7:$Y$16)-1)</f>
        <v>2.5348101628730604E-2</v>
      </c>
      <c r="O22" s="60">
        <f ca="1">OFFSET(WPDATA!$A$196,O$5,SUMIF($E$1:$E$4,$A22,$F$1:$F$4)+SUMIF(Sets!$W$7:$W$16,$B22,Sets!$Y$7:$Y$16)-1)</f>
        <v>2.4721459559400225E-2</v>
      </c>
      <c r="P22" s="60">
        <f ca="1">OFFSET(WPDATA!$A$196,P$5,SUMIF($E$1:$E$4,$A22,$F$1:$F$4)+SUMIF(Sets!$W$7:$W$16,$B22,Sets!$Y$7:$Y$16)-1)</f>
        <v>2.4125053036400414E-2</v>
      </c>
      <c r="Q22" s="60">
        <f ca="1">OFFSET(WPDATA!$A$196,Q$5,SUMIF($E$1:$E$4,$A22,$F$1:$F$4)+SUMIF(Sets!$W$7:$W$16,$B22,Sets!$Y$7:$Y$16)-1)</f>
        <v>3.0365328849483456E-2</v>
      </c>
      <c r="R22" s="60">
        <f ca="1">OFFSET(WPDATA!$A$196,R$5,SUMIF($E$1:$E$4,$A22,$F$1:$F$4)+SUMIF(Sets!$W$7:$W$16,$B22,Sets!$Y$7:$Y$16)-1)</f>
        <v>2.9470448975022545E-2</v>
      </c>
      <c r="S22" s="60">
        <f ca="1">OFFSET(WPDATA!$A$196,S$5,SUMIF($E$1:$E$4,$A22,$F$1:$F$4)+SUMIF(Sets!$W$7:$W$16,$B22,Sets!$Y$7:$Y$16)-1)</f>
        <v>2.8626804202449108E-2</v>
      </c>
      <c r="T22" s="60">
        <f ca="1">OFFSET(WPDATA!$A$196,T$5,SUMIF($E$1:$E$4,$A22,$F$1:$F$4)+SUMIF(Sets!$W$7:$W$16,$B22,Sets!$Y$7:$Y$16)-1)</f>
        <v>2.783011689516689E-2</v>
      </c>
      <c r="U22" s="60">
        <f ca="1">OFFSET(WPDATA!$A$196,U$5,SUMIF($E$1:$E$4,$A22,$F$1:$F$4)+SUMIF(Sets!$W$7:$W$16,$B22,Sets!$Y$7:$Y$16)-1)</f>
        <v>2.7076572711485756E-2</v>
      </c>
      <c r="V22" s="60">
        <f ca="1">OFFSET(WPDATA!$A$196,V$5,SUMIF($E$1:$E$4,$A22,$F$1:$F$4)+SUMIF(Sets!$W$7:$W$16,$B22,Sets!$Y$7:$Y$16)-1)</f>
        <v>3.13716770707912E-2</v>
      </c>
      <c r="W22" s="60">
        <f ca="1">OFFSET(WPDATA!$A$196,W$5,SUMIF($E$1:$E$4,$A22,$F$1:$F$4)+SUMIF(Sets!$W$7:$W$16,$B22,Sets!$Y$7:$Y$16)-1)</f>
        <v>3.0417431240582216E-2</v>
      </c>
      <c r="X22" s="60">
        <f ca="1">OFFSET(WPDATA!$A$196,X$5,SUMIF($E$1:$E$4,$A22,$F$1:$F$4)+SUMIF(Sets!$W$7:$W$16,$B22,Sets!$Y$7:$Y$16)-1)</f>
        <v>2.9519523174189162E-2</v>
      </c>
      <c r="Y22" s="60">
        <f ca="1">OFFSET(WPDATA!$A$196,Y$5,SUMIF($E$1:$E$4,$A22,$F$1:$F$4)+SUMIF(Sets!$W$7:$W$16,$B22,Sets!$Y$7:$Y$16)-1)</f>
        <v>2.8673106735436327E-2</v>
      </c>
      <c r="Z22" s="60">
        <f ca="1">OFFSET(WPDATA!$A$196,Z$5,SUMIF($E$1:$E$4,$A22,$F$1:$F$4)+SUMIF(Sets!$W$7:$W$16,$B22,Sets!$Y$7:$Y$16)-1)</f>
        <v>2.787387611058725E-2</v>
      </c>
      <c r="AA22" s="60">
        <f ca="1">OFFSET(WPDATA!$A$196,AA$5,SUMIF($E$1:$E$4,$A22,$F$1:$F$4)+SUMIF(Sets!$W$7:$W$16,$B22,Sets!$Y$7:$Y$16)-1)</f>
        <v>3.1825755578813932E-2</v>
      </c>
      <c r="AB22" s="60">
        <f ca="1">OFFSET(WPDATA!$A$196,AB$5,SUMIF($E$1:$E$4,$A22,$F$1:$F$4)+SUMIF(Sets!$W$7:$W$16,$B22,Sets!$Y$7:$Y$16)-1)</f>
        <v>3.0844118211557602E-2</v>
      </c>
      <c r="AC22" s="60">
        <f ca="1">OFFSET(WPDATA!$A$196,AC$5,SUMIF($E$1:$E$4,$A22,$F$1:$F$4)+SUMIF(Sets!$W$7:$W$16,$B22,Sets!$Y$7:$Y$16)-1)</f>
        <v>2.9921224428268559E-2</v>
      </c>
      <c r="AD22" s="60">
        <f ca="1">OFFSET(WPDATA!$A$196,AD$5,SUMIF($E$1:$E$4,$A22,$F$1:$F$4)+SUMIF(Sets!$W$7:$W$16,$B22,Sets!$Y$7:$Y$16)-1)</f>
        <v>2.9051954381150127E-2</v>
      </c>
      <c r="AE22" s="60">
        <f ca="1">OFFSET(WPDATA!$A$196,AE$5,SUMIF($E$1:$E$4,$A22,$F$1:$F$4)+SUMIF(Sets!$W$7:$W$16,$B22,Sets!$Y$7:$Y$16)-1)</f>
        <v>2.8231766391825366E-2</v>
      </c>
      <c r="AF22" s="60">
        <f ca="1">OFFSET(WPDATA!$A$196,AF$5,SUMIF($E$1:$E$4,$A22,$F$1:$F$4)+SUMIF(Sets!$W$7:$W$16,$B22,Sets!$Y$7:$Y$16)-1)</f>
        <v>3.6959291537725057E-2</v>
      </c>
      <c r="AG22" s="60">
        <f ca="1">OFFSET(WPDATA!$A$196,AG$5,SUMIF($E$1:$E$4,$A22,$F$1:$F$4)+SUMIF(Sets!$W$7:$W$16,$B22,Sets!$Y$7:$Y$16)-1)</f>
        <v>3.5641988879734396E-2</v>
      </c>
      <c r="AH22" s="60">
        <f ca="1">OFFSET(WPDATA!$A$196,AH$5,SUMIF($E$1:$E$4,$A22,$F$1:$F$4)+SUMIF(Sets!$W$7:$W$16,$B22,Sets!$Y$7:$Y$16)-1)</f>
        <v>3.4415357104523092E-2</v>
      </c>
      <c r="AI22" s="60">
        <f ca="1">OFFSET(WPDATA!$A$196,AI$5,SUMIF($E$1:$E$4,$A22,$F$1:$F$4)+SUMIF(Sets!$W$7:$W$16,$B22,Sets!$Y$7:$Y$16)-1)</f>
        <v>3.3270346257093887E-2</v>
      </c>
      <c r="AJ22" s="60">
        <f ca="1">OFFSET(WPDATA!$A$196,AJ$5,SUMIF($E$1:$E$4,$A22,$F$1:$F$4)+SUMIF(Sets!$W$7:$W$16,$B22,Sets!$Y$7:$Y$16)-1)</f>
        <v>3.2199071983060552E-2</v>
      </c>
      <c r="AK22" s="60">
        <f ca="1">OFFSET(WPDATA!$A$196,AK$5,SUMIF($E$1:$E$4,$A22,$F$1:$F$4)+SUMIF(Sets!$W$7:$W$16,$B22,Sets!$Y$7:$Y$16)-1)</f>
        <v>3.9529835658825153E-2</v>
      </c>
      <c r="AL22" s="60">
        <f ca="1">OFFSET(WPDATA!$A$196,AL$5,SUMIF($E$1:$E$4,$A22,$F$1:$F$4)+SUMIF(Sets!$W$7:$W$16,$B22,Sets!$Y$7:$Y$16)-1)</f>
        <v>3.8026648493255516E-2</v>
      </c>
      <c r="AM22" s="60">
        <f ca="1">OFFSET(WPDATA!$A$196,AM$5,SUMIF($E$1:$E$4,$A22,$F$1:$F$4)+SUMIF(Sets!$W$7:$W$16,$B22,Sets!$Y$7:$Y$16)-1)</f>
        <v>3.6633595629203951E-2</v>
      </c>
      <c r="AN22" s="60">
        <f ca="1">OFFSET(WPDATA!$A$196,AN$5,SUMIF($E$1:$E$4,$A22,$F$1:$F$4)+SUMIF(Sets!$W$7:$W$16,$B22,Sets!$Y$7:$Y$16)-1)</f>
        <v>3.5339000958162572E-2</v>
      </c>
      <c r="AO22" s="60">
        <f ca="1">OFFSET(WPDATA!$A$196,AO$5,SUMIF($E$1:$E$4,$A22,$F$1:$F$4)+SUMIF(Sets!$W$7:$W$16,$B22,Sets!$Y$7:$Y$16)-1)</f>
        <v>3.4132782523861573E-2</v>
      </c>
      <c r="AP22" s="60"/>
      <c r="AQ22" s="60"/>
      <c r="AR22" s="60"/>
      <c r="AS22" s="60"/>
      <c r="AT22" s="60"/>
    </row>
    <row r="23" spans="1:46" x14ac:dyDescent="0.25">
      <c r="A23" s="15" t="s">
        <v>136</v>
      </c>
      <c r="B23" s="15" t="str">
        <f t="shared" si="12"/>
        <v>sim5</v>
      </c>
      <c r="C23" s="60">
        <f ca="1">OFFSET(WPDATA!$A$196,C$5,SUMIF($E$1:$E$4,$A23,$F$1:$F$4)+SUMIF(Sets!$W$7:$W$16,$B23,Sets!$Y$7:$Y$16)-1)</f>
        <v>2.6498357457979564E-2</v>
      </c>
      <c r="D23" s="60">
        <f ca="1">OFFSET(WPDATA!$A$196,D$5,SUMIF($E$1:$E$4,$A23,$F$1:$F$4)+SUMIF(Sets!$W$7:$W$16,$B23,Sets!$Y$7:$Y$16)-1)</f>
        <v>2.5814320369299284E-2</v>
      </c>
      <c r="E23" s="60">
        <f ca="1">OFFSET(WPDATA!$A$196,E$5,SUMIF($E$1:$E$4,$A23,$F$1:$F$4)+SUMIF(Sets!$W$7:$W$16,$B23,Sets!$Y$7:$Y$16)-1)</f>
        <v>2.5164710471194986E-2</v>
      </c>
      <c r="F23" s="60">
        <f ca="1">OFFSET(WPDATA!$A$196,F$5,SUMIF($E$1:$E$4,$A23,$F$1:$F$4)+SUMIF(Sets!$W$7:$W$16,$B23,Sets!$Y$7:$Y$16)-1)</f>
        <v>2.4546992511699679E-2</v>
      </c>
      <c r="G23" s="60">
        <f ca="1">OFFSET(WPDATA!$A$196,G$5,SUMIF($E$1:$E$4,$A23,$F$1:$F$4)+SUMIF(Sets!$W$7:$W$16,$B23,Sets!$Y$7:$Y$16)-1)</f>
        <v>2.3096336496754796E-2</v>
      </c>
      <c r="H23" s="60">
        <f ca="1">OFFSET(WPDATA!$A$196,H$5,SUMIF($E$1:$E$4,$A23,$F$1:$F$4)+SUMIF(Sets!$W$7:$W$16,$B23,Sets!$Y$7:$Y$16)-1)</f>
        <v>2.2574938129326642E-2</v>
      </c>
      <c r="I23" s="60">
        <f ca="1">OFFSET(WPDATA!$A$196,I$5,SUMIF($E$1:$E$4,$A23,$F$1:$F$4)+SUMIF(Sets!$W$7:$W$16,$B23,Sets!$Y$7:$Y$16)-1)</f>
        <v>2.2076561127759183E-2</v>
      </c>
      <c r="J23" s="60">
        <f ca="1">OFFSET(WPDATA!$A$196,J$5,SUMIF($E$1:$E$4,$A23,$F$1:$F$4)+SUMIF(Sets!$W$7:$W$16,$B23,Sets!$Y$7:$Y$16)-1)</f>
        <v>2.1599713727315992E-2</v>
      </c>
      <c r="K23" s="60">
        <f ca="1">OFFSET(WPDATA!$A$196,K$5,SUMIF($E$1:$E$4,$A23,$F$1:$F$4)+SUMIF(Sets!$W$7:$W$16,$B23,Sets!$Y$7:$Y$16)-1)</f>
        <v>2.1143030324968705E-2</v>
      </c>
      <c r="L23" s="60">
        <f ca="1">OFFSET(WPDATA!$A$196,L$5,SUMIF($E$1:$E$4,$A23,$F$1:$F$4)+SUMIF(Sets!$W$7:$W$16,$B23,Sets!$Y$7:$Y$16)-1)</f>
        <v>2.6701780521378119E-2</v>
      </c>
      <c r="M23" s="60">
        <f ca="1">OFFSET(WPDATA!$A$196,M$5,SUMIF($E$1:$E$4,$A23,$F$1:$F$4)+SUMIF(Sets!$W$7:$W$16,$B23,Sets!$Y$7:$Y$16)-1)</f>
        <v>2.6007338282602425E-2</v>
      </c>
      <c r="N23" s="60">
        <f ca="1">OFFSET(WPDATA!$A$196,N$5,SUMIF($E$1:$E$4,$A23,$F$1:$F$4)+SUMIF(Sets!$W$7:$W$16,$B23,Sets!$Y$7:$Y$16)-1)</f>
        <v>2.5348101628730604E-2</v>
      </c>
      <c r="O23" s="60">
        <f ca="1">OFFSET(WPDATA!$A$196,O$5,SUMIF($E$1:$E$4,$A23,$F$1:$F$4)+SUMIF(Sets!$W$7:$W$16,$B23,Sets!$Y$7:$Y$16)-1)</f>
        <v>2.4721459559400225E-2</v>
      </c>
      <c r="P23" s="60">
        <f ca="1">OFFSET(WPDATA!$A$196,P$5,SUMIF($E$1:$E$4,$A23,$F$1:$F$4)+SUMIF(Sets!$W$7:$W$16,$B23,Sets!$Y$7:$Y$16)-1)</f>
        <v>2.4125053036400414E-2</v>
      </c>
      <c r="Q23" s="60">
        <f ca="1">OFFSET(WPDATA!$A$196,Q$5,SUMIF($E$1:$E$4,$A23,$F$1:$F$4)+SUMIF(Sets!$W$7:$W$16,$B23,Sets!$Y$7:$Y$16)-1)</f>
        <v>3.0365328849483456E-2</v>
      </c>
      <c r="R23" s="60">
        <f ca="1">OFFSET(WPDATA!$A$196,R$5,SUMIF($E$1:$E$4,$A23,$F$1:$F$4)+SUMIF(Sets!$W$7:$W$16,$B23,Sets!$Y$7:$Y$16)-1)</f>
        <v>2.9470448975022545E-2</v>
      </c>
      <c r="S23" s="60">
        <f ca="1">OFFSET(WPDATA!$A$196,S$5,SUMIF($E$1:$E$4,$A23,$F$1:$F$4)+SUMIF(Sets!$W$7:$W$16,$B23,Sets!$Y$7:$Y$16)-1)</f>
        <v>2.8626804202449108E-2</v>
      </c>
      <c r="T23" s="60">
        <f ca="1">OFFSET(WPDATA!$A$196,T$5,SUMIF($E$1:$E$4,$A23,$F$1:$F$4)+SUMIF(Sets!$W$7:$W$16,$B23,Sets!$Y$7:$Y$16)-1)</f>
        <v>2.783011689516689E-2</v>
      </c>
      <c r="U23" s="60">
        <f ca="1">OFFSET(WPDATA!$A$196,U$5,SUMIF($E$1:$E$4,$A23,$F$1:$F$4)+SUMIF(Sets!$W$7:$W$16,$B23,Sets!$Y$7:$Y$16)-1)</f>
        <v>2.7076572711485756E-2</v>
      </c>
      <c r="V23" s="60">
        <f ca="1">OFFSET(WPDATA!$A$196,V$5,SUMIF($E$1:$E$4,$A23,$F$1:$F$4)+SUMIF(Sets!$W$7:$W$16,$B23,Sets!$Y$7:$Y$16)-1)</f>
        <v>3.13716770707912E-2</v>
      </c>
      <c r="W23" s="60">
        <f ca="1">OFFSET(WPDATA!$A$196,W$5,SUMIF($E$1:$E$4,$A23,$F$1:$F$4)+SUMIF(Sets!$W$7:$W$16,$B23,Sets!$Y$7:$Y$16)-1)</f>
        <v>3.0417431240582216E-2</v>
      </c>
      <c r="X23" s="60">
        <f ca="1">OFFSET(WPDATA!$A$196,X$5,SUMIF($E$1:$E$4,$A23,$F$1:$F$4)+SUMIF(Sets!$W$7:$W$16,$B23,Sets!$Y$7:$Y$16)-1)</f>
        <v>2.9519523174189162E-2</v>
      </c>
      <c r="Y23" s="60">
        <f ca="1">OFFSET(WPDATA!$A$196,Y$5,SUMIF($E$1:$E$4,$A23,$F$1:$F$4)+SUMIF(Sets!$W$7:$W$16,$B23,Sets!$Y$7:$Y$16)-1)</f>
        <v>2.8673106735436327E-2</v>
      </c>
      <c r="Z23" s="60">
        <f ca="1">OFFSET(WPDATA!$A$196,Z$5,SUMIF($E$1:$E$4,$A23,$F$1:$F$4)+SUMIF(Sets!$W$7:$W$16,$B23,Sets!$Y$7:$Y$16)-1)</f>
        <v>2.787387611058725E-2</v>
      </c>
      <c r="AA23" s="60">
        <f ca="1">OFFSET(WPDATA!$A$196,AA$5,SUMIF($E$1:$E$4,$A23,$F$1:$F$4)+SUMIF(Sets!$W$7:$W$16,$B23,Sets!$Y$7:$Y$16)-1)</f>
        <v>3.1825755578813932E-2</v>
      </c>
      <c r="AB23" s="60">
        <f ca="1">OFFSET(WPDATA!$A$196,AB$5,SUMIF($E$1:$E$4,$A23,$F$1:$F$4)+SUMIF(Sets!$W$7:$W$16,$B23,Sets!$Y$7:$Y$16)-1)</f>
        <v>3.0844118211557602E-2</v>
      </c>
      <c r="AC23" s="60">
        <f ca="1">OFFSET(WPDATA!$A$196,AC$5,SUMIF($E$1:$E$4,$A23,$F$1:$F$4)+SUMIF(Sets!$W$7:$W$16,$B23,Sets!$Y$7:$Y$16)-1)</f>
        <v>2.9921224428268559E-2</v>
      </c>
      <c r="AD23" s="60">
        <f ca="1">OFFSET(WPDATA!$A$196,AD$5,SUMIF($E$1:$E$4,$A23,$F$1:$F$4)+SUMIF(Sets!$W$7:$W$16,$B23,Sets!$Y$7:$Y$16)-1)</f>
        <v>2.9051954381150127E-2</v>
      </c>
      <c r="AE23" s="60">
        <f ca="1">OFFSET(WPDATA!$A$196,AE$5,SUMIF($E$1:$E$4,$A23,$F$1:$F$4)+SUMIF(Sets!$W$7:$W$16,$B23,Sets!$Y$7:$Y$16)-1)</f>
        <v>2.8231766391825366E-2</v>
      </c>
      <c r="AF23" s="60">
        <f ca="1">OFFSET(WPDATA!$A$196,AF$5,SUMIF($E$1:$E$4,$A23,$F$1:$F$4)+SUMIF(Sets!$W$7:$W$16,$B23,Sets!$Y$7:$Y$16)-1)</f>
        <v>3.6959291537725057E-2</v>
      </c>
      <c r="AG23" s="60">
        <f ca="1">OFFSET(WPDATA!$A$196,AG$5,SUMIF($E$1:$E$4,$A23,$F$1:$F$4)+SUMIF(Sets!$W$7:$W$16,$B23,Sets!$Y$7:$Y$16)-1)</f>
        <v>3.5641988879734396E-2</v>
      </c>
      <c r="AH23" s="60">
        <f ca="1">OFFSET(WPDATA!$A$196,AH$5,SUMIF($E$1:$E$4,$A23,$F$1:$F$4)+SUMIF(Sets!$W$7:$W$16,$B23,Sets!$Y$7:$Y$16)-1)</f>
        <v>3.4415357104523092E-2</v>
      </c>
      <c r="AI23" s="60">
        <f ca="1">OFFSET(WPDATA!$A$196,AI$5,SUMIF($E$1:$E$4,$A23,$F$1:$F$4)+SUMIF(Sets!$W$7:$W$16,$B23,Sets!$Y$7:$Y$16)-1)</f>
        <v>3.3270346257093887E-2</v>
      </c>
      <c r="AJ23" s="60">
        <f ca="1">OFFSET(WPDATA!$A$196,AJ$5,SUMIF($E$1:$E$4,$A23,$F$1:$F$4)+SUMIF(Sets!$W$7:$W$16,$B23,Sets!$Y$7:$Y$16)-1)</f>
        <v>3.2199071983060552E-2</v>
      </c>
      <c r="AK23" s="60">
        <f ca="1">OFFSET(WPDATA!$A$196,AK$5,SUMIF($E$1:$E$4,$A23,$F$1:$F$4)+SUMIF(Sets!$W$7:$W$16,$B23,Sets!$Y$7:$Y$16)-1)</f>
        <v>3.9529835658825153E-2</v>
      </c>
      <c r="AL23" s="60">
        <f ca="1">OFFSET(WPDATA!$A$196,AL$5,SUMIF($E$1:$E$4,$A23,$F$1:$F$4)+SUMIF(Sets!$W$7:$W$16,$B23,Sets!$Y$7:$Y$16)-1)</f>
        <v>3.8026648493255516E-2</v>
      </c>
      <c r="AM23" s="60">
        <f ca="1">OFFSET(WPDATA!$A$196,AM$5,SUMIF($E$1:$E$4,$A23,$F$1:$F$4)+SUMIF(Sets!$W$7:$W$16,$B23,Sets!$Y$7:$Y$16)-1)</f>
        <v>3.6633595629203951E-2</v>
      </c>
      <c r="AN23" s="60">
        <f ca="1">OFFSET(WPDATA!$A$196,AN$5,SUMIF($E$1:$E$4,$A23,$F$1:$F$4)+SUMIF(Sets!$W$7:$W$16,$B23,Sets!$Y$7:$Y$16)-1)</f>
        <v>3.5339000958162572E-2</v>
      </c>
      <c r="AO23" s="60">
        <f ca="1">OFFSET(WPDATA!$A$196,AO$5,SUMIF($E$1:$E$4,$A23,$F$1:$F$4)+SUMIF(Sets!$W$7:$W$16,$B23,Sets!$Y$7:$Y$16)-1)</f>
        <v>3.4132782523861573E-2</v>
      </c>
      <c r="AP23" s="60"/>
      <c r="AQ23" s="60"/>
      <c r="AR23" s="60"/>
      <c r="AS23" s="60"/>
      <c r="AT23" s="60"/>
    </row>
    <row r="24" spans="1:46" x14ac:dyDescent="0.25">
      <c r="A24" s="15" t="s">
        <v>136</v>
      </c>
      <c r="B24" s="15" t="str">
        <f t="shared" si="12"/>
        <v>sim6</v>
      </c>
      <c r="C24" s="60">
        <f ca="1">OFFSET(WPDATA!$A$196,C$5,SUMIF($E$1:$E$4,$A24,$F$1:$F$4)+SUMIF(Sets!$W$7:$W$16,$B24,Sets!$Y$7:$Y$16)-1)</f>
        <v>2.6498357457979564E-2</v>
      </c>
      <c r="D24" s="60">
        <f ca="1">OFFSET(WPDATA!$A$196,D$5,SUMIF($E$1:$E$4,$A24,$F$1:$F$4)+SUMIF(Sets!$W$7:$W$16,$B24,Sets!$Y$7:$Y$16)-1)</f>
        <v>2.5814320369299284E-2</v>
      </c>
      <c r="E24" s="60">
        <f ca="1">OFFSET(WPDATA!$A$196,E$5,SUMIF($E$1:$E$4,$A24,$F$1:$F$4)+SUMIF(Sets!$W$7:$W$16,$B24,Sets!$Y$7:$Y$16)-1)</f>
        <v>2.5164710471194986E-2</v>
      </c>
      <c r="F24" s="60">
        <f ca="1">OFFSET(WPDATA!$A$196,F$5,SUMIF($E$1:$E$4,$A24,$F$1:$F$4)+SUMIF(Sets!$W$7:$W$16,$B24,Sets!$Y$7:$Y$16)-1)</f>
        <v>2.4546992511699679E-2</v>
      </c>
      <c r="G24" s="60">
        <f ca="1">OFFSET(WPDATA!$A$196,G$5,SUMIF($E$1:$E$4,$A24,$F$1:$F$4)+SUMIF(Sets!$W$7:$W$16,$B24,Sets!$Y$7:$Y$16)-1)</f>
        <v>2.3096336496754796E-2</v>
      </c>
      <c r="H24" s="60">
        <f ca="1">OFFSET(WPDATA!$A$196,H$5,SUMIF($E$1:$E$4,$A24,$F$1:$F$4)+SUMIF(Sets!$W$7:$W$16,$B24,Sets!$Y$7:$Y$16)-1)</f>
        <v>2.2574938129326642E-2</v>
      </c>
      <c r="I24" s="60">
        <f ca="1">OFFSET(WPDATA!$A$196,I$5,SUMIF($E$1:$E$4,$A24,$F$1:$F$4)+SUMIF(Sets!$W$7:$W$16,$B24,Sets!$Y$7:$Y$16)-1)</f>
        <v>2.2076561127759183E-2</v>
      </c>
      <c r="J24" s="60">
        <f ca="1">OFFSET(WPDATA!$A$196,J$5,SUMIF($E$1:$E$4,$A24,$F$1:$F$4)+SUMIF(Sets!$W$7:$W$16,$B24,Sets!$Y$7:$Y$16)-1)</f>
        <v>2.1599713727315992E-2</v>
      </c>
      <c r="K24" s="60">
        <f ca="1">OFFSET(WPDATA!$A$196,K$5,SUMIF($E$1:$E$4,$A24,$F$1:$F$4)+SUMIF(Sets!$W$7:$W$16,$B24,Sets!$Y$7:$Y$16)-1)</f>
        <v>2.1143030324968705E-2</v>
      </c>
      <c r="L24" s="60">
        <f ca="1">OFFSET(WPDATA!$A$196,L$5,SUMIF($E$1:$E$4,$A24,$F$1:$F$4)+SUMIF(Sets!$W$7:$W$16,$B24,Sets!$Y$7:$Y$16)-1)</f>
        <v>2.6701780521378119E-2</v>
      </c>
      <c r="M24" s="60">
        <f ca="1">OFFSET(WPDATA!$A$196,M$5,SUMIF($E$1:$E$4,$A24,$F$1:$F$4)+SUMIF(Sets!$W$7:$W$16,$B24,Sets!$Y$7:$Y$16)-1)</f>
        <v>2.6007338282602425E-2</v>
      </c>
      <c r="N24" s="60">
        <f ca="1">OFFSET(WPDATA!$A$196,N$5,SUMIF($E$1:$E$4,$A24,$F$1:$F$4)+SUMIF(Sets!$W$7:$W$16,$B24,Sets!$Y$7:$Y$16)-1)</f>
        <v>2.5348101628730604E-2</v>
      </c>
      <c r="O24" s="60">
        <f ca="1">OFFSET(WPDATA!$A$196,O$5,SUMIF($E$1:$E$4,$A24,$F$1:$F$4)+SUMIF(Sets!$W$7:$W$16,$B24,Sets!$Y$7:$Y$16)-1)</f>
        <v>2.4721459559400225E-2</v>
      </c>
      <c r="P24" s="60">
        <f ca="1">OFFSET(WPDATA!$A$196,P$5,SUMIF($E$1:$E$4,$A24,$F$1:$F$4)+SUMIF(Sets!$W$7:$W$16,$B24,Sets!$Y$7:$Y$16)-1)</f>
        <v>2.4125053036400414E-2</v>
      </c>
      <c r="Q24" s="60">
        <f ca="1">OFFSET(WPDATA!$A$196,Q$5,SUMIF($E$1:$E$4,$A24,$F$1:$F$4)+SUMIF(Sets!$W$7:$W$16,$B24,Sets!$Y$7:$Y$16)-1)</f>
        <v>3.0365328849483456E-2</v>
      </c>
      <c r="R24" s="60">
        <f ca="1">OFFSET(WPDATA!$A$196,R$5,SUMIF($E$1:$E$4,$A24,$F$1:$F$4)+SUMIF(Sets!$W$7:$W$16,$B24,Sets!$Y$7:$Y$16)-1)</f>
        <v>2.9470448975022545E-2</v>
      </c>
      <c r="S24" s="60">
        <f ca="1">OFFSET(WPDATA!$A$196,S$5,SUMIF($E$1:$E$4,$A24,$F$1:$F$4)+SUMIF(Sets!$W$7:$W$16,$B24,Sets!$Y$7:$Y$16)-1)</f>
        <v>2.8626804202449108E-2</v>
      </c>
      <c r="T24" s="60">
        <f ca="1">OFFSET(WPDATA!$A$196,T$5,SUMIF($E$1:$E$4,$A24,$F$1:$F$4)+SUMIF(Sets!$W$7:$W$16,$B24,Sets!$Y$7:$Y$16)-1)</f>
        <v>2.783011689516689E-2</v>
      </c>
      <c r="U24" s="60">
        <f ca="1">OFFSET(WPDATA!$A$196,U$5,SUMIF($E$1:$E$4,$A24,$F$1:$F$4)+SUMIF(Sets!$W$7:$W$16,$B24,Sets!$Y$7:$Y$16)-1)</f>
        <v>2.7076572711485756E-2</v>
      </c>
      <c r="V24" s="60">
        <f ca="1">OFFSET(WPDATA!$A$196,V$5,SUMIF($E$1:$E$4,$A24,$F$1:$F$4)+SUMIF(Sets!$W$7:$W$16,$B24,Sets!$Y$7:$Y$16)-1)</f>
        <v>3.13716770707912E-2</v>
      </c>
      <c r="W24" s="60">
        <f ca="1">OFFSET(WPDATA!$A$196,W$5,SUMIF($E$1:$E$4,$A24,$F$1:$F$4)+SUMIF(Sets!$W$7:$W$16,$B24,Sets!$Y$7:$Y$16)-1)</f>
        <v>3.0417431240582216E-2</v>
      </c>
      <c r="X24" s="60">
        <f ca="1">OFFSET(WPDATA!$A$196,X$5,SUMIF($E$1:$E$4,$A24,$F$1:$F$4)+SUMIF(Sets!$W$7:$W$16,$B24,Sets!$Y$7:$Y$16)-1)</f>
        <v>2.9519523174189162E-2</v>
      </c>
      <c r="Y24" s="60">
        <f ca="1">OFFSET(WPDATA!$A$196,Y$5,SUMIF($E$1:$E$4,$A24,$F$1:$F$4)+SUMIF(Sets!$W$7:$W$16,$B24,Sets!$Y$7:$Y$16)-1)</f>
        <v>2.8673106735436327E-2</v>
      </c>
      <c r="Z24" s="60">
        <f ca="1">OFFSET(WPDATA!$A$196,Z$5,SUMIF($E$1:$E$4,$A24,$F$1:$F$4)+SUMIF(Sets!$W$7:$W$16,$B24,Sets!$Y$7:$Y$16)-1)</f>
        <v>2.787387611058725E-2</v>
      </c>
      <c r="AA24" s="60">
        <f ca="1">OFFSET(WPDATA!$A$196,AA$5,SUMIF($E$1:$E$4,$A24,$F$1:$F$4)+SUMIF(Sets!$W$7:$W$16,$B24,Sets!$Y$7:$Y$16)-1)</f>
        <v>3.1825755578813932E-2</v>
      </c>
      <c r="AB24" s="60">
        <f ca="1">OFFSET(WPDATA!$A$196,AB$5,SUMIF($E$1:$E$4,$A24,$F$1:$F$4)+SUMIF(Sets!$W$7:$W$16,$B24,Sets!$Y$7:$Y$16)-1)</f>
        <v>3.0844118211557602E-2</v>
      </c>
      <c r="AC24" s="60">
        <f ca="1">OFFSET(WPDATA!$A$196,AC$5,SUMIF($E$1:$E$4,$A24,$F$1:$F$4)+SUMIF(Sets!$W$7:$W$16,$B24,Sets!$Y$7:$Y$16)-1)</f>
        <v>2.9921224428268559E-2</v>
      </c>
      <c r="AD24" s="60">
        <f ca="1">OFFSET(WPDATA!$A$196,AD$5,SUMIF($E$1:$E$4,$A24,$F$1:$F$4)+SUMIF(Sets!$W$7:$W$16,$B24,Sets!$Y$7:$Y$16)-1)</f>
        <v>2.9051954381150127E-2</v>
      </c>
      <c r="AE24" s="60">
        <f ca="1">OFFSET(WPDATA!$A$196,AE$5,SUMIF($E$1:$E$4,$A24,$F$1:$F$4)+SUMIF(Sets!$W$7:$W$16,$B24,Sets!$Y$7:$Y$16)-1)</f>
        <v>2.8231766391825366E-2</v>
      </c>
      <c r="AF24" s="60">
        <f ca="1">OFFSET(WPDATA!$A$196,AF$5,SUMIF($E$1:$E$4,$A24,$F$1:$F$4)+SUMIF(Sets!$W$7:$W$16,$B24,Sets!$Y$7:$Y$16)-1)</f>
        <v>3.6959291537725057E-2</v>
      </c>
      <c r="AG24" s="60">
        <f ca="1">OFFSET(WPDATA!$A$196,AG$5,SUMIF($E$1:$E$4,$A24,$F$1:$F$4)+SUMIF(Sets!$W$7:$W$16,$B24,Sets!$Y$7:$Y$16)-1)</f>
        <v>3.5641988879734396E-2</v>
      </c>
      <c r="AH24" s="60">
        <f ca="1">OFFSET(WPDATA!$A$196,AH$5,SUMIF($E$1:$E$4,$A24,$F$1:$F$4)+SUMIF(Sets!$W$7:$W$16,$B24,Sets!$Y$7:$Y$16)-1)</f>
        <v>3.4415357104523092E-2</v>
      </c>
      <c r="AI24" s="60">
        <f ca="1">OFFSET(WPDATA!$A$196,AI$5,SUMIF($E$1:$E$4,$A24,$F$1:$F$4)+SUMIF(Sets!$W$7:$W$16,$B24,Sets!$Y$7:$Y$16)-1)</f>
        <v>3.3270346257093887E-2</v>
      </c>
      <c r="AJ24" s="60">
        <f ca="1">OFFSET(WPDATA!$A$196,AJ$5,SUMIF($E$1:$E$4,$A24,$F$1:$F$4)+SUMIF(Sets!$W$7:$W$16,$B24,Sets!$Y$7:$Y$16)-1)</f>
        <v>3.2199071983060552E-2</v>
      </c>
      <c r="AK24" s="60">
        <f ca="1">OFFSET(WPDATA!$A$196,AK$5,SUMIF($E$1:$E$4,$A24,$F$1:$F$4)+SUMIF(Sets!$W$7:$W$16,$B24,Sets!$Y$7:$Y$16)-1)</f>
        <v>3.9529835658825153E-2</v>
      </c>
      <c r="AL24" s="60">
        <f ca="1">OFFSET(WPDATA!$A$196,AL$5,SUMIF($E$1:$E$4,$A24,$F$1:$F$4)+SUMIF(Sets!$W$7:$W$16,$B24,Sets!$Y$7:$Y$16)-1)</f>
        <v>3.8026648493255516E-2</v>
      </c>
      <c r="AM24" s="60">
        <f ca="1">OFFSET(WPDATA!$A$196,AM$5,SUMIF($E$1:$E$4,$A24,$F$1:$F$4)+SUMIF(Sets!$W$7:$W$16,$B24,Sets!$Y$7:$Y$16)-1)</f>
        <v>3.6633595629203951E-2</v>
      </c>
      <c r="AN24" s="60">
        <f ca="1">OFFSET(WPDATA!$A$196,AN$5,SUMIF($E$1:$E$4,$A24,$F$1:$F$4)+SUMIF(Sets!$W$7:$W$16,$B24,Sets!$Y$7:$Y$16)-1)</f>
        <v>3.5339000958162572E-2</v>
      </c>
      <c r="AO24" s="60">
        <f ca="1">OFFSET(WPDATA!$A$196,AO$5,SUMIF($E$1:$E$4,$A24,$F$1:$F$4)+SUMIF(Sets!$W$7:$W$16,$B24,Sets!$Y$7:$Y$16)-1)</f>
        <v>3.4132782523861573E-2</v>
      </c>
      <c r="AP24" s="60"/>
      <c r="AQ24" s="60"/>
      <c r="AR24" s="60"/>
      <c r="AS24" s="60"/>
      <c r="AT24" s="60"/>
    </row>
    <row r="25" spans="1:46" x14ac:dyDescent="0.25">
      <c r="A25" s="15" t="s">
        <v>136</v>
      </c>
      <c r="B25" s="15" t="str">
        <f t="shared" si="12"/>
        <v>sim7</v>
      </c>
      <c r="C25" s="60">
        <f ca="1">OFFSET(WPDATA!$A$196,C$5,SUMIF($E$1:$E$4,$A25,$F$1:$F$4)+SUMIF(Sets!$W$7:$W$16,$B25,Sets!$Y$7:$Y$16)-1)</f>
        <v>2.6498357457979564E-2</v>
      </c>
      <c r="D25" s="60">
        <f ca="1">OFFSET(WPDATA!$A$196,D$5,SUMIF($E$1:$E$4,$A25,$F$1:$F$4)+SUMIF(Sets!$W$7:$W$16,$B25,Sets!$Y$7:$Y$16)-1)</f>
        <v>2.5814320369299284E-2</v>
      </c>
      <c r="E25" s="60">
        <f ca="1">OFFSET(WPDATA!$A$196,E$5,SUMIF($E$1:$E$4,$A25,$F$1:$F$4)+SUMIF(Sets!$W$7:$W$16,$B25,Sets!$Y$7:$Y$16)-1)</f>
        <v>2.5164710471194986E-2</v>
      </c>
      <c r="F25" s="60">
        <f ca="1">OFFSET(WPDATA!$A$196,F$5,SUMIF($E$1:$E$4,$A25,$F$1:$F$4)+SUMIF(Sets!$W$7:$W$16,$B25,Sets!$Y$7:$Y$16)-1)</f>
        <v>2.4546992511699679E-2</v>
      </c>
      <c r="G25" s="60">
        <f ca="1">OFFSET(WPDATA!$A$196,G$5,SUMIF($E$1:$E$4,$A25,$F$1:$F$4)+SUMIF(Sets!$W$7:$W$16,$B25,Sets!$Y$7:$Y$16)-1)</f>
        <v>2.3096336496754796E-2</v>
      </c>
      <c r="H25" s="60">
        <f ca="1">OFFSET(WPDATA!$A$196,H$5,SUMIF($E$1:$E$4,$A25,$F$1:$F$4)+SUMIF(Sets!$W$7:$W$16,$B25,Sets!$Y$7:$Y$16)-1)</f>
        <v>2.2574938129326642E-2</v>
      </c>
      <c r="I25" s="60">
        <f ca="1">OFFSET(WPDATA!$A$196,I$5,SUMIF($E$1:$E$4,$A25,$F$1:$F$4)+SUMIF(Sets!$W$7:$W$16,$B25,Sets!$Y$7:$Y$16)-1)</f>
        <v>2.2076561127759183E-2</v>
      </c>
      <c r="J25" s="60">
        <f ca="1">OFFSET(WPDATA!$A$196,J$5,SUMIF($E$1:$E$4,$A25,$F$1:$F$4)+SUMIF(Sets!$W$7:$W$16,$B25,Sets!$Y$7:$Y$16)-1)</f>
        <v>2.1599713727315992E-2</v>
      </c>
      <c r="K25" s="60">
        <f ca="1">OFFSET(WPDATA!$A$196,K$5,SUMIF($E$1:$E$4,$A25,$F$1:$F$4)+SUMIF(Sets!$W$7:$W$16,$B25,Sets!$Y$7:$Y$16)-1)</f>
        <v>2.1143030324968705E-2</v>
      </c>
      <c r="L25" s="60">
        <f ca="1">OFFSET(WPDATA!$A$196,L$5,SUMIF($E$1:$E$4,$A25,$F$1:$F$4)+SUMIF(Sets!$W$7:$W$16,$B25,Sets!$Y$7:$Y$16)-1)</f>
        <v>2.6701780521378119E-2</v>
      </c>
      <c r="M25" s="60">
        <f ca="1">OFFSET(WPDATA!$A$196,M$5,SUMIF($E$1:$E$4,$A25,$F$1:$F$4)+SUMIF(Sets!$W$7:$W$16,$B25,Sets!$Y$7:$Y$16)-1)</f>
        <v>2.6007338282602425E-2</v>
      </c>
      <c r="N25" s="60">
        <f ca="1">OFFSET(WPDATA!$A$196,N$5,SUMIF($E$1:$E$4,$A25,$F$1:$F$4)+SUMIF(Sets!$W$7:$W$16,$B25,Sets!$Y$7:$Y$16)-1)</f>
        <v>2.5348101628730604E-2</v>
      </c>
      <c r="O25" s="60">
        <f ca="1">OFFSET(WPDATA!$A$196,O$5,SUMIF($E$1:$E$4,$A25,$F$1:$F$4)+SUMIF(Sets!$W$7:$W$16,$B25,Sets!$Y$7:$Y$16)-1)</f>
        <v>2.4721459559400225E-2</v>
      </c>
      <c r="P25" s="60">
        <f ca="1">OFFSET(WPDATA!$A$196,P$5,SUMIF($E$1:$E$4,$A25,$F$1:$F$4)+SUMIF(Sets!$W$7:$W$16,$B25,Sets!$Y$7:$Y$16)-1)</f>
        <v>2.4125053036400414E-2</v>
      </c>
      <c r="Q25" s="60">
        <f ca="1">OFFSET(WPDATA!$A$196,Q$5,SUMIF($E$1:$E$4,$A25,$F$1:$F$4)+SUMIF(Sets!$W$7:$W$16,$B25,Sets!$Y$7:$Y$16)-1)</f>
        <v>3.0365328849483456E-2</v>
      </c>
      <c r="R25" s="60">
        <f ca="1">OFFSET(WPDATA!$A$196,R$5,SUMIF($E$1:$E$4,$A25,$F$1:$F$4)+SUMIF(Sets!$W$7:$W$16,$B25,Sets!$Y$7:$Y$16)-1)</f>
        <v>2.9470448975022545E-2</v>
      </c>
      <c r="S25" s="60">
        <f ca="1">OFFSET(WPDATA!$A$196,S$5,SUMIF($E$1:$E$4,$A25,$F$1:$F$4)+SUMIF(Sets!$W$7:$W$16,$B25,Sets!$Y$7:$Y$16)-1)</f>
        <v>2.8626804202449108E-2</v>
      </c>
      <c r="T25" s="60">
        <f ca="1">OFFSET(WPDATA!$A$196,T$5,SUMIF($E$1:$E$4,$A25,$F$1:$F$4)+SUMIF(Sets!$W$7:$W$16,$B25,Sets!$Y$7:$Y$16)-1)</f>
        <v>2.783011689516689E-2</v>
      </c>
      <c r="U25" s="60">
        <f ca="1">OFFSET(WPDATA!$A$196,U$5,SUMIF($E$1:$E$4,$A25,$F$1:$F$4)+SUMIF(Sets!$W$7:$W$16,$B25,Sets!$Y$7:$Y$16)-1)</f>
        <v>2.7076572711485756E-2</v>
      </c>
      <c r="V25" s="60">
        <f ca="1">OFFSET(WPDATA!$A$196,V$5,SUMIF($E$1:$E$4,$A25,$F$1:$F$4)+SUMIF(Sets!$W$7:$W$16,$B25,Sets!$Y$7:$Y$16)-1)</f>
        <v>3.13716770707912E-2</v>
      </c>
      <c r="W25" s="60">
        <f ca="1">OFFSET(WPDATA!$A$196,W$5,SUMIF($E$1:$E$4,$A25,$F$1:$F$4)+SUMIF(Sets!$W$7:$W$16,$B25,Sets!$Y$7:$Y$16)-1)</f>
        <v>3.0417431240582216E-2</v>
      </c>
      <c r="X25" s="60">
        <f ca="1">OFFSET(WPDATA!$A$196,X$5,SUMIF($E$1:$E$4,$A25,$F$1:$F$4)+SUMIF(Sets!$W$7:$W$16,$B25,Sets!$Y$7:$Y$16)-1)</f>
        <v>2.9519523174189162E-2</v>
      </c>
      <c r="Y25" s="60">
        <f ca="1">OFFSET(WPDATA!$A$196,Y$5,SUMIF($E$1:$E$4,$A25,$F$1:$F$4)+SUMIF(Sets!$W$7:$W$16,$B25,Sets!$Y$7:$Y$16)-1)</f>
        <v>2.8673106735436327E-2</v>
      </c>
      <c r="Z25" s="60">
        <f ca="1">OFFSET(WPDATA!$A$196,Z$5,SUMIF($E$1:$E$4,$A25,$F$1:$F$4)+SUMIF(Sets!$W$7:$W$16,$B25,Sets!$Y$7:$Y$16)-1)</f>
        <v>2.787387611058725E-2</v>
      </c>
      <c r="AA25" s="60">
        <f ca="1">OFFSET(WPDATA!$A$196,AA$5,SUMIF($E$1:$E$4,$A25,$F$1:$F$4)+SUMIF(Sets!$W$7:$W$16,$B25,Sets!$Y$7:$Y$16)-1)</f>
        <v>3.1825755578813932E-2</v>
      </c>
      <c r="AB25" s="60">
        <f ca="1">OFFSET(WPDATA!$A$196,AB$5,SUMIF($E$1:$E$4,$A25,$F$1:$F$4)+SUMIF(Sets!$W$7:$W$16,$B25,Sets!$Y$7:$Y$16)-1)</f>
        <v>3.0844118211557602E-2</v>
      </c>
      <c r="AC25" s="60">
        <f ca="1">OFFSET(WPDATA!$A$196,AC$5,SUMIF($E$1:$E$4,$A25,$F$1:$F$4)+SUMIF(Sets!$W$7:$W$16,$B25,Sets!$Y$7:$Y$16)-1)</f>
        <v>2.9921224428268559E-2</v>
      </c>
      <c r="AD25" s="60">
        <f ca="1">OFFSET(WPDATA!$A$196,AD$5,SUMIF($E$1:$E$4,$A25,$F$1:$F$4)+SUMIF(Sets!$W$7:$W$16,$B25,Sets!$Y$7:$Y$16)-1)</f>
        <v>2.9051954381150127E-2</v>
      </c>
      <c r="AE25" s="60">
        <f ca="1">OFFSET(WPDATA!$A$196,AE$5,SUMIF($E$1:$E$4,$A25,$F$1:$F$4)+SUMIF(Sets!$W$7:$W$16,$B25,Sets!$Y$7:$Y$16)-1)</f>
        <v>2.8231766391825366E-2</v>
      </c>
      <c r="AF25" s="60">
        <f ca="1">OFFSET(WPDATA!$A$196,AF$5,SUMIF($E$1:$E$4,$A25,$F$1:$F$4)+SUMIF(Sets!$W$7:$W$16,$B25,Sets!$Y$7:$Y$16)-1)</f>
        <v>3.6959291537725057E-2</v>
      </c>
      <c r="AG25" s="60">
        <f ca="1">OFFSET(WPDATA!$A$196,AG$5,SUMIF($E$1:$E$4,$A25,$F$1:$F$4)+SUMIF(Sets!$W$7:$W$16,$B25,Sets!$Y$7:$Y$16)-1)</f>
        <v>3.5641988879734396E-2</v>
      </c>
      <c r="AH25" s="60">
        <f ca="1">OFFSET(WPDATA!$A$196,AH$5,SUMIF($E$1:$E$4,$A25,$F$1:$F$4)+SUMIF(Sets!$W$7:$W$16,$B25,Sets!$Y$7:$Y$16)-1)</f>
        <v>3.4415357104523092E-2</v>
      </c>
      <c r="AI25" s="60">
        <f ca="1">OFFSET(WPDATA!$A$196,AI$5,SUMIF($E$1:$E$4,$A25,$F$1:$F$4)+SUMIF(Sets!$W$7:$W$16,$B25,Sets!$Y$7:$Y$16)-1)</f>
        <v>3.3270346257093887E-2</v>
      </c>
      <c r="AJ25" s="60">
        <f ca="1">OFFSET(WPDATA!$A$196,AJ$5,SUMIF($E$1:$E$4,$A25,$F$1:$F$4)+SUMIF(Sets!$W$7:$W$16,$B25,Sets!$Y$7:$Y$16)-1)</f>
        <v>3.2199071983060552E-2</v>
      </c>
      <c r="AK25" s="60">
        <f ca="1">OFFSET(WPDATA!$A$196,AK$5,SUMIF($E$1:$E$4,$A25,$F$1:$F$4)+SUMIF(Sets!$W$7:$W$16,$B25,Sets!$Y$7:$Y$16)-1)</f>
        <v>3.9529835658825153E-2</v>
      </c>
      <c r="AL25" s="60">
        <f ca="1">OFFSET(WPDATA!$A$196,AL$5,SUMIF($E$1:$E$4,$A25,$F$1:$F$4)+SUMIF(Sets!$W$7:$W$16,$B25,Sets!$Y$7:$Y$16)-1)</f>
        <v>3.8026648493255516E-2</v>
      </c>
      <c r="AM25" s="60">
        <f ca="1">OFFSET(WPDATA!$A$196,AM$5,SUMIF($E$1:$E$4,$A25,$F$1:$F$4)+SUMIF(Sets!$W$7:$W$16,$B25,Sets!$Y$7:$Y$16)-1)</f>
        <v>3.6633595629203951E-2</v>
      </c>
      <c r="AN25" s="60">
        <f ca="1">OFFSET(WPDATA!$A$196,AN$5,SUMIF($E$1:$E$4,$A25,$F$1:$F$4)+SUMIF(Sets!$W$7:$W$16,$B25,Sets!$Y$7:$Y$16)-1)</f>
        <v>3.5339000958162572E-2</v>
      </c>
      <c r="AO25" s="60">
        <f ca="1">OFFSET(WPDATA!$A$196,AO$5,SUMIF($E$1:$E$4,$A25,$F$1:$F$4)+SUMIF(Sets!$W$7:$W$16,$B25,Sets!$Y$7:$Y$16)-1)</f>
        <v>3.4132782523861573E-2</v>
      </c>
      <c r="AP25" s="60"/>
      <c r="AQ25" s="60"/>
      <c r="AR25" s="60"/>
      <c r="AS25" s="60"/>
      <c r="AT25" s="60"/>
    </row>
    <row r="26" spans="1:46" x14ac:dyDescent="0.25">
      <c r="A26" s="15" t="s">
        <v>136</v>
      </c>
      <c r="B26" s="15" t="str">
        <f t="shared" si="12"/>
        <v>sim8</v>
      </c>
      <c r="C26" s="60">
        <f ca="1">OFFSET(WPDATA!$A$196,C$5,SUMIF($E$1:$E$4,$A26,$F$1:$F$4)+SUMIF(Sets!$W$7:$W$16,$B26,Sets!$Y$7:$Y$16)-1)</f>
        <v>2.6498357457979564E-2</v>
      </c>
      <c r="D26" s="60">
        <f ca="1">OFFSET(WPDATA!$A$196,D$5,SUMIF($E$1:$E$4,$A26,$F$1:$F$4)+SUMIF(Sets!$W$7:$W$16,$B26,Sets!$Y$7:$Y$16)-1)</f>
        <v>2.5814320369299284E-2</v>
      </c>
      <c r="E26" s="60">
        <f ca="1">OFFSET(WPDATA!$A$196,E$5,SUMIF($E$1:$E$4,$A26,$F$1:$F$4)+SUMIF(Sets!$W$7:$W$16,$B26,Sets!$Y$7:$Y$16)-1)</f>
        <v>2.5164710471194986E-2</v>
      </c>
      <c r="F26" s="60">
        <f ca="1">OFFSET(WPDATA!$A$196,F$5,SUMIF($E$1:$E$4,$A26,$F$1:$F$4)+SUMIF(Sets!$W$7:$W$16,$B26,Sets!$Y$7:$Y$16)-1)</f>
        <v>2.4546992511699679E-2</v>
      </c>
      <c r="G26" s="60">
        <f ca="1">OFFSET(WPDATA!$A$196,G$5,SUMIF($E$1:$E$4,$A26,$F$1:$F$4)+SUMIF(Sets!$W$7:$W$16,$B26,Sets!$Y$7:$Y$16)-1)</f>
        <v>2.3096336496754796E-2</v>
      </c>
      <c r="H26" s="60">
        <f ca="1">OFFSET(WPDATA!$A$196,H$5,SUMIF($E$1:$E$4,$A26,$F$1:$F$4)+SUMIF(Sets!$W$7:$W$16,$B26,Sets!$Y$7:$Y$16)-1)</f>
        <v>2.2574938129326642E-2</v>
      </c>
      <c r="I26" s="60">
        <f ca="1">OFFSET(WPDATA!$A$196,I$5,SUMIF($E$1:$E$4,$A26,$F$1:$F$4)+SUMIF(Sets!$W$7:$W$16,$B26,Sets!$Y$7:$Y$16)-1)</f>
        <v>2.2076561127759183E-2</v>
      </c>
      <c r="J26" s="60">
        <f ca="1">OFFSET(WPDATA!$A$196,J$5,SUMIF($E$1:$E$4,$A26,$F$1:$F$4)+SUMIF(Sets!$W$7:$W$16,$B26,Sets!$Y$7:$Y$16)-1)</f>
        <v>2.1599713727315992E-2</v>
      </c>
      <c r="K26" s="60">
        <f ca="1">OFFSET(WPDATA!$A$196,K$5,SUMIF($E$1:$E$4,$A26,$F$1:$F$4)+SUMIF(Sets!$W$7:$W$16,$B26,Sets!$Y$7:$Y$16)-1)</f>
        <v>2.1143030324968705E-2</v>
      </c>
      <c r="L26" s="60">
        <f ca="1">OFFSET(WPDATA!$A$196,L$5,SUMIF($E$1:$E$4,$A26,$F$1:$F$4)+SUMIF(Sets!$W$7:$W$16,$B26,Sets!$Y$7:$Y$16)-1)</f>
        <v>2.6701780521378119E-2</v>
      </c>
      <c r="M26" s="60">
        <f ca="1">OFFSET(WPDATA!$A$196,M$5,SUMIF($E$1:$E$4,$A26,$F$1:$F$4)+SUMIF(Sets!$W$7:$W$16,$B26,Sets!$Y$7:$Y$16)-1)</f>
        <v>2.6007338282602425E-2</v>
      </c>
      <c r="N26" s="60">
        <f ca="1">OFFSET(WPDATA!$A$196,N$5,SUMIF($E$1:$E$4,$A26,$F$1:$F$4)+SUMIF(Sets!$W$7:$W$16,$B26,Sets!$Y$7:$Y$16)-1)</f>
        <v>2.5348101628730604E-2</v>
      </c>
      <c r="O26" s="60">
        <f ca="1">OFFSET(WPDATA!$A$196,O$5,SUMIF($E$1:$E$4,$A26,$F$1:$F$4)+SUMIF(Sets!$W$7:$W$16,$B26,Sets!$Y$7:$Y$16)-1)</f>
        <v>2.4721459559400225E-2</v>
      </c>
      <c r="P26" s="60">
        <f ca="1">OFFSET(WPDATA!$A$196,P$5,SUMIF($E$1:$E$4,$A26,$F$1:$F$4)+SUMIF(Sets!$W$7:$W$16,$B26,Sets!$Y$7:$Y$16)-1)</f>
        <v>2.4125053036400414E-2</v>
      </c>
      <c r="Q26" s="60">
        <f ca="1">OFFSET(WPDATA!$A$196,Q$5,SUMIF($E$1:$E$4,$A26,$F$1:$F$4)+SUMIF(Sets!$W$7:$W$16,$B26,Sets!$Y$7:$Y$16)-1)</f>
        <v>3.0365328849483456E-2</v>
      </c>
      <c r="R26" s="60">
        <f ca="1">OFFSET(WPDATA!$A$196,R$5,SUMIF($E$1:$E$4,$A26,$F$1:$F$4)+SUMIF(Sets!$W$7:$W$16,$B26,Sets!$Y$7:$Y$16)-1)</f>
        <v>2.9470448975022545E-2</v>
      </c>
      <c r="S26" s="60">
        <f ca="1">OFFSET(WPDATA!$A$196,S$5,SUMIF($E$1:$E$4,$A26,$F$1:$F$4)+SUMIF(Sets!$W$7:$W$16,$B26,Sets!$Y$7:$Y$16)-1)</f>
        <v>2.8626804202449108E-2</v>
      </c>
      <c r="T26" s="60">
        <f ca="1">OFFSET(WPDATA!$A$196,T$5,SUMIF($E$1:$E$4,$A26,$F$1:$F$4)+SUMIF(Sets!$W$7:$W$16,$B26,Sets!$Y$7:$Y$16)-1)</f>
        <v>2.783011689516689E-2</v>
      </c>
      <c r="U26" s="60">
        <f ca="1">OFFSET(WPDATA!$A$196,U$5,SUMIF($E$1:$E$4,$A26,$F$1:$F$4)+SUMIF(Sets!$W$7:$W$16,$B26,Sets!$Y$7:$Y$16)-1)</f>
        <v>2.7076572711485756E-2</v>
      </c>
      <c r="V26" s="60">
        <f ca="1">OFFSET(WPDATA!$A$196,V$5,SUMIF($E$1:$E$4,$A26,$F$1:$F$4)+SUMIF(Sets!$W$7:$W$16,$B26,Sets!$Y$7:$Y$16)-1)</f>
        <v>3.13716770707912E-2</v>
      </c>
      <c r="W26" s="60">
        <f ca="1">OFFSET(WPDATA!$A$196,W$5,SUMIF($E$1:$E$4,$A26,$F$1:$F$4)+SUMIF(Sets!$W$7:$W$16,$B26,Sets!$Y$7:$Y$16)-1)</f>
        <v>3.0417431240582216E-2</v>
      </c>
      <c r="X26" s="60">
        <f ca="1">OFFSET(WPDATA!$A$196,X$5,SUMIF($E$1:$E$4,$A26,$F$1:$F$4)+SUMIF(Sets!$W$7:$W$16,$B26,Sets!$Y$7:$Y$16)-1)</f>
        <v>2.9519523174189162E-2</v>
      </c>
      <c r="Y26" s="60">
        <f ca="1">OFFSET(WPDATA!$A$196,Y$5,SUMIF($E$1:$E$4,$A26,$F$1:$F$4)+SUMIF(Sets!$W$7:$W$16,$B26,Sets!$Y$7:$Y$16)-1)</f>
        <v>2.8673106735436327E-2</v>
      </c>
      <c r="Z26" s="60">
        <f ca="1">OFFSET(WPDATA!$A$196,Z$5,SUMIF($E$1:$E$4,$A26,$F$1:$F$4)+SUMIF(Sets!$W$7:$W$16,$B26,Sets!$Y$7:$Y$16)-1)</f>
        <v>2.787387611058725E-2</v>
      </c>
      <c r="AA26" s="60">
        <f ca="1">OFFSET(WPDATA!$A$196,AA$5,SUMIF($E$1:$E$4,$A26,$F$1:$F$4)+SUMIF(Sets!$W$7:$W$16,$B26,Sets!$Y$7:$Y$16)-1)</f>
        <v>3.1825755578813932E-2</v>
      </c>
      <c r="AB26" s="60">
        <f ca="1">OFFSET(WPDATA!$A$196,AB$5,SUMIF($E$1:$E$4,$A26,$F$1:$F$4)+SUMIF(Sets!$W$7:$W$16,$B26,Sets!$Y$7:$Y$16)-1)</f>
        <v>3.0844118211557602E-2</v>
      </c>
      <c r="AC26" s="60">
        <f ca="1">OFFSET(WPDATA!$A$196,AC$5,SUMIF($E$1:$E$4,$A26,$F$1:$F$4)+SUMIF(Sets!$W$7:$W$16,$B26,Sets!$Y$7:$Y$16)-1)</f>
        <v>2.9921224428268559E-2</v>
      </c>
      <c r="AD26" s="60">
        <f ca="1">OFFSET(WPDATA!$A$196,AD$5,SUMIF($E$1:$E$4,$A26,$F$1:$F$4)+SUMIF(Sets!$W$7:$W$16,$B26,Sets!$Y$7:$Y$16)-1)</f>
        <v>2.9051954381150127E-2</v>
      </c>
      <c r="AE26" s="60">
        <f ca="1">OFFSET(WPDATA!$A$196,AE$5,SUMIF($E$1:$E$4,$A26,$F$1:$F$4)+SUMIF(Sets!$W$7:$W$16,$B26,Sets!$Y$7:$Y$16)-1)</f>
        <v>2.8231766391825366E-2</v>
      </c>
      <c r="AF26" s="60">
        <f ca="1">OFFSET(WPDATA!$A$196,AF$5,SUMIF($E$1:$E$4,$A26,$F$1:$F$4)+SUMIF(Sets!$W$7:$W$16,$B26,Sets!$Y$7:$Y$16)-1)</f>
        <v>3.6959291537725057E-2</v>
      </c>
      <c r="AG26" s="60">
        <f ca="1">OFFSET(WPDATA!$A$196,AG$5,SUMIF($E$1:$E$4,$A26,$F$1:$F$4)+SUMIF(Sets!$W$7:$W$16,$B26,Sets!$Y$7:$Y$16)-1)</f>
        <v>3.5641988879734396E-2</v>
      </c>
      <c r="AH26" s="60">
        <f ca="1">OFFSET(WPDATA!$A$196,AH$5,SUMIF($E$1:$E$4,$A26,$F$1:$F$4)+SUMIF(Sets!$W$7:$W$16,$B26,Sets!$Y$7:$Y$16)-1)</f>
        <v>3.4415357104523092E-2</v>
      </c>
      <c r="AI26" s="60">
        <f ca="1">OFFSET(WPDATA!$A$196,AI$5,SUMIF($E$1:$E$4,$A26,$F$1:$F$4)+SUMIF(Sets!$W$7:$W$16,$B26,Sets!$Y$7:$Y$16)-1)</f>
        <v>3.3270346257093887E-2</v>
      </c>
      <c r="AJ26" s="60">
        <f ca="1">OFFSET(WPDATA!$A$196,AJ$5,SUMIF($E$1:$E$4,$A26,$F$1:$F$4)+SUMIF(Sets!$W$7:$W$16,$B26,Sets!$Y$7:$Y$16)-1)</f>
        <v>3.2199071983060552E-2</v>
      </c>
      <c r="AK26" s="60">
        <f ca="1">OFFSET(WPDATA!$A$196,AK$5,SUMIF($E$1:$E$4,$A26,$F$1:$F$4)+SUMIF(Sets!$W$7:$W$16,$B26,Sets!$Y$7:$Y$16)-1)</f>
        <v>3.9529835658825153E-2</v>
      </c>
      <c r="AL26" s="60">
        <f ca="1">OFFSET(WPDATA!$A$196,AL$5,SUMIF($E$1:$E$4,$A26,$F$1:$F$4)+SUMIF(Sets!$W$7:$W$16,$B26,Sets!$Y$7:$Y$16)-1)</f>
        <v>3.8026648493255516E-2</v>
      </c>
      <c r="AM26" s="60">
        <f ca="1">OFFSET(WPDATA!$A$196,AM$5,SUMIF($E$1:$E$4,$A26,$F$1:$F$4)+SUMIF(Sets!$W$7:$W$16,$B26,Sets!$Y$7:$Y$16)-1)</f>
        <v>3.6633595629203951E-2</v>
      </c>
      <c r="AN26" s="60">
        <f ca="1">OFFSET(WPDATA!$A$196,AN$5,SUMIF($E$1:$E$4,$A26,$F$1:$F$4)+SUMIF(Sets!$W$7:$W$16,$B26,Sets!$Y$7:$Y$16)-1)</f>
        <v>3.5339000958162572E-2</v>
      </c>
      <c r="AO26" s="60">
        <f ca="1">OFFSET(WPDATA!$A$196,AO$5,SUMIF($E$1:$E$4,$A26,$F$1:$F$4)+SUMIF(Sets!$W$7:$W$16,$B26,Sets!$Y$7:$Y$16)-1)</f>
        <v>3.4132782523861573E-2</v>
      </c>
      <c r="AP26" s="60"/>
      <c r="AQ26" s="60"/>
      <c r="AR26" s="60"/>
      <c r="AS26" s="60"/>
      <c r="AT26" s="60"/>
    </row>
    <row r="27" spans="1:46" x14ac:dyDescent="0.25">
      <c r="A27" s="15" t="s">
        <v>136</v>
      </c>
      <c r="B27" s="15" t="str">
        <f t="shared" si="12"/>
        <v>sim9</v>
      </c>
      <c r="C27" s="60">
        <f ca="1">OFFSET(WPDATA!$A$196,C$5,SUMIF($E$1:$E$4,$A27,$F$1:$F$4)+SUMIF(Sets!$W$7:$W$16,$B27,Sets!$Y$7:$Y$16)-1)</f>
        <v>2.6498357457979564E-2</v>
      </c>
      <c r="D27" s="60">
        <f ca="1">OFFSET(WPDATA!$A$196,D$5,SUMIF($E$1:$E$4,$A27,$F$1:$F$4)+SUMIF(Sets!$W$7:$W$16,$B27,Sets!$Y$7:$Y$16)-1)</f>
        <v>2.5814320369299284E-2</v>
      </c>
      <c r="E27" s="60">
        <f ca="1">OFFSET(WPDATA!$A$196,E$5,SUMIF($E$1:$E$4,$A27,$F$1:$F$4)+SUMIF(Sets!$W$7:$W$16,$B27,Sets!$Y$7:$Y$16)-1)</f>
        <v>2.5164710471194986E-2</v>
      </c>
      <c r="F27" s="60">
        <f ca="1">OFFSET(WPDATA!$A$196,F$5,SUMIF($E$1:$E$4,$A27,$F$1:$F$4)+SUMIF(Sets!$W$7:$W$16,$B27,Sets!$Y$7:$Y$16)-1)</f>
        <v>2.4546992511699679E-2</v>
      </c>
      <c r="G27" s="60">
        <f ca="1">OFFSET(WPDATA!$A$196,G$5,SUMIF($E$1:$E$4,$A27,$F$1:$F$4)+SUMIF(Sets!$W$7:$W$16,$B27,Sets!$Y$7:$Y$16)-1)</f>
        <v>2.3096336496754796E-2</v>
      </c>
      <c r="H27" s="60">
        <f ca="1">OFFSET(WPDATA!$A$196,H$5,SUMIF($E$1:$E$4,$A27,$F$1:$F$4)+SUMIF(Sets!$W$7:$W$16,$B27,Sets!$Y$7:$Y$16)-1)</f>
        <v>2.2574938129326642E-2</v>
      </c>
      <c r="I27" s="60">
        <f ca="1">OFFSET(WPDATA!$A$196,I$5,SUMIF($E$1:$E$4,$A27,$F$1:$F$4)+SUMIF(Sets!$W$7:$W$16,$B27,Sets!$Y$7:$Y$16)-1)</f>
        <v>2.2076561127759183E-2</v>
      </c>
      <c r="J27" s="60">
        <f ca="1">OFFSET(WPDATA!$A$196,J$5,SUMIF($E$1:$E$4,$A27,$F$1:$F$4)+SUMIF(Sets!$W$7:$W$16,$B27,Sets!$Y$7:$Y$16)-1)</f>
        <v>2.1599713727315992E-2</v>
      </c>
      <c r="K27" s="60">
        <f ca="1">OFFSET(WPDATA!$A$196,K$5,SUMIF($E$1:$E$4,$A27,$F$1:$F$4)+SUMIF(Sets!$W$7:$W$16,$B27,Sets!$Y$7:$Y$16)-1)</f>
        <v>2.1143030324968705E-2</v>
      </c>
      <c r="L27" s="60">
        <f ca="1">OFFSET(WPDATA!$A$196,L$5,SUMIF($E$1:$E$4,$A27,$F$1:$F$4)+SUMIF(Sets!$W$7:$W$16,$B27,Sets!$Y$7:$Y$16)-1)</f>
        <v>2.6701780521378119E-2</v>
      </c>
      <c r="M27" s="60">
        <f ca="1">OFFSET(WPDATA!$A$196,M$5,SUMIF($E$1:$E$4,$A27,$F$1:$F$4)+SUMIF(Sets!$W$7:$W$16,$B27,Sets!$Y$7:$Y$16)-1)</f>
        <v>2.6007338282602425E-2</v>
      </c>
      <c r="N27" s="60">
        <f ca="1">OFFSET(WPDATA!$A$196,N$5,SUMIF($E$1:$E$4,$A27,$F$1:$F$4)+SUMIF(Sets!$W$7:$W$16,$B27,Sets!$Y$7:$Y$16)-1)</f>
        <v>2.5348101628730604E-2</v>
      </c>
      <c r="O27" s="60">
        <f ca="1">OFFSET(WPDATA!$A$196,O$5,SUMIF($E$1:$E$4,$A27,$F$1:$F$4)+SUMIF(Sets!$W$7:$W$16,$B27,Sets!$Y$7:$Y$16)-1)</f>
        <v>2.4721459559400225E-2</v>
      </c>
      <c r="P27" s="60">
        <f ca="1">OFFSET(WPDATA!$A$196,P$5,SUMIF($E$1:$E$4,$A27,$F$1:$F$4)+SUMIF(Sets!$W$7:$W$16,$B27,Sets!$Y$7:$Y$16)-1)</f>
        <v>2.4125053036400414E-2</v>
      </c>
      <c r="Q27" s="60">
        <f ca="1">OFFSET(WPDATA!$A$196,Q$5,SUMIF($E$1:$E$4,$A27,$F$1:$F$4)+SUMIF(Sets!$W$7:$W$16,$B27,Sets!$Y$7:$Y$16)-1)</f>
        <v>3.0365328849483456E-2</v>
      </c>
      <c r="R27" s="60">
        <f ca="1">OFFSET(WPDATA!$A$196,R$5,SUMIF($E$1:$E$4,$A27,$F$1:$F$4)+SUMIF(Sets!$W$7:$W$16,$B27,Sets!$Y$7:$Y$16)-1)</f>
        <v>2.9470448975022545E-2</v>
      </c>
      <c r="S27" s="60">
        <f ca="1">OFFSET(WPDATA!$A$196,S$5,SUMIF($E$1:$E$4,$A27,$F$1:$F$4)+SUMIF(Sets!$W$7:$W$16,$B27,Sets!$Y$7:$Y$16)-1)</f>
        <v>2.8626804202449108E-2</v>
      </c>
      <c r="T27" s="60">
        <f ca="1">OFFSET(WPDATA!$A$196,T$5,SUMIF($E$1:$E$4,$A27,$F$1:$F$4)+SUMIF(Sets!$W$7:$W$16,$B27,Sets!$Y$7:$Y$16)-1)</f>
        <v>2.783011689516689E-2</v>
      </c>
      <c r="U27" s="60">
        <f ca="1">OFFSET(WPDATA!$A$196,U$5,SUMIF($E$1:$E$4,$A27,$F$1:$F$4)+SUMIF(Sets!$W$7:$W$16,$B27,Sets!$Y$7:$Y$16)-1)</f>
        <v>2.7076572711485756E-2</v>
      </c>
      <c r="V27" s="60">
        <f ca="1">OFFSET(WPDATA!$A$196,V$5,SUMIF($E$1:$E$4,$A27,$F$1:$F$4)+SUMIF(Sets!$W$7:$W$16,$B27,Sets!$Y$7:$Y$16)-1)</f>
        <v>3.13716770707912E-2</v>
      </c>
      <c r="W27" s="60">
        <f ca="1">OFFSET(WPDATA!$A$196,W$5,SUMIF($E$1:$E$4,$A27,$F$1:$F$4)+SUMIF(Sets!$W$7:$W$16,$B27,Sets!$Y$7:$Y$16)-1)</f>
        <v>3.0417431240582216E-2</v>
      </c>
      <c r="X27" s="60">
        <f ca="1">OFFSET(WPDATA!$A$196,X$5,SUMIF($E$1:$E$4,$A27,$F$1:$F$4)+SUMIF(Sets!$W$7:$W$16,$B27,Sets!$Y$7:$Y$16)-1)</f>
        <v>2.9519523174189162E-2</v>
      </c>
      <c r="Y27" s="60">
        <f ca="1">OFFSET(WPDATA!$A$196,Y$5,SUMIF($E$1:$E$4,$A27,$F$1:$F$4)+SUMIF(Sets!$W$7:$W$16,$B27,Sets!$Y$7:$Y$16)-1)</f>
        <v>2.8673106735436327E-2</v>
      </c>
      <c r="Z27" s="60">
        <f ca="1">OFFSET(WPDATA!$A$196,Z$5,SUMIF($E$1:$E$4,$A27,$F$1:$F$4)+SUMIF(Sets!$W$7:$W$16,$B27,Sets!$Y$7:$Y$16)-1)</f>
        <v>2.787387611058725E-2</v>
      </c>
      <c r="AA27" s="60">
        <f ca="1">OFFSET(WPDATA!$A$196,AA$5,SUMIF($E$1:$E$4,$A27,$F$1:$F$4)+SUMIF(Sets!$W$7:$W$16,$B27,Sets!$Y$7:$Y$16)-1)</f>
        <v>3.1825755578813932E-2</v>
      </c>
      <c r="AB27" s="60">
        <f ca="1">OFFSET(WPDATA!$A$196,AB$5,SUMIF($E$1:$E$4,$A27,$F$1:$F$4)+SUMIF(Sets!$W$7:$W$16,$B27,Sets!$Y$7:$Y$16)-1)</f>
        <v>3.0844118211557602E-2</v>
      </c>
      <c r="AC27" s="60">
        <f ca="1">OFFSET(WPDATA!$A$196,AC$5,SUMIF($E$1:$E$4,$A27,$F$1:$F$4)+SUMIF(Sets!$W$7:$W$16,$B27,Sets!$Y$7:$Y$16)-1)</f>
        <v>2.9921224428268559E-2</v>
      </c>
      <c r="AD27" s="60">
        <f ca="1">OFFSET(WPDATA!$A$196,AD$5,SUMIF($E$1:$E$4,$A27,$F$1:$F$4)+SUMIF(Sets!$W$7:$W$16,$B27,Sets!$Y$7:$Y$16)-1)</f>
        <v>2.9051954381150127E-2</v>
      </c>
      <c r="AE27" s="60">
        <f ca="1">OFFSET(WPDATA!$A$196,AE$5,SUMIF($E$1:$E$4,$A27,$F$1:$F$4)+SUMIF(Sets!$W$7:$W$16,$B27,Sets!$Y$7:$Y$16)-1)</f>
        <v>2.8231766391825366E-2</v>
      </c>
      <c r="AF27" s="60">
        <f ca="1">OFFSET(WPDATA!$A$196,AF$5,SUMIF($E$1:$E$4,$A27,$F$1:$F$4)+SUMIF(Sets!$W$7:$W$16,$B27,Sets!$Y$7:$Y$16)-1)</f>
        <v>3.6959291537725057E-2</v>
      </c>
      <c r="AG27" s="60">
        <f ca="1">OFFSET(WPDATA!$A$196,AG$5,SUMIF($E$1:$E$4,$A27,$F$1:$F$4)+SUMIF(Sets!$W$7:$W$16,$B27,Sets!$Y$7:$Y$16)-1)</f>
        <v>3.5641988879734396E-2</v>
      </c>
      <c r="AH27" s="60">
        <f ca="1">OFFSET(WPDATA!$A$196,AH$5,SUMIF($E$1:$E$4,$A27,$F$1:$F$4)+SUMIF(Sets!$W$7:$W$16,$B27,Sets!$Y$7:$Y$16)-1)</f>
        <v>3.4415357104523092E-2</v>
      </c>
      <c r="AI27" s="60">
        <f ca="1">OFFSET(WPDATA!$A$196,AI$5,SUMIF($E$1:$E$4,$A27,$F$1:$F$4)+SUMIF(Sets!$W$7:$W$16,$B27,Sets!$Y$7:$Y$16)-1)</f>
        <v>3.3270346257093887E-2</v>
      </c>
      <c r="AJ27" s="60">
        <f ca="1">OFFSET(WPDATA!$A$196,AJ$5,SUMIF($E$1:$E$4,$A27,$F$1:$F$4)+SUMIF(Sets!$W$7:$W$16,$B27,Sets!$Y$7:$Y$16)-1)</f>
        <v>3.2199071983060552E-2</v>
      </c>
      <c r="AK27" s="60">
        <f ca="1">OFFSET(WPDATA!$A$196,AK$5,SUMIF($E$1:$E$4,$A27,$F$1:$F$4)+SUMIF(Sets!$W$7:$W$16,$B27,Sets!$Y$7:$Y$16)-1)</f>
        <v>3.9529835658825153E-2</v>
      </c>
      <c r="AL27" s="60">
        <f ca="1">OFFSET(WPDATA!$A$196,AL$5,SUMIF($E$1:$E$4,$A27,$F$1:$F$4)+SUMIF(Sets!$W$7:$W$16,$B27,Sets!$Y$7:$Y$16)-1)</f>
        <v>3.8026648493255516E-2</v>
      </c>
      <c r="AM27" s="60">
        <f ca="1">OFFSET(WPDATA!$A$196,AM$5,SUMIF($E$1:$E$4,$A27,$F$1:$F$4)+SUMIF(Sets!$W$7:$W$16,$B27,Sets!$Y$7:$Y$16)-1)</f>
        <v>3.6633595629203951E-2</v>
      </c>
      <c r="AN27" s="60">
        <f ca="1">OFFSET(WPDATA!$A$196,AN$5,SUMIF($E$1:$E$4,$A27,$F$1:$F$4)+SUMIF(Sets!$W$7:$W$16,$B27,Sets!$Y$7:$Y$16)-1)</f>
        <v>3.5339000958162572E-2</v>
      </c>
      <c r="AO27" s="60">
        <f ca="1">OFFSET(WPDATA!$A$196,AO$5,SUMIF($E$1:$E$4,$A27,$F$1:$F$4)+SUMIF(Sets!$W$7:$W$16,$B27,Sets!$Y$7:$Y$16)-1)</f>
        <v>3.4132782523861573E-2</v>
      </c>
      <c r="AP27" s="60"/>
      <c r="AQ27" s="60"/>
      <c r="AR27" s="60"/>
      <c r="AS27" s="60"/>
      <c r="AT27" s="60"/>
    </row>
    <row r="28" spans="1:46" x14ac:dyDescent="0.25">
      <c r="A28" s="15" t="s">
        <v>131</v>
      </c>
      <c r="B28" s="15" t="str">
        <f>B18</f>
        <v>base</v>
      </c>
      <c r="C28" s="60">
        <f ca="1">OFFSET(WPDATA!$A$196,C$5,SUMIF($E$1:$E$4,$A28,$F$1:$F$4)+SUMIF(Sets!$W$7:$W$16,$B28,Sets!$Y$7:$Y$16)-1)</f>
        <v>3.3540583693812125E-2</v>
      </c>
      <c r="D28" s="60">
        <f ca="1">OFFSET(WPDATA!$A$196,D$5,SUMIF($E$1:$E$4,$A28,$F$1:$F$4)+SUMIF(Sets!$W$7:$W$16,$B28,Sets!$Y$7:$Y$16)-1)</f>
        <v>3.245212062590587E-2</v>
      </c>
      <c r="E28" s="60">
        <f ca="1">OFFSET(WPDATA!$A$196,E$5,SUMIF($E$1:$E$4,$A28,$F$1:$F$4)+SUMIF(Sets!$W$7:$W$16,$B28,Sets!$Y$7:$Y$16)-1)</f>
        <v>3.1432082880747586E-2</v>
      </c>
      <c r="F28" s="60">
        <f ca="1">OFFSET(WPDATA!$A$196,F$5,SUMIF($E$1:$E$4,$A28,$F$1:$F$4)+SUMIF(Sets!$W$7:$W$16,$B28,Sets!$Y$7:$Y$16)-1)</f>
        <v>3.0474214834348441E-2</v>
      </c>
      <c r="G28" s="60">
        <f ca="1">OFFSET(WPDATA!$A$196,G$5,SUMIF($E$1:$E$4,$A28,$F$1:$F$4)+SUMIF(Sets!$W$7:$W$16,$B28,Sets!$Y$7:$Y$16)-1)</f>
        <v>3.7122834397131703E-2</v>
      </c>
      <c r="H28" s="60">
        <f ca="1">OFFSET(WPDATA!$A$196,H$5,SUMIF($E$1:$E$4,$A28,$F$1:$F$4)+SUMIF(Sets!$W$7:$W$16,$B28,Sets!$Y$7:$Y$16)-1)</f>
        <v>3.5794057527159577E-2</v>
      </c>
      <c r="I28" s="60">
        <f ca="1">OFFSET(WPDATA!$A$196,I$5,SUMIF($E$1:$E$4,$A28,$F$1:$F$4)+SUMIF(Sets!$W$7:$W$16,$B28,Sets!$Y$7:$Y$16)-1)</f>
        <v>3.4557118055498375E-2</v>
      </c>
      <c r="J28" s="60">
        <f ca="1">OFFSET(WPDATA!$A$196,J$5,SUMIF($E$1:$E$4,$A28,$F$1:$F$4)+SUMIF(Sets!$W$7:$W$16,$B28,Sets!$Y$7:$Y$16)-1)</f>
        <v>3.3402813099822244E-2</v>
      </c>
      <c r="K28" s="60">
        <f ca="1">OFFSET(WPDATA!$A$196,K$5,SUMIF($E$1:$E$4,$A28,$F$1:$F$4)+SUMIF(Sets!$W$7:$W$16,$B28,Sets!$Y$7:$Y$16)-1)</f>
        <v>3.2323129641611201E-2</v>
      </c>
      <c r="L28" s="60">
        <f ca="1">OFFSET(WPDATA!$A$196,L$5,SUMIF($E$1:$E$4,$A28,$F$1:$F$4)+SUMIF(Sets!$W$7:$W$16,$B28,Sets!$Y$7:$Y$16)-1)</f>
        <v>3.2758469941682182E-2</v>
      </c>
      <c r="M28" s="60">
        <f ca="1">OFFSET(WPDATA!$A$196,M$5,SUMIF($E$1:$E$4,$A28,$F$1:$F$4)+SUMIF(Sets!$W$7:$W$16,$B28,Sets!$Y$7:$Y$16)-1)</f>
        <v>3.1719391217893578E-2</v>
      </c>
      <c r="N28" s="60">
        <f ca="1">OFFSET(WPDATA!$A$196,N$5,SUMIF($E$1:$E$4,$A28,$F$1:$F$4)+SUMIF(Sets!$W$7:$W$16,$B28,Sets!$Y$7:$Y$16)-1)</f>
        <v>3.0744203790198137E-2</v>
      </c>
      <c r="O28" s="60">
        <f ca="1">OFFSET(WPDATA!$A$196,O$5,SUMIF($E$1:$E$4,$A28,$F$1:$F$4)+SUMIF(Sets!$W$7:$W$16,$B28,Sets!$Y$7:$Y$16)-1)</f>
        <v>2.9827190564971344E-2</v>
      </c>
      <c r="P28" s="60">
        <f ca="1">OFFSET(WPDATA!$A$196,P$5,SUMIF($E$1:$E$4,$A28,$F$1:$F$4)+SUMIF(Sets!$W$7:$W$16,$B28,Sets!$Y$7:$Y$16)-1)</f>
        <v>2.8963296792169475E-2</v>
      </c>
      <c r="Q28" s="60">
        <f ca="1">OFFSET(WPDATA!$A$196,Q$5,SUMIF($E$1:$E$4,$A28,$F$1:$F$4)+SUMIF(Sets!$W$7:$W$16,$B28,Sets!$Y$7:$Y$16)-1)</f>
        <v>1.8741926644633353E-2</v>
      </c>
      <c r="R28" s="60">
        <f ca="1">OFFSET(WPDATA!$A$196,R$5,SUMIF($E$1:$E$4,$A28,$F$1:$F$4)+SUMIF(Sets!$W$7:$W$16,$B28,Sets!$Y$7:$Y$16)-1)</f>
        <v>1.8397129002398545E-2</v>
      </c>
      <c r="S28" s="60">
        <f ca="1">OFFSET(WPDATA!$A$196,S$5,SUMIF($E$1:$E$4,$A28,$F$1:$F$4)+SUMIF(Sets!$W$7:$W$16,$B28,Sets!$Y$7:$Y$16)-1)</f>
        <v>1.806478875331009E-2</v>
      </c>
      <c r="T28" s="60">
        <f ca="1">OFFSET(WPDATA!$A$196,T$5,SUMIF($E$1:$E$4,$A28,$F$1:$F$4)+SUMIF(Sets!$W$7:$W$16,$B28,Sets!$Y$7:$Y$16)-1)</f>
        <v>1.7744242756322533E-2</v>
      </c>
      <c r="U28" s="60">
        <f ca="1">OFFSET(WPDATA!$A$196,U$5,SUMIF($E$1:$E$4,$A28,$F$1:$F$4)+SUMIF(Sets!$W$7:$W$16,$B28,Sets!$Y$7:$Y$16)-1)</f>
        <v>1.7434874117554715E-2</v>
      </c>
      <c r="V28" s="60">
        <f ca="1">OFFSET(WPDATA!$A$196,V$5,SUMIF($E$1:$E$4,$A28,$F$1:$F$4)+SUMIF(Sets!$W$7:$W$16,$B28,Sets!$Y$7:$Y$16)-1)</f>
        <v>1.6038963933157929E-2</v>
      </c>
      <c r="W28" s="60">
        <f ca="1">OFFSET(WPDATA!$A$196,W$5,SUMIF($E$1:$E$4,$A28,$F$1:$F$4)+SUMIF(Sets!$W$7:$W$16,$B28,Sets!$Y$7:$Y$16)-1)</f>
        <v>1.5785776434271748E-2</v>
      </c>
      <c r="X28" s="60">
        <f ca="1">OFFSET(WPDATA!$A$196,X$5,SUMIF($E$1:$E$4,$A28,$F$1:$F$4)+SUMIF(Sets!$W$7:$W$16,$B28,Sets!$Y$7:$Y$16)-1)</f>
        <v>1.5540458234896325E-2</v>
      </c>
      <c r="Y28" s="60">
        <f ca="1">OFFSET(WPDATA!$A$196,Y$5,SUMIF($E$1:$E$4,$A28,$F$1:$F$4)+SUMIF(Sets!$W$7:$W$16,$B28,Sets!$Y$7:$Y$16)-1)</f>
        <v>1.5302648071648868E-2</v>
      </c>
      <c r="Z28" s="60">
        <f ca="1">OFFSET(WPDATA!$A$196,Z$5,SUMIF($E$1:$E$4,$A28,$F$1:$F$4)+SUMIF(Sets!$W$7:$W$16,$B28,Sets!$Y$7:$Y$16)-1)</f>
        <v>1.5072006461048287E-2</v>
      </c>
      <c r="AA28" s="60">
        <f ca="1">OFFSET(WPDATA!$A$196,AA$5,SUMIF($E$1:$E$4,$A28,$F$1:$F$4)+SUMIF(Sets!$W$7:$W$16,$B28,Sets!$Y$7:$Y$16)-1)</f>
        <v>8.8577435469237489E-3</v>
      </c>
      <c r="AB28" s="60">
        <f ca="1">OFFSET(WPDATA!$A$196,AB$5,SUMIF($E$1:$E$4,$A28,$F$1:$F$4)+SUMIF(Sets!$W$7:$W$16,$B28,Sets!$Y$7:$Y$16)-1)</f>
        <v>8.7799727995198848E-3</v>
      </c>
      <c r="AC28" s="60">
        <f ca="1">OFFSET(WPDATA!$A$196,AC$5,SUMIF($E$1:$E$4,$A28,$F$1:$F$4)+SUMIF(Sets!$W$7:$W$16,$B28,Sets!$Y$7:$Y$16)-1)</f>
        <v>8.70355581619448E-3</v>
      </c>
      <c r="AD28" s="60">
        <f ca="1">OFFSET(WPDATA!$A$196,AD$5,SUMIF($E$1:$E$4,$A28,$F$1:$F$4)+SUMIF(Sets!$W$7:$W$16,$B28,Sets!$Y$7:$Y$16)-1)</f>
        <v>8.6284575542633982E-3</v>
      </c>
      <c r="AE28" s="60">
        <f ca="1">OFFSET(WPDATA!$A$196,AE$5,SUMIF($E$1:$E$4,$A28,$F$1:$F$4)+SUMIF(Sets!$W$7:$W$16,$B28,Sets!$Y$7:$Y$16)-1)</f>
        <v>8.5546441701493236E-3</v>
      </c>
      <c r="AF28" s="60">
        <f ca="1">OFFSET(WPDATA!$A$196,AF$5,SUMIF($E$1:$E$4,$A28,$F$1:$F$4)+SUMIF(Sets!$W$7:$W$16,$B28,Sets!$Y$7:$Y$16)-1)</f>
        <v>1.0125506511944962E-2</v>
      </c>
      <c r="AG28" s="60">
        <f ca="1">OFFSET(WPDATA!$A$196,AG$5,SUMIF($E$1:$E$4,$A28,$F$1:$F$4)+SUMIF(Sets!$W$7:$W$16,$B28,Sets!$Y$7:$Y$16)-1)</f>
        <v>1.0024008350119809E-2</v>
      </c>
      <c r="AH28" s="60">
        <f ca="1">OFFSET(WPDATA!$A$196,AH$5,SUMIF($E$1:$E$4,$A28,$F$1:$F$4)+SUMIF(Sets!$W$7:$W$16,$B28,Sets!$Y$7:$Y$16)-1)</f>
        <v>9.9245248303494165E-3</v>
      </c>
      <c r="AI28" s="60">
        <f ca="1">OFFSET(WPDATA!$A$196,AI$5,SUMIF($E$1:$E$4,$A28,$F$1:$F$4)+SUMIF(Sets!$W$7:$W$16,$B28,Sets!$Y$7:$Y$16)-1)</f>
        <v>9.8269965589921574E-3</v>
      </c>
      <c r="AJ28" s="60">
        <f ca="1">OFFSET(WPDATA!$A$196,AJ$5,SUMIF($E$1:$E$4,$A28,$F$1:$F$4)+SUMIF(Sets!$W$7:$W$16,$B28,Sets!$Y$7:$Y$16)-1)</f>
        <v>9.7313664543281636E-3</v>
      </c>
      <c r="AK28" s="60">
        <f ca="1">OFFSET(WPDATA!$A$196,AK$5,SUMIF($E$1:$E$4,$A28,$F$1:$F$4)+SUMIF(Sets!$W$7:$W$16,$B28,Sets!$Y$7:$Y$16)-1)</f>
        <v>9.1892702415476354E-3</v>
      </c>
      <c r="AL28" s="60">
        <f ca="1">OFFSET(WPDATA!$A$196,AL$5,SUMIF($E$1:$E$4,$A28,$F$1:$F$4)+SUMIF(Sets!$W$7:$W$16,$B28,Sets!$Y$7:$Y$16)-1)</f>
        <v>9.105596455012261E-3</v>
      </c>
      <c r="AM28" s="60">
        <f ca="1">OFFSET(WPDATA!$A$196,AM$5,SUMIF($E$1:$E$4,$A28,$F$1:$F$4)+SUMIF(Sets!$W$7:$W$16,$B28,Sets!$Y$7:$Y$16)-1)</f>
        <v>9.0234327180428089E-3</v>
      </c>
      <c r="AN28" s="60">
        <f ca="1">OFFSET(WPDATA!$A$196,AN$5,SUMIF($E$1:$E$4,$A28,$F$1:$F$4)+SUMIF(Sets!$W$7:$W$16,$B28,Sets!$Y$7:$Y$16)-1)</f>
        <v>8.942738518704231E-3</v>
      </c>
      <c r="AO28" s="60">
        <f ca="1">OFFSET(WPDATA!$A$196,AO$5,SUMIF($E$1:$E$4,$A28,$F$1:$F$4)+SUMIF(Sets!$W$7:$W$16,$B28,Sets!$Y$7:$Y$16)-1)</f>
        <v>8.8634747813673351E-3</v>
      </c>
      <c r="AP28" s="60"/>
      <c r="AQ28" s="60"/>
      <c r="AR28" s="60"/>
      <c r="AS28" s="60"/>
      <c r="AT28" s="60"/>
    </row>
    <row r="29" spans="1:46" x14ac:dyDescent="0.25">
      <c r="A29" s="15" t="s">
        <v>131</v>
      </c>
      <c r="B29" s="15" t="str">
        <f t="shared" ref="B29:B37" si="13">B19</f>
        <v>sim1</v>
      </c>
      <c r="C29" s="60">
        <f ca="1">OFFSET(WPDATA!$A$196,C$5,SUMIF($E$1:$E$4,$A29,$F$1:$F$4)+SUMIF(Sets!$W$7:$W$16,$B29,Sets!$Y$7:$Y$16)-1)</f>
        <v>3.3540583693812125E-2</v>
      </c>
      <c r="D29" s="60">
        <f ca="1">OFFSET(WPDATA!$A$196,D$5,SUMIF($E$1:$E$4,$A29,$F$1:$F$4)+SUMIF(Sets!$W$7:$W$16,$B29,Sets!$Y$7:$Y$16)-1)</f>
        <v>3.245212062590587E-2</v>
      </c>
      <c r="E29" s="60">
        <f ca="1">OFFSET(WPDATA!$A$196,E$5,SUMIF($E$1:$E$4,$A29,$F$1:$F$4)+SUMIF(Sets!$W$7:$W$16,$B29,Sets!$Y$7:$Y$16)-1)</f>
        <v>3.1432082880747586E-2</v>
      </c>
      <c r="F29" s="60">
        <f ca="1">OFFSET(WPDATA!$A$196,F$5,SUMIF($E$1:$E$4,$A29,$F$1:$F$4)+SUMIF(Sets!$W$7:$W$16,$B29,Sets!$Y$7:$Y$16)-1)</f>
        <v>3.0474214834348441E-2</v>
      </c>
      <c r="G29" s="60">
        <f ca="1">OFFSET(WPDATA!$A$196,G$5,SUMIF($E$1:$E$4,$A29,$F$1:$F$4)+SUMIF(Sets!$W$7:$W$16,$B29,Sets!$Y$7:$Y$16)-1)</f>
        <v>3.7122834397131703E-2</v>
      </c>
      <c r="H29" s="60">
        <f ca="1">OFFSET(WPDATA!$A$196,H$5,SUMIF($E$1:$E$4,$A29,$F$1:$F$4)+SUMIF(Sets!$W$7:$W$16,$B29,Sets!$Y$7:$Y$16)-1)</f>
        <v>3.5794057527159577E-2</v>
      </c>
      <c r="I29" s="60">
        <f ca="1">OFFSET(WPDATA!$A$196,I$5,SUMIF($E$1:$E$4,$A29,$F$1:$F$4)+SUMIF(Sets!$W$7:$W$16,$B29,Sets!$Y$7:$Y$16)-1)</f>
        <v>3.4557118055498375E-2</v>
      </c>
      <c r="J29" s="60">
        <f ca="1">OFFSET(WPDATA!$A$196,J$5,SUMIF($E$1:$E$4,$A29,$F$1:$F$4)+SUMIF(Sets!$W$7:$W$16,$B29,Sets!$Y$7:$Y$16)-1)</f>
        <v>3.3402813099822244E-2</v>
      </c>
      <c r="K29" s="60">
        <f ca="1">OFFSET(WPDATA!$A$196,K$5,SUMIF($E$1:$E$4,$A29,$F$1:$F$4)+SUMIF(Sets!$W$7:$W$16,$B29,Sets!$Y$7:$Y$16)-1)</f>
        <v>3.2323129641611201E-2</v>
      </c>
      <c r="L29" s="60">
        <f ca="1">OFFSET(WPDATA!$A$196,L$5,SUMIF($E$1:$E$4,$A29,$F$1:$F$4)+SUMIF(Sets!$W$7:$W$16,$B29,Sets!$Y$7:$Y$16)-1)</f>
        <v>3.2758469941682182E-2</v>
      </c>
      <c r="M29" s="60">
        <f ca="1">OFFSET(WPDATA!$A$196,M$5,SUMIF($E$1:$E$4,$A29,$F$1:$F$4)+SUMIF(Sets!$W$7:$W$16,$B29,Sets!$Y$7:$Y$16)-1)</f>
        <v>3.1719391217893578E-2</v>
      </c>
      <c r="N29" s="60">
        <f ca="1">OFFSET(WPDATA!$A$196,N$5,SUMIF($E$1:$E$4,$A29,$F$1:$F$4)+SUMIF(Sets!$W$7:$W$16,$B29,Sets!$Y$7:$Y$16)-1)</f>
        <v>3.0744203790198137E-2</v>
      </c>
      <c r="O29" s="60">
        <f ca="1">OFFSET(WPDATA!$A$196,O$5,SUMIF($E$1:$E$4,$A29,$F$1:$F$4)+SUMIF(Sets!$W$7:$W$16,$B29,Sets!$Y$7:$Y$16)-1)</f>
        <v>2.9827190564971344E-2</v>
      </c>
      <c r="P29" s="60">
        <f ca="1">OFFSET(WPDATA!$A$196,P$5,SUMIF($E$1:$E$4,$A29,$F$1:$F$4)+SUMIF(Sets!$W$7:$W$16,$B29,Sets!$Y$7:$Y$16)-1)</f>
        <v>2.8963296792169475E-2</v>
      </c>
      <c r="Q29" s="60">
        <f ca="1">OFFSET(WPDATA!$A$196,Q$5,SUMIF($E$1:$E$4,$A29,$F$1:$F$4)+SUMIF(Sets!$W$7:$W$16,$B29,Sets!$Y$7:$Y$16)-1)</f>
        <v>1.8741926644633353E-2</v>
      </c>
      <c r="R29" s="60">
        <f ca="1">OFFSET(WPDATA!$A$196,R$5,SUMIF($E$1:$E$4,$A29,$F$1:$F$4)+SUMIF(Sets!$W$7:$W$16,$B29,Sets!$Y$7:$Y$16)-1)</f>
        <v>1.8397129002398545E-2</v>
      </c>
      <c r="S29" s="60">
        <f ca="1">OFFSET(WPDATA!$A$196,S$5,SUMIF($E$1:$E$4,$A29,$F$1:$F$4)+SUMIF(Sets!$W$7:$W$16,$B29,Sets!$Y$7:$Y$16)-1)</f>
        <v>1.806478875331009E-2</v>
      </c>
      <c r="T29" s="60">
        <f ca="1">OFFSET(WPDATA!$A$196,T$5,SUMIF($E$1:$E$4,$A29,$F$1:$F$4)+SUMIF(Sets!$W$7:$W$16,$B29,Sets!$Y$7:$Y$16)-1)</f>
        <v>1.7744242756322533E-2</v>
      </c>
      <c r="U29" s="60">
        <f ca="1">OFFSET(WPDATA!$A$196,U$5,SUMIF($E$1:$E$4,$A29,$F$1:$F$4)+SUMIF(Sets!$W$7:$W$16,$B29,Sets!$Y$7:$Y$16)-1)</f>
        <v>1.7434874117554715E-2</v>
      </c>
      <c r="V29" s="60">
        <f ca="1">OFFSET(WPDATA!$A$196,V$5,SUMIF($E$1:$E$4,$A29,$F$1:$F$4)+SUMIF(Sets!$W$7:$W$16,$B29,Sets!$Y$7:$Y$16)-1)</f>
        <v>1.6038963933157929E-2</v>
      </c>
      <c r="W29" s="60">
        <f ca="1">OFFSET(WPDATA!$A$196,W$5,SUMIF($E$1:$E$4,$A29,$F$1:$F$4)+SUMIF(Sets!$W$7:$W$16,$B29,Sets!$Y$7:$Y$16)-1)</f>
        <v>1.5785776434271748E-2</v>
      </c>
      <c r="X29" s="60">
        <f ca="1">OFFSET(WPDATA!$A$196,X$5,SUMIF($E$1:$E$4,$A29,$F$1:$F$4)+SUMIF(Sets!$W$7:$W$16,$B29,Sets!$Y$7:$Y$16)-1)</f>
        <v>1.5540458234896325E-2</v>
      </c>
      <c r="Y29" s="60">
        <f ca="1">OFFSET(WPDATA!$A$196,Y$5,SUMIF($E$1:$E$4,$A29,$F$1:$F$4)+SUMIF(Sets!$W$7:$W$16,$B29,Sets!$Y$7:$Y$16)-1)</f>
        <v>1.5302648071648868E-2</v>
      </c>
      <c r="Z29" s="60">
        <f ca="1">OFFSET(WPDATA!$A$196,Z$5,SUMIF($E$1:$E$4,$A29,$F$1:$F$4)+SUMIF(Sets!$W$7:$W$16,$B29,Sets!$Y$7:$Y$16)-1)</f>
        <v>1.5072006461048287E-2</v>
      </c>
      <c r="AA29" s="60">
        <f ca="1">OFFSET(WPDATA!$A$196,AA$5,SUMIF($E$1:$E$4,$A29,$F$1:$F$4)+SUMIF(Sets!$W$7:$W$16,$B29,Sets!$Y$7:$Y$16)-1)</f>
        <v>8.8577435469237489E-3</v>
      </c>
      <c r="AB29" s="60">
        <f ca="1">OFFSET(WPDATA!$A$196,AB$5,SUMIF($E$1:$E$4,$A29,$F$1:$F$4)+SUMIF(Sets!$W$7:$W$16,$B29,Sets!$Y$7:$Y$16)-1)</f>
        <v>8.7799727995198848E-3</v>
      </c>
      <c r="AC29" s="60">
        <f ca="1">OFFSET(WPDATA!$A$196,AC$5,SUMIF($E$1:$E$4,$A29,$F$1:$F$4)+SUMIF(Sets!$W$7:$W$16,$B29,Sets!$Y$7:$Y$16)-1)</f>
        <v>8.70355581619448E-3</v>
      </c>
      <c r="AD29" s="60">
        <f ca="1">OFFSET(WPDATA!$A$196,AD$5,SUMIF($E$1:$E$4,$A29,$F$1:$F$4)+SUMIF(Sets!$W$7:$W$16,$B29,Sets!$Y$7:$Y$16)-1)</f>
        <v>8.6284575542633982E-3</v>
      </c>
      <c r="AE29" s="60">
        <f ca="1">OFFSET(WPDATA!$A$196,AE$5,SUMIF($E$1:$E$4,$A29,$F$1:$F$4)+SUMIF(Sets!$W$7:$W$16,$B29,Sets!$Y$7:$Y$16)-1)</f>
        <v>8.5546441701493236E-3</v>
      </c>
      <c r="AF29" s="60">
        <f ca="1">OFFSET(WPDATA!$A$196,AF$5,SUMIF($E$1:$E$4,$A29,$F$1:$F$4)+SUMIF(Sets!$W$7:$W$16,$B29,Sets!$Y$7:$Y$16)-1)</f>
        <v>1.0125506511944962E-2</v>
      </c>
      <c r="AG29" s="60">
        <f ca="1">OFFSET(WPDATA!$A$196,AG$5,SUMIF($E$1:$E$4,$A29,$F$1:$F$4)+SUMIF(Sets!$W$7:$W$16,$B29,Sets!$Y$7:$Y$16)-1)</f>
        <v>1.0024008350119809E-2</v>
      </c>
      <c r="AH29" s="60">
        <f ca="1">OFFSET(WPDATA!$A$196,AH$5,SUMIF($E$1:$E$4,$A29,$F$1:$F$4)+SUMIF(Sets!$W$7:$W$16,$B29,Sets!$Y$7:$Y$16)-1)</f>
        <v>9.9245248303494165E-3</v>
      </c>
      <c r="AI29" s="60">
        <f ca="1">OFFSET(WPDATA!$A$196,AI$5,SUMIF($E$1:$E$4,$A29,$F$1:$F$4)+SUMIF(Sets!$W$7:$W$16,$B29,Sets!$Y$7:$Y$16)-1)</f>
        <v>9.8269965589921574E-3</v>
      </c>
      <c r="AJ29" s="60">
        <f ca="1">OFFSET(WPDATA!$A$196,AJ$5,SUMIF($E$1:$E$4,$A29,$F$1:$F$4)+SUMIF(Sets!$W$7:$W$16,$B29,Sets!$Y$7:$Y$16)-1)</f>
        <v>9.7313664543281636E-3</v>
      </c>
      <c r="AK29" s="60">
        <f ca="1">OFFSET(WPDATA!$A$196,AK$5,SUMIF($E$1:$E$4,$A29,$F$1:$F$4)+SUMIF(Sets!$W$7:$W$16,$B29,Sets!$Y$7:$Y$16)-1)</f>
        <v>9.1892702415476354E-3</v>
      </c>
      <c r="AL29" s="60">
        <f ca="1">OFFSET(WPDATA!$A$196,AL$5,SUMIF($E$1:$E$4,$A29,$F$1:$F$4)+SUMIF(Sets!$W$7:$W$16,$B29,Sets!$Y$7:$Y$16)-1)</f>
        <v>9.105596455012261E-3</v>
      </c>
      <c r="AM29" s="60">
        <f ca="1">OFFSET(WPDATA!$A$196,AM$5,SUMIF($E$1:$E$4,$A29,$F$1:$F$4)+SUMIF(Sets!$W$7:$W$16,$B29,Sets!$Y$7:$Y$16)-1)</f>
        <v>9.0234327180428089E-3</v>
      </c>
      <c r="AN29" s="60">
        <f ca="1">OFFSET(WPDATA!$A$196,AN$5,SUMIF($E$1:$E$4,$A29,$F$1:$F$4)+SUMIF(Sets!$W$7:$W$16,$B29,Sets!$Y$7:$Y$16)-1)</f>
        <v>8.942738518704231E-3</v>
      </c>
      <c r="AO29" s="60">
        <f ca="1">OFFSET(WPDATA!$A$196,AO$5,SUMIF($E$1:$E$4,$A29,$F$1:$F$4)+SUMIF(Sets!$W$7:$W$16,$B29,Sets!$Y$7:$Y$16)-1)</f>
        <v>8.8634747813673351E-3</v>
      </c>
      <c r="AP29" s="60"/>
      <c r="AQ29" s="60"/>
      <c r="AR29" s="60"/>
      <c r="AS29" s="60"/>
      <c r="AT29" s="60"/>
    </row>
    <row r="30" spans="1:46" x14ac:dyDescent="0.25">
      <c r="A30" s="15" t="s">
        <v>131</v>
      </c>
      <c r="B30" s="15" t="str">
        <f t="shared" si="13"/>
        <v>sim2</v>
      </c>
      <c r="C30" s="60">
        <f ca="1">OFFSET(WPDATA!$A$196,C$5,SUMIF($E$1:$E$4,$A30,$F$1:$F$4)+SUMIF(Sets!$W$7:$W$16,$B30,Sets!$Y$7:$Y$16)-1)</f>
        <v>3.3540583693812125E-2</v>
      </c>
      <c r="D30" s="60">
        <f ca="1">OFFSET(WPDATA!$A$196,D$5,SUMIF($E$1:$E$4,$A30,$F$1:$F$4)+SUMIF(Sets!$W$7:$W$16,$B30,Sets!$Y$7:$Y$16)-1)</f>
        <v>3.245212062590587E-2</v>
      </c>
      <c r="E30" s="60">
        <f ca="1">OFFSET(WPDATA!$A$196,E$5,SUMIF($E$1:$E$4,$A30,$F$1:$F$4)+SUMIF(Sets!$W$7:$W$16,$B30,Sets!$Y$7:$Y$16)-1)</f>
        <v>3.1432082880747586E-2</v>
      </c>
      <c r="F30" s="60">
        <f ca="1">OFFSET(WPDATA!$A$196,F$5,SUMIF($E$1:$E$4,$A30,$F$1:$F$4)+SUMIF(Sets!$W$7:$W$16,$B30,Sets!$Y$7:$Y$16)-1)</f>
        <v>3.0474214834348441E-2</v>
      </c>
      <c r="G30" s="60">
        <f ca="1">OFFSET(WPDATA!$A$196,G$5,SUMIF($E$1:$E$4,$A30,$F$1:$F$4)+SUMIF(Sets!$W$7:$W$16,$B30,Sets!$Y$7:$Y$16)-1)</f>
        <v>3.7122834397131703E-2</v>
      </c>
      <c r="H30" s="60">
        <f ca="1">OFFSET(WPDATA!$A$196,H$5,SUMIF($E$1:$E$4,$A30,$F$1:$F$4)+SUMIF(Sets!$W$7:$W$16,$B30,Sets!$Y$7:$Y$16)-1)</f>
        <v>3.5794057527159577E-2</v>
      </c>
      <c r="I30" s="60">
        <f ca="1">OFFSET(WPDATA!$A$196,I$5,SUMIF($E$1:$E$4,$A30,$F$1:$F$4)+SUMIF(Sets!$W$7:$W$16,$B30,Sets!$Y$7:$Y$16)-1)</f>
        <v>3.4557118055498375E-2</v>
      </c>
      <c r="J30" s="60">
        <f ca="1">OFFSET(WPDATA!$A$196,J$5,SUMIF($E$1:$E$4,$A30,$F$1:$F$4)+SUMIF(Sets!$W$7:$W$16,$B30,Sets!$Y$7:$Y$16)-1)</f>
        <v>3.3402813099822244E-2</v>
      </c>
      <c r="K30" s="60">
        <f ca="1">OFFSET(WPDATA!$A$196,K$5,SUMIF($E$1:$E$4,$A30,$F$1:$F$4)+SUMIF(Sets!$W$7:$W$16,$B30,Sets!$Y$7:$Y$16)-1)</f>
        <v>3.2323129641611201E-2</v>
      </c>
      <c r="L30" s="60">
        <f ca="1">OFFSET(WPDATA!$A$196,L$5,SUMIF($E$1:$E$4,$A30,$F$1:$F$4)+SUMIF(Sets!$W$7:$W$16,$B30,Sets!$Y$7:$Y$16)-1)</f>
        <v>3.2758469941682182E-2</v>
      </c>
      <c r="M30" s="60">
        <f ca="1">OFFSET(WPDATA!$A$196,M$5,SUMIF($E$1:$E$4,$A30,$F$1:$F$4)+SUMIF(Sets!$W$7:$W$16,$B30,Sets!$Y$7:$Y$16)-1)</f>
        <v>3.1719391217893578E-2</v>
      </c>
      <c r="N30" s="60">
        <f ca="1">OFFSET(WPDATA!$A$196,N$5,SUMIF($E$1:$E$4,$A30,$F$1:$F$4)+SUMIF(Sets!$W$7:$W$16,$B30,Sets!$Y$7:$Y$16)-1)</f>
        <v>3.0744203790198137E-2</v>
      </c>
      <c r="O30" s="60">
        <f ca="1">OFFSET(WPDATA!$A$196,O$5,SUMIF($E$1:$E$4,$A30,$F$1:$F$4)+SUMIF(Sets!$W$7:$W$16,$B30,Sets!$Y$7:$Y$16)-1)</f>
        <v>2.9827190564971344E-2</v>
      </c>
      <c r="P30" s="60">
        <f ca="1">OFFSET(WPDATA!$A$196,P$5,SUMIF($E$1:$E$4,$A30,$F$1:$F$4)+SUMIF(Sets!$W$7:$W$16,$B30,Sets!$Y$7:$Y$16)-1)</f>
        <v>2.8963296792169475E-2</v>
      </c>
      <c r="Q30" s="60">
        <f ca="1">OFFSET(WPDATA!$A$196,Q$5,SUMIF($E$1:$E$4,$A30,$F$1:$F$4)+SUMIF(Sets!$W$7:$W$16,$B30,Sets!$Y$7:$Y$16)-1)</f>
        <v>1.8741926644633353E-2</v>
      </c>
      <c r="R30" s="60">
        <f ca="1">OFFSET(WPDATA!$A$196,R$5,SUMIF($E$1:$E$4,$A30,$F$1:$F$4)+SUMIF(Sets!$W$7:$W$16,$B30,Sets!$Y$7:$Y$16)-1)</f>
        <v>1.8397129002398545E-2</v>
      </c>
      <c r="S30" s="60">
        <f ca="1">OFFSET(WPDATA!$A$196,S$5,SUMIF($E$1:$E$4,$A30,$F$1:$F$4)+SUMIF(Sets!$W$7:$W$16,$B30,Sets!$Y$7:$Y$16)-1)</f>
        <v>1.806478875331009E-2</v>
      </c>
      <c r="T30" s="60">
        <f ca="1">OFFSET(WPDATA!$A$196,T$5,SUMIF($E$1:$E$4,$A30,$F$1:$F$4)+SUMIF(Sets!$W$7:$W$16,$B30,Sets!$Y$7:$Y$16)-1)</f>
        <v>1.7744242756322533E-2</v>
      </c>
      <c r="U30" s="60">
        <f ca="1">OFFSET(WPDATA!$A$196,U$5,SUMIF($E$1:$E$4,$A30,$F$1:$F$4)+SUMIF(Sets!$W$7:$W$16,$B30,Sets!$Y$7:$Y$16)-1)</f>
        <v>1.7434874117554715E-2</v>
      </c>
      <c r="V30" s="60">
        <f ca="1">OFFSET(WPDATA!$A$196,V$5,SUMIF($E$1:$E$4,$A30,$F$1:$F$4)+SUMIF(Sets!$W$7:$W$16,$B30,Sets!$Y$7:$Y$16)-1)</f>
        <v>1.6038963933157929E-2</v>
      </c>
      <c r="W30" s="60">
        <f ca="1">OFFSET(WPDATA!$A$196,W$5,SUMIF($E$1:$E$4,$A30,$F$1:$F$4)+SUMIF(Sets!$W$7:$W$16,$B30,Sets!$Y$7:$Y$16)-1)</f>
        <v>1.5785776434271748E-2</v>
      </c>
      <c r="X30" s="60">
        <f ca="1">OFFSET(WPDATA!$A$196,X$5,SUMIF($E$1:$E$4,$A30,$F$1:$F$4)+SUMIF(Sets!$W$7:$W$16,$B30,Sets!$Y$7:$Y$16)-1)</f>
        <v>1.5540458234896325E-2</v>
      </c>
      <c r="Y30" s="60">
        <f ca="1">OFFSET(WPDATA!$A$196,Y$5,SUMIF($E$1:$E$4,$A30,$F$1:$F$4)+SUMIF(Sets!$W$7:$W$16,$B30,Sets!$Y$7:$Y$16)-1)</f>
        <v>1.5302648071648868E-2</v>
      </c>
      <c r="Z30" s="60">
        <f ca="1">OFFSET(WPDATA!$A$196,Z$5,SUMIF($E$1:$E$4,$A30,$F$1:$F$4)+SUMIF(Sets!$W$7:$W$16,$B30,Sets!$Y$7:$Y$16)-1)</f>
        <v>1.5072006461048287E-2</v>
      </c>
      <c r="AA30" s="60">
        <f ca="1">OFFSET(WPDATA!$A$196,AA$5,SUMIF($E$1:$E$4,$A30,$F$1:$F$4)+SUMIF(Sets!$W$7:$W$16,$B30,Sets!$Y$7:$Y$16)-1)</f>
        <v>8.8577435469237489E-3</v>
      </c>
      <c r="AB30" s="60">
        <f ca="1">OFFSET(WPDATA!$A$196,AB$5,SUMIF($E$1:$E$4,$A30,$F$1:$F$4)+SUMIF(Sets!$W$7:$W$16,$B30,Sets!$Y$7:$Y$16)-1)</f>
        <v>8.7799727995198848E-3</v>
      </c>
      <c r="AC30" s="60">
        <f ca="1">OFFSET(WPDATA!$A$196,AC$5,SUMIF($E$1:$E$4,$A30,$F$1:$F$4)+SUMIF(Sets!$W$7:$W$16,$B30,Sets!$Y$7:$Y$16)-1)</f>
        <v>8.70355581619448E-3</v>
      </c>
      <c r="AD30" s="60">
        <f ca="1">OFFSET(WPDATA!$A$196,AD$5,SUMIF($E$1:$E$4,$A30,$F$1:$F$4)+SUMIF(Sets!$W$7:$W$16,$B30,Sets!$Y$7:$Y$16)-1)</f>
        <v>8.6284575542633982E-3</v>
      </c>
      <c r="AE30" s="60">
        <f ca="1">OFFSET(WPDATA!$A$196,AE$5,SUMIF($E$1:$E$4,$A30,$F$1:$F$4)+SUMIF(Sets!$W$7:$W$16,$B30,Sets!$Y$7:$Y$16)-1)</f>
        <v>8.5546441701493236E-3</v>
      </c>
      <c r="AF30" s="60">
        <f ca="1">OFFSET(WPDATA!$A$196,AF$5,SUMIF($E$1:$E$4,$A30,$F$1:$F$4)+SUMIF(Sets!$W$7:$W$16,$B30,Sets!$Y$7:$Y$16)-1)</f>
        <v>1.0125506511944962E-2</v>
      </c>
      <c r="AG30" s="60">
        <f ca="1">OFFSET(WPDATA!$A$196,AG$5,SUMIF($E$1:$E$4,$A30,$F$1:$F$4)+SUMIF(Sets!$W$7:$W$16,$B30,Sets!$Y$7:$Y$16)-1)</f>
        <v>1.0024008350119809E-2</v>
      </c>
      <c r="AH30" s="60">
        <f ca="1">OFFSET(WPDATA!$A$196,AH$5,SUMIF($E$1:$E$4,$A30,$F$1:$F$4)+SUMIF(Sets!$W$7:$W$16,$B30,Sets!$Y$7:$Y$16)-1)</f>
        <v>9.9245248303494165E-3</v>
      </c>
      <c r="AI30" s="60">
        <f ca="1">OFFSET(WPDATA!$A$196,AI$5,SUMIF($E$1:$E$4,$A30,$F$1:$F$4)+SUMIF(Sets!$W$7:$W$16,$B30,Sets!$Y$7:$Y$16)-1)</f>
        <v>9.8269965589921574E-3</v>
      </c>
      <c r="AJ30" s="60">
        <f ca="1">OFFSET(WPDATA!$A$196,AJ$5,SUMIF($E$1:$E$4,$A30,$F$1:$F$4)+SUMIF(Sets!$W$7:$W$16,$B30,Sets!$Y$7:$Y$16)-1)</f>
        <v>9.7313664543281636E-3</v>
      </c>
      <c r="AK30" s="60">
        <f ca="1">OFFSET(WPDATA!$A$196,AK$5,SUMIF($E$1:$E$4,$A30,$F$1:$F$4)+SUMIF(Sets!$W$7:$W$16,$B30,Sets!$Y$7:$Y$16)-1)</f>
        <v>9.1892702415476354E-3</v>
      </c>
      <c r="AL30" s="60">
        <f ca="1">OFFSET(WPDATA!$A$196,AL$5,SUMIF($E$1:$E$4,$A30,$F$1:$F$4)+SUMIF(Sets!$W$7:$W$16,$B30,Sets!$Y$7:$Y$16)-1)</f>
        <v>9.105596455012261E-3</v>
      </c>
      <c r="AM30" s="60">
        <f ca="1">OFFSET(WPDATA!$A$196,AM$5,SUMIF($E$1:$E$4,$A30,$F$1:$F$4)+SUMIF(Sets!$W$7:$W$16,$B30,Sets!$Y$7:$Y$16)-1)</f>
        <v>9.0234327180428089E-3</v>
      </c>
      <c r="AN30" s="60">
        <f ca="1">OFFSET(WPDATA!$A$196,AN$5,SUMIF($E$1:$E$4,$A30,$F$1:$F$4)+SUMIF(Sets!$W$7:$W$16,$B30,Sets!$Y$7:$Y$16)-1)</f>
        <v>8.942738518704231E-3</v>
      </c>
      <c r="AO30" s="60">
        <f ca="1">OFFSET(WPDATA!$A$196,AO$5,SUMIF($E$1:$E$4,$A30,$F$1:$F$4)+SUMIF(Sets!$W$7:$W$16,$B30,Sets!$Y$7:$Y$16)-1)</f>
        <v>8.8634747813673351E-3</v>
      </c>
      <c r="AP30" s="60"/>
      <c r="AQ30" s="60"/>
      <c r="AR30" s="60"/>
      <c r="AS30" s="60"/>
      <c r="AT30" s="60"/>
    </row>
    <row r="31" spans="1:46" x14ac:dyDescent="0.25">
      <c r="A31" s="15" t="s">
        <v>131</v>
      </c>
      <c r="B31" s="15" t="str">
        <f t="shared" si="13"/>
        <v>sim3</v>
      </c>
      <c r="C31" s="60">
        <f ca="1">OFFSET(WPDATA!$A$196,C$5,SUMIF($E$1:$E$4,$A31,$F$1:$F$4)+SUMIF(Sets!$W$7:$W$16,$B31,Sets!$Y$7:$Y$16)-1)</f>
        <v>3.3540583693812125E-2</v>
      </c>
      <c r="D31" s="60">
        <f ca="1">OFFSET(WPDATA!$A$196,D$5,SUMIF($E$1:$E$4,$A31,$F$1:$F$4)+SUMIF(Sets!$W$7:$W$16,$B31,Sets!$Y$7:$Y$16)-1)</f>
        <v>3.245212062590587E-2</v>
      </c>
      <c r="E31" s="60">
        <f ca="1">OFFSET(WPDATA!$A$196,E$5,SUMIF($E$1:$E$4,$A31,$F$1:$F$4)+SUMIF(Sets!$W$7:$W$16,$B31,Sets!$Y$7:$Y$16)-1)</f>
        <v>3.1432082880747586E-2</v>
      </c>
      <c r="F31" s="60">
        <f ca="1">OFFSET(WPDATA!$A$196,F$5,SUMIF($E$1:$E$4,$A31,$F$1:$F$4)+SUMIF(Sets!$W$7:$W$16,$B31,Sets!$Y$7:$Y$16)-1)</f>
        <v>3.0474214834348441E-2</v>
      </c>
      <c r="G31" s="60">
        <f ca="1">OFFSET(WPDATA!$A$196,G$5,SUMIF($E$1:$E$4,$A31,$F$1:$F$4)+SUMIF(Sets!$W$7:$W$16,$B31,Sets!$Y$7:$Y$16)-1)</f>
        <v>3.7122834397131703E-2</v>
      </c>
      <c r="H31" s="60">
        <f ca="1">OFFSET(WPDATA!$A$196,H$5,SUMIF($E$1:$E$4,$A31,$F$1:$F$4)+SUMIF(Sets!$W$7:$W$16,$B31,Sets!$Y$7:$Y$16)-1)</f>
        <v>3.5794057527159577E-2</v>
      </c>
      <c r="I31" s="60">
        <f ca="1">OFFSET(WPDATA!$A$196,I$5,SUMIF($E$1:$E$4,$A31,$F$1:$F$4)+SUMIF(Sets!$W$7:$W$16,$B31,Sets!$Y$7:$Y$16)-1)</f>
        <v>3.4557118055498375E-2</v>
      </c>
      <c r="J31" s="60">
        <f ca="1">OFFSET(WPDATA!$A$196,J$5,SUMIF($E$1:$E$4,$A31,$F$1:$F$4)+SUMIF(Sets!$W$7:$W$16,$B31,Sets!$Y$7:$Y$16)-1)</f>
        <v>3.3402813099822244E-2</v>
      </c>
      <c r="K31" s="60">
        <f ca="1">OFFSET(WPDATA!$A$196,K$5,SUMIF($E$1:$E$4,$A31,$F$1:$F$4)+SUMIF(Sets!$W$7:$W$16,$B31,Sets!$Y$7:$Y$16)-1)</f>
        <v>3.2323129641611201E-2</v>
      </c>
      <c r="L31" s="60">
        <f ca="1">OFFSET(WPDATA!$A$196,L$5,SUMIF($E$1:$E$4,$A31,$F$1:$F$4)+SUMIF(Sets!$W$7:$W$16,$B31,Sets!$Y$7:$Y$16)-1)</f>
        <v>3.2758469941682182E-2</v>
      </c>
      <c r="M31" s="60">
        <f ca="1">OFFSET(WPDATA!$A$196,M$5,SUMIF($E$1:$E$4,$A31,$F$1:$F$4)+SUMIF(Sets!$W$7:$W$16,$B31,Sets!$Y$7:$Y$16)-1)</f>
        <v>3.1719391217893578E-2</v>
      </c>
      <c r="N31" s="60">
        <f ca="1">OFFSET(WPDATA!$A$196,N$5,SUMIF($E$1:$E$4,$A31,$F$1:$F$4)+SUMIF(Sets!$W$7:$W$16,$B31,Sets!$Y$7:$Y$16)-1)</f>
        <v>3.0744203790198137E-2</v>
      </c>
      <c r="O31" s="60">
        <f ca="1">OFFSET(WPDATA!$A$196,O$5,SUMIF($E$1:$E$4,$A31,$F$1:$F$4)+SUMIF(Sets!$W$7:$W$16,$B31,Sets!$Y$7:$Y$16)-1)</f>
        <v>2.9827190564971344E-2</v>
      </c>
      <c r="P31" s="60">
        <f ca="1">OFFSET(WPDATA!$A$196,P$5,SUMIF($E$1:$E$4,$A31,$F$1:$F$4)+SUMIF(Sets!$W$7:$W$16,$B31,Sets!$Y$7:$Y$16)-1)</f>
        <v>2.8963296792169475E-2</v>
      </c>
      <c r="Q31" s="60">
        <f ca="1">OFFSET(WPDATA!$A$196,Q$5,SUMIF($E$1:$E$4,$A31,$F$1:$F$4)+SUMIF(Sets!$W$7:$W$16,$B31,Sets!$Y$7:$Y$16)-1)</f>
        <v>1.8741926644633353E-2</v>
      </c>
      <c r="R31" s="60">
        <f ca="1">OFFSET(WPDATA!$A$196,R$5,SUMIF($E$1:$E$4,$A31,$F$1:$F$4)+SUMIF(Sets!$W$7:$W$16,$B31,Sets!$Y$7:$Y$16)-1)</f>
        <v>1.8397129002398545E-2</v>
      </c>
      <c r="S31" s="60">
        <f ca="1">OFFSET(WPDATA!$A$196,S$5,SUMIF($E$1:$E$4,$A31,$F$1:$F$4)+SUMIF(Sets!$W$7:$W$16,$B31,Sets!$Y$7:$Y$16)-1)</f>
        <v>1.806478875331009E-2</v>
      </c>
      <c r="T31" s="60">
        <f ca="1">OFFSET(WPDATA!$A$196,T$5,SUMIF($E$1:$E$4,$A31,$F$1:$F$4)+SUMIF(Sets!$W$7:$W$16,$B31,Sets!$Y$7:$Y$16)-1)</f>
        <v>1.7744242756322533E-2</v>
      </c>
      <c r="U31" s="60">
        <f ca="1">OFFSET(WPDATA!$A$196,U$5,SUMIF($E$1:$E$4,$A31,$F$1:$F$4)+SUMIF(Sets!$W$7:$W$16,$B31,Sets!$Y$7:$Y$16)-1)</f>
        <v>1.7434874117554715E-2</v>
      </c>
      <c r="V31" s="60">
        <f ca="1">OFFSET(WPDATA!$A$196,V$5,SUMIF($E$1:$E$4,$A31,$F$1:$F$4)+SUMIF(Sets!$W$7:$W$16,$B31,Sets!$Y$7:$Y$16)-1)</f>
        <v>1.6038963933157929E-2</v>
      </c>
      <c r="W31" s="60">
        <f ca="1">OFFSET(WPDATA!$A$196,W$5,SUMIF($E$1:$E$4,$A31,$F$1:$F$4)+SUMIF(Sets!$W$7:$W$16,$B31,Sets!$Y$7:$Y$16)-1)</f>
        <v>1.5785776434271748E-2</v>
      </c>
      <c r="X31" s="60">
        <f ca="1">OFFSET(WPDATA!$A$196,X$5,SUMIF($E$1:$E$4,$A31,$F$1:$F$4)+SUMIF(Sets!$W$7:$W$16,$B31,Sets!$Y$7:$Y$16)-1)</f>
        <v>1.5540458234896325E-2</v>
      </c>
      <c r="Y31" s="60">
        <f ca="1">OFFSET(WPDATA!$A$196,Y$5,SUMIF($E$1:$E$4,$A31,$F$1:$F$4)+SUMIF(Sets!$W$7:$W$16,$B31,Sets!$Y$7:$Y$16)-1)</f>
        <v>1.5302648071648868E-2</v>
      </c>
      <c r="Z31" s="60">
        <f ca="1">OFFSET(WPDATA!$A$196,Z$5,SUMIF($E$1:$E$4,$A31,$F$1:$F$4)+SUMIF(Sets!$W$7:$W$16,$B31,Sets!$Y$7:$Y$16)-1)</f>
        <v>1.5072006461048287E-2</v>
      </c>
      <c r="AA31" s="60">
        <f ca="1">OFFSET(WPDATA!$A$196,AA$5,SUMIF($E$1:$E$4,$A31,$F$1:$F$4)+SUMIF(Sets!$W$7:$W$16,$B31,Sets!$Y$7:$Y$16)-1)</f>
        <v>8.8577435469237489E-3</v>
      </c>
      <c r="AB31" s="60">
        <f ca="1">OFFSET(WPDATA!$A$196,AB$5,SUMIF($E$1:$E$4,$A31,$F$1:$F$4)+SUMIF(Sets!$W$7:$W$16,$B31,Sets!$Y$7:$Y$16)-1)</f>
        <v>8.7799727995198848E-3</v>
      </c>
      <c r="AC31" s="60">
        <f ca="1">OFFSET(WPDATA!$A$196,AC$5,SUMIF($E$1:$E$4,$A31,$F$1:$F$4)+SUMIF(Sets!$W$7:$W$16,$B31,Sets!$Y$7:$Y$16)-1)</f>
        <v>8.70355581619448E-3</v>
      </c>
      <c r="AD31" s="60">
        <f ca="1">OFFSET(WPDATA!$A$196,AD$5,SUMIF($E$1:$E$4,$A31,$F$1:$F$4)+SUMIF(Sets!$W$7:$W$16,$B31,Sets!$Y$7:$Y$16)-1)</f>
        <v>8.6284575542633982E-3</v>
      </c>
      <c r="AE31" s="60">
        <f ca="1">OFFSET(WPDATA!$A$196,AE$5,SUMIF($E$1:$E$4,$A31,$F$1:$F$4)+SUMIF(Sets!$W$7:$W$16,$B31,Sets!$Y$7:$Y$16)-1)</f>
        <v>8.5546441701493236E-3</v>
      </c>
      <c r="AF31" s="60">
        <f ca="1">OFFSET(WPDATA!$A$196,AF$5,SUMIF($E$1:$E$4,$A31,$F$1:$F$4)+SUMIF(Sets!$W$7:$W$16,$B31,Sets!$Y$7:$Y$16)-1)</f>
        <v>1.0125506511944962E-2</v>
      </c>
      <c r="AG31" s="60">
        <f ca="1">OFFSET(WPDATA!$A$196,AG$5,SUMIF($E$1:$E$4,$A31,$F$1:$F$4)+SUMIF(Sets!$W$7:$W$16,$B31,Sets!$Y$7:$Y$16)-1)</f>
        <v>1.0024008350119809E-2</v>
      </c>
      <c r="AH31" s="60">
        <f ca="1">OFFSET(WPDATA!$A$196,AH$5,SUMIF($E$1:$E$4,$A31,$F$1:$F$4)+SUMIF(Sets!$W$7:$W$16,$B31,Sets!$Y$7:$Y$16)-1)</f>
        <v>9.9245248303494165E-3</v>
      </c>
      <c r="AI31" s="60">
        <f ca="1">OFFSET(WPDATA!$A$196,AI$5,SUMIF($E$1:$E$4,$A31,$F$1:$F$4)+SUMIF(Sets!$W$7:$W$16,$B31,Sets!$Y$7:$Y$16)-1)</f>
        <v>9.8269965589921574E-3</v>
      </c>
      <c r="AJ31" s="60">
        <f ca="1">OFFSET(WPDATA!$A$196,AJ$5,SUMIF($E$1:$E$4,$A31,$F$1:$F$4)+SUMIF(Sets!$W$7:$W$16,$B31,Sets!$Y$7:$Y$16)-1)</f>
        <v>9.7313664543281636E-3</v>
      </c>
      <c r="AK31" s="60">
        <f ca="1">OFFSET(WPDATA!$A$196,AK$5,SUMIF($E$1:$E$4,$A31,$F$1:$F$4)+SUMIF(Sets!$W$7:$W$16,$B31,Sets!$Y$7:$Y$16)-1)</f>
        <v>9.1892702415476354E-3</v>
      </c>
      <c r="AL31" s="60">
        <f ca="1">OFFSET(WPDATA!$A$196,AL$5,SUMIF($E$1:$E$4,$A31,$F$1:$F$4)+SUMIF(Sets!$W$7:$W$16,$B31,Sets!$Y$7:$Y$16)-1)</f>
        <v>9.105596455012261E-3</v>
      </c>
      <c r="AM31" s="60">
        <f ca="1">OFFSET(WPDATA!$A$196,AM$5,SUMIF($E$1:$E$4,$A31,$F$1:$F$4)+SUMIF(Sets!$W$7:$W$16,$B31,Sets!$Y$7:$Y$16)-1)</f>
        <v>9.0234327180428089E-3</v>
      </c>
      <c r="AN31" s="60">
        <f ca="1">OFFSET(WPDATA!$A$196,AN$5,SUMIF($E$1:$E$4,$A31,$F$1:$F$4)+SUMIF(Sets!$W$7:$W$16,$B31,Sets!$Y$7:$Y$16)-1)</f>
        <v>8.942738518704231E-3</v>
      </c>
      <c r="AO31" s="60">
        <f ca="1">OFFSET(WPDATA!$A$196,AO$5,SUMIF($E$1:$E$4,$A31,$F$1:$F$4)+SUMIF(Sets!$W$7:$W$16,$B31,Sets!$Y$7:$Y$16)-1)</f>
        <v>8.8634747813673351E-3</v>
      </c>
      <c r="AP31" s="60"/>
      <c r="AQ31" s="60"/>
      <c r="AR31" s="60"/>
      <c r="AS31" s="60"/>
      <c r="AT31" s="60"/>
    </row>
    <row r="32" spans="1:46" x14ac:dyDescent="0.25">
      <c r="A32" s="15" t="s">
        <v>131</v>
      </c>
      <c r="B32" s="15" t="str">
        <f t="shared" si="13"/>
        <v>sim4</v>
      </c>
      <c r="C32" s="60">
        <f ca="1">OFFSET(WPDATA!$A$196,C$5,SUMIF($E$1:$E$4,$A32,$F$1:$F$4)+SUMIF(Sets!$W$7:$W$16,$B32,Sets!$Y$7:$Y$16)-1)</f>
        <v>3.3540583693812125E-2</v>
      </c>
      <c r="D32" s="60">
        <f ca="1">OFFSET(WPDATA!$A$196,D$5,SUMIF($E$1:$E$4,$A32,$F$1:$F$4)+SUMIF(Sets!$W$7:$W$16,$B32,Sets!$Y$7:$Y$16)-1)</f>
        <v>3.245212062590587E-2</v>
      </c>
      <c r="E32" s="60">
        <f ca="1">OFFSET(WPDATA!$A$196,E$5,SUMIF($E$1:$E$4,$A32,$F$1:$F$4)+SUMIF(Sets!$W$7:$W$16,$B32,Sets!$Y$7:$Y$16)-1)</f>
        <v>3.1432082880747586E-2</v>
      </c>
      <c r="F32" s="60">
        <f ca="1">OFFSET(WPDATA!$A$196,F$5,SUMIF($E$1:$E$4,$A32,$F$1:$F$4)+SUMIF(Sets!$W$7:$W$16,$B32,Sets!$Y$7:$Y$16)-1)</f>
        <v>3.0474214834348441E-2</v>
      </c>
      <c r="G32" s="60">
        <f ca="1">OFFSET(WPDATA!$A$196,G$5,SUMIF($E$1:$E$4,$A32,$F$1:$F$4)+SUMIF(Sets!$W$7:$W$16,$B32,Sets!$Y$7:$Y$16)-1)</f>
        <v>3.7122834397131703E-2</v>
      </c>
      <c r="H32" s="60">
        <f ca="1">OFFSET(WPDATA!$A$196,H$5,SUMIF($E$1:$E$4,$A32,$F$1:$F$4)+SUMIF(Sets!$W$7:$W$16,$B32,Sets!$Y$7:$Y$16)-1)</f>
        <v>3.5794057527159577E-2</v>
      </c>
      <c r="I32" s="60">
        <f ca="1">OFFSET(WPDATA!$A$196,I$5,SUMIF($E$1:$E$4,$A32,$F$1:$F$4)+SUMIF(Sets!$W$7:$W$16,$B32,Sets!$Y$7:$Y$16)-1)</f>
        <v>3.4557118055498375E-2</v>
      </c>
      <c r="J32" s="60">
        <f ca="1">OFFSET(WPDATA!$A$196,J$5,SUMIF($E$1:$E$4,$A32,$F$1:$F$4)+SUMIF(Sets!$W$7:$W$16,$B32,Sets!$Y$7:$Y$16)-1)</f>
        <v>3.3402813099822244E-2</v>
      </c>
      <c r="K32" s="60">
        <f ca="1">OFFSET(WPDATA!$A$196,K$5,SUMIF($E$1:$E$4,$A32,$F$1:$F$4)+SUMIF(Sets!$W$7:$W$16,$B32,Sets!$Y$7:$Y$16)-1)</f>
        <v>3.2323129641611201E-2</v>
      </c>
      <c r="L32" s="60">
        <f ca="1">OFFSET(WPDATA!$A$196,L$5,SUMIF($E$1:$E$4,$A32,$F$1:$F$4)+SUMIF(Sets!$W$7:$W$16,$B32,Sets!$Y$7:$Y$16)-1)</f>
        <v>3.2758469941682182E-2</v>
      </c>
      <c r="M32" s="60">
        <f ca="1">OFFSET(WPDATA!$A$196,M$5,SUMIF($E$1:$E$4,$A32,$F$1:$F$4)+SUMIF(Sets!$W$7:$W$16,$B32,Sets!$Y$7:$Y$16)-1)</f>
        <v>3.1719391217893578E-2</v>
      </c>
      <c r="N32" s="60">
        <f ca="1">OFFSET(WPDATA!$A$196,N$5,SUMIF($E$1:$E$4,$A32,$F$1:$F$4)+SUMIF(Sets!$W$7:$W$16,$B32,Sets!$Y$7:$Y$16)-1)</f>
        <v>3.0744203790198137E-2</v>
      </c>
      <c r="O32" s="60">
        <f ca="1">OFFSET(WPDATA!$A$196,O$5,SUMIF($E$1:$E$4,$A32,$F$1:$F$4)+SUMIF(Sets!$W$7:$W$16,$B32,Sets!$Y$7:$Y$16)-1)</f>
        <v>2.9827190564971344E-2</v>
      </c>
      <c r="P32" s="60">
        <f ca="1">OFFSET(WPDATA!$A$196,P$5,SUMIF($E$1:$E$4,$A32,$F$1:$F$4)+SUMIF(Sets!$W$7:$W$16,$B32,Sets!$Y$7:$Y$16)-1)</f>
        <v>2.8963296792169475E-2</v>
      </c>
      <c r="Q32" s="60">
        <f ca="1">OFFSET(WPDATA!$A$196,Q$5,SUMIF($E$1:$E$4,$A32,$F$1:$F$4)+SUMIF(Sets!$W$7:$W$16,$B32,Sets!$Y$7:$Y$16)-1)</f>
        <v>1.8741926644633353E-2</v>
      </c>
      <c r="R32" s="60">
        <f ca="1">OFFSET(WPDATA!$A$196,R$5,SUMIF($E$1:$E$4,$A32,$F$1:$F$4)+SUMIF(Sets!$W$7:$W$16,$B32,Sets!$Y$7:$Y$16)-1)</f>
        <v>1.8397129002398545E-2</v>
      </c>
      <c r="S32" s="60">
        <f ca="1">OFFSET(WPDATA!$A$196,S$5,SUMIF($E$1:$E$4,$A32,$F$1:$F$4)+SUMIF(Sets!$W$7:$W$16,$B32,Sets!$Y$7:$Y$16)-1)</f>
        <v>1.806478875331009E-2</v>
      </c>
      <c r="T32" s="60">
        <f ca="1">OFFSET(WPDATA!$A$196,T$5,SUMIF($E$1:$E$4,$A32,$F$1:$F$4)+SUMIF(Sets!$W$7:$W$16,$B32,Sets!$Y$7:$Y$16)-1)</f>
        <v>1.7744242756322533E-2</v>
      </c>
      <c r="U32" s="60">
        <f ca="1">OFFSET(WPDATA!$A$196,U$5,SUMIF($E$1:$E$4,$A32,$F$1:$F$4)+SUMIF(Sets!$W$7:$W$16,$B32,Sets!$Y$7:$Y$16)-1)</f>
        <v>1.7434874117554715E-2</v>
      </c>
      <c r="V32" s="60">
        <f ca="1">OFFSET(WPDATA!$A$196,V$5,SUMIF($E$1:$E$4,$A32,$F$1:$F$4)+SUMIF(Sets!$W$7:$W$16,$B32,Sets!$Y$7:$Y$16)-1)</f>
        <v>1.6038963933157929E-2</v>
      </c>
      <c r="W32" s="60">
        <f ca="1">OFFSET(WPDATA!$A$196,W$5,SUMIF($E$1:$E$4,$A32,$F$1:$F$4)+SUMIF(Sets!$W$7:$W$16,$B32,Sets!$Y$7:$Y$16)-1)</f>
        <v>1.5785776434271748E-2</v>
      </c>
      <c r="X32" s="60">
        <f ca="1">OFFSET(WPDATA!$A$196,X$5,SUMIF($E$1:$E$4,$A32,$F$1:$F$4)+SUMIF(Sets!$W$7:$W$16,$B32,Sets!$Y$7:$Y$16)-1)</f>
        <v>1.5540458234896325E-2</v>
      </c>
      <c r="Y32" s="60">
        <f ca="1">OFFSET(WPDATA!$A$196,Y$5,SUMIF($E$1:$E$4,$A32,$F$1:$F$4)+SUMIF(Sets!$W$7:$W$16,$B32,Sets!$Y$7:$Y$16)-1)</f>
        <v>1.5302648071648868E-2</v>
      </c>
      <c r="Z32" s="60">
        <f ca="1">OFFSET(WPDATA!$A$196,Z$5,SUMIF($E$1:$E$4,$A32,$F$1:$F$4)+SUMIF(Sets!$W$7:$W$16,$B32,Sets!$Y$7:$Y$16)-1)</f>
        <v>1.5072006461048287E-2</v>
      </c>
      <c r="AA32" s="60">
        <f ca="1">OFFSET(WPDATA!$A$196,AA$5,SUMIF($E$1:$E$4,$A32,$F$1:$F$4)+SUMIF(Sets!$W$7:$W$16,$B32,Sets!$Y$7:$Y$16)-1)</f>
        <v>8.8577435469237489E-3</v>
      </c>
      <c r="AB32" s="60">
        <f ca="1">OFFSET(WPDATA!$A$196,AB$5,SUMIF($E$1:$E$4,$A32,$F$1:$F$4)+SUMIF(Sets!$W$7:$W$16,$B32,Sets!$Y$7:$Y$16)-1)</f>
        <v>8.7799727995198848E-3</v>
      </c>
      <c r="AC32" s="60">
        <f ca="1">OFFSET(WPDATA!$A$196,AC$5,SUMIF($E$1:$E$4,$A32,$F$1:$F$4)+SUMIF(Sets!$W$7:$W$16,$B32,Sets!$Y$7:$Y$16)-1)</f>
        <v>8.70355581619448E-3</v>
      </c>
      <c r="AD32" s="60">
        <f ca="1">OFFSET(WPDATA!$A$196,AD$5,SUMIF($E$1:$E$4,$A32,$F$1:$F$4)+SUMIF(Sets!$W$7:$W$16,$B32,Sets!$Y$7:$Y$16)-1)</f>
        <v>8.6284575542633982E-3</v>
      </c>
      <c r="AE32" s="60">
        <f ca="1">OFFSET(WPDATA!$A$196,AE$5,SUMIF($E$1:$E$4,$A32,$F$1:$F$4)+SUMIF(Sets!$W$7:$W$16,$B32,Sets!$Y$7:$Y$16)-1)</f>
        <v>8.5546441701493236E-3</v>
      </c>
      <c r="AF32" s="60">
        <f ca="1">OFFSET(WPDATA!$A$196,AF$5,SUMIF($E$1:$E$4,$A32,$F$1:$F$4)+SUMIF(Sets!$W$7:$W$16,$B32,Sets!$Y$7:$Y$16)-1)</f>
        <v>1.0125506511944962E-2</v>
      </c>
      <c r="AG32" s="60">
        <f ca="1">OFFSET(WPDATA!$A$196,AG$5,SUMIF($E$1:$E$4,$A32,$F$1:$F$4)+SUMIF(Sets!$W$7:$W$16,$B32,Sets!$Y$7:$Y$16)-1)</f>
        <v>1.0024008350119809E-2</v>
      </c>
      <c r="AH32" s="60">
        <f ca="1">OFFSET(WPDATA!$A$196,AH$5,SUMIF($E$1:$E$4,$A32,$F$1:$F$4)+SUMIF(Sets!$W$7:$W$16,$B32,Sets!$Y$7:$Y$16)-1)</f>
        <v>9.9245248303494165E-3</v>
      </c>
      <c r="AI32" s="60">
        <f ca="1">OFFSET(WPDATA!$A$196,AI$5,SUMIF($E$1:$E$4,$A32,$F$1:$F$4)+SUMIF(Sets!$W$7:$W$16,$B32,Sets!$Y$7:$Y$16)-1)</f>
        <v>9.8269965589921574E-3</v>
      </c>
      <c r="AJ32" s="60">
        <f ca="1">OFFSET(WPDATA!$A$196,AJ$5,SUMIF($E$1:$E$4,$A32,$F$1:$F$4)+SUMIF(Sets!$W$7:$W$16,$B32,Sets!$Y$7:$Y$16)-1)</f>
        <v>9.7313664543281636E-3</v>
      </c>
      <c r="AK32" s="60">
        <f ca="1">OFFSET(WPDATA!$A$196,AK$5,SUMIF($E$1:$E$4,$A32,$F$1:$F$4)+SUMIF(Sets!$W$7:$W$16,$B32,Sets!$Y$7:$Y$16)-1)</f>
        <v>9.1892702415476354E-3</v>
      </c>
      <c r="AL32" s="60">
        <f ca="1">OFFSET(WPDATA!$A$196,AL$5,SUMIF($E$1:$E$4,$A32,$F$1:$F$4)+SUMIF(Sets!$W$7:$W$16,$B32,Sets!$Y$7:$Y$16)-1)</f>
        <v>9.105596455012261E-3</v>
      </c>
      <c r="AM32" s="60">
        <f ca="1">OFFSET(WPDATA!$A$196,AM$5,SUMIF($E$1:$E$4,$A32,$F$1:$F$4)+SUMIF(Sets!$W$7:$W$16,$B32,Sets!$Y$7:$Y$16)-1)</f>
        <v>9.0234327180428089E-3</v>
      </c>
      <c r="AN32" s="60">
        <f ca="1">OFFSET(WPDATA!$A$196,AN$5,SUMIF($E$1:$E$4,$A32,$F$1:$F$4)+SUMIF(Sets!$W$7:$W$16,$B32,Sets!$Y$7:$Y$16)-1)</f>
        <v>8.942738518704231E-3</v>
      </c>
      <c r="AO32" s="60">
        <f ca="1">OFFSET(WPDATA!$A$196,AO$5,SUMIF($E$1:$E$4,$A32,$F$1:$F$4)+SUMIF(Sets!$W$7:$W$16,$B32,Sets!$Y$7:$Y$16)-1)</f>
        <v>8.8634747813673351E-3</v>
      </c>
      <c r="AP32" s="60"/>
      <c r="AQ32" s="60"/>
      <c r="AR32" s="60"/>
      <c r="AS32" s="60"/>
      <c r="AT32" s="60"/>
    </row>
    <row r="33" spans="1:46" x14ac:dyDescent="0.25">
      <c r="A33" s="15" t="s">
        <v>131</v>
      </c>
      <c r="B33" s="15" t="str">
        <f t="shared" si="13"/>
        <v>sim5</v>
      </c>
      <c r="C33" s="60">
        <f ca="1">OFFSET(WPDATA!$A$196,C$5,SUMIF($E$1:$E$4,$A33,$F$1:$F$4)+SUMIF(Sets!$W$7:$W$16,$B33,Sets!$Y$7:$Y$16)-1)</f>
        <v>3.3540583693812125E-2</v>
      </c>
      <c r="D33" s="60">
        <f ca="1">OFFSET(WPDATA!$A$196,D$5,SUMIF($E$1:$E$4,$A33,$F$1:$F$4)+SUMIF(Sets!$W$7:$W$16,$B33,Sets!$Y$7:$Y$16)-1)</f>
        <v>3.245212062590587E-2</v>
      </c>
      <c r="E33" s="60">
        <f ca="1">OFFSET(WPDATA!$A$196,E$5,SUMIF($E$1:$E$4,$A33,$F$1:$F$4)+SUMIF(Sets!$W$7:$W$16,$B33,Sets!$Y$7:$Y$16)-1)</f>
        <v>3.1432082880747586E-2</v>
      </c>
      <c r="F33" s="60">
        <f ca="1">OFFSET(WPDATA!$A$196,F$5,SUMIF($E$1:$E$4,$A33,$F$1:$F$4)+SUMIF(Sets!$W$7:$W$16,$B33,Sets!$Y$7:$Y$16)-1)</f>
        <v>3.0474214834348441E-2</v>
      </c>
      <c r="G33" s="60">
        <f ca="1">OFFSET(WPDATA!$A$196,G$5,SUMIF($E$1:$E$4,$A33,$F$1:$F$4)+SUMIF(Sets!$W$7:$W$16,$B33,Sets!$Y$7:$Y$16)-1)</f>
        <v>3.7122834397131703E-2</v>
      </c>
      <c r="H33" s="60">
        <f ca="1">OFFSET(WPDATA!$A$196,H$5,SUMIF($E$1:$E$4,$A33,$F$1:$F$4)+SUMIF(Sets!$W$7:$W$16,$B33,Sets!$Y$7:$Y$16)-1)</f>
        <v>3.5794057527159577E-2</v>
      </c>
      <c r="I33" s="60">
        <f ca="1">OFFSET(WPDATA!$A$196,I$5,SUMIF($E$1:$E$4,$A33,$F$1:$F$4)+SUMIF(Sets!$W$7:$W$16,$B33,Sets!$Y$7:$Y$16)-1)</f>
        <v>3.4557118055498375E-2</v>
      </c>
      <c r="J33" s="60">
        <f ca="1">OFFSET(WPDATA!$A$196,J$5,SUMIF($E$1:$E$4,$A33,$F$1:$F$4)+SUMIF(Sets!$W$7:$W$16,$B33,Sets!$Y$7:$Y$16)-1)</f>
        <v>3.3402813099822244E-2</v>
      </c>
      <c r="K33" s="60">
        <f ca="1">OFFSET(WPDATA!$A$196,K$5,SUMIF($E$1:$E$4,$A33,$F$1:$F$4)+SUMIF(Sets!$W$7:$W$16,$B33,Sets!$Y$7:$Y$16)-1)</f>
        <v>3.2323129641611201E-2</v>
      </c>
      <c r="L33" s="60">
        <f ca="1">OFFSET(WPDATA!$A$196,L$5,SUMIF($E$1:$E$4,$A33,$F$1:$F$4)+SUMIF(Sets!$W$7:$W$16,$B33,Sets!$Y$7:$Y$16)-1)</f>
        <v>3.2758469941682182E-2</v>
      </c>
      <c r="M33" s="60">
        <f ca="1">OFFSET(WPDATA!$A$196,M$5,SUMIF($E$1:$E$4,$A33,$F$1:$F$4)+SUMIF(Sets!$W$7:$W$16,$B33,Sets!$Y$7:$Y$16)-1)</f>
        <v>3.1719391217893578E-2</v>
      </c>
      <c r="N33" s="60">
        <f ca="1">OFFSET(WPDATA!$A$196,N$5,SUMIF($E$1:$E$4,$A33,$F$1:$F$4)+SUMIF(Sets!$W$7:$W$16,$B33,Sets!$Y$7:$Y$16)-1)</f>
        <v>3.0744203790198137E-2</v>
      </c>
      <c r="O33" s="60">
        <f ca="1">OFFSET(WPDATA!$A$196,O$5,SUMIF($E$1:$E$4,$A33,$F$1:$F$4)+SUMIF(Sets!$W$7:$W$16,$B33,Sets!$Y$7:$Y$16)-1)</f>
        <v>2.9827190564971344E-2</v>
      </c>
      <c r="P33" s="60">
        <f ca="1">OFFSET(WPDATA!$A$196,P$5,SUMIF($E$1:$E$4,$A33,$F$1:$F$4)+SUMIF(Sets!$W$7:$W$16,$B33,Sets!$Y$7:$Y$16)-1)</f>
        <v>2.8963296792169475E-2</v>
      </c>
      <c r="Q33" s="60">
        <f ca="1">OFFSET(WPDATA!$A$196,Q$5,SUMIF($E$1:$E$4,$A33,$F$1:$F$4)+SUMIF(Sets!$W$7:$W$16,$B33,Sets!$Y$7:$Y$16)-1)</f>
        <v>1.8741926644633353E-2</v>
      </c>
      <c r="R33" s="60">
        <f ca="1">OFFSET(WPDATA!$A$196,R$5,SUMIF($E$1:$E$4,$A33,$F$1:$F$4)+SUMIF(Sets!$W$7:$W$16,$B33,Sets!$Y$7:$Y$16)-1)</f>
        <v>1.8397129002398545E-2</v>
      </c>
      <c r="S33" s="60">
        <f ca="1">OFFSET(WPDATA!$A$196,S$5,SUMIF($E$1:$E$4,$A33,$F$1:$F$4)+SUMIF(Sets!$W$7:$W$16,$B33,Sets!$Y$7:$Y$16)-1)</f>
        <v>1.806478875331009E-2</v>
      </c>
      <c r="T33" s="60">
        <f ca="1">OFFSET(WPDATA!$A$196,T$5,SUMIF($E$1:$E$4,$A33,$F$1:$F$4)+SUMIF(Sets!$W$7:$W$16,$B33,Sets!$Y$7:$Y$16)-1)</f>
        <v>1.7744242756322533E-2</v>
      </c>
      <c r="U33" s="60">
        <f ca="1">OFFSET(WPDATA!$A$196,U$5,SUMIF($E$1:$E$4,$A33,$F$1:$F$4)+SUMIF(Sets!$W$7:$W$16,$B33,Sets!$Y$7:$Y$16)-1)</f>
        <v>1.7434874117554715E-2</v>
      </c>
      <c r="V33" s="60">
        <f ca="1">OFFSET(WPDATA!$A$196,V$5,SUMIF($E$1:$E$4,$A33,$F$1:$F$4)+SUMIF(Sets!$W$7:$W$16,$B33,Sets!$Y$7:$Y$16)-1)</f>
        <v>1.6038963933157929E-2</v>
      </c>
      <c r="W33" s="60">
        <f ca="1">OFFSET(WPDATA!$A$196,W$5,SUMIF($E$1:$E$4,$A33,$F$1:$F$4)+SUMIF(Sets!$W$7:$W$16,$B33,Sets!$Y$7:$Y$16)-1)</f>
        <v>1.5785776434271748E-2</v>
      </c>
      <c r="X33" s="60">
        <f ca="1">OFFSET(WPDATA!$A$196,X$5,SUMIF($E$1:$E$4,$A33,$F$1:$F$4)+SUMIF(Sets!$W$7:$W$16,$B33,Sets!$Y$7:$Y$16)-1)</f>
        <v>1.5540458234896325E-2</v>
      </c>
      <c r="Y33" s="60">
        <f ca="1">OFFSET(WPDATA!$A$196,Y$5,SUMIF($E$1:$E$4,$A33,$F$1:$F$4)+SUMIF(Sets!$W$7:$W$16,$B33,Sets!$Y$7:$Y$16)-1)</f>
        <v>1.5302648071648868E-2</v>
      </c>
      <c r="Z33" s="60">
        <f ca="1">OFFSET(WPDATA!$A$196,Z$5,SUMIF($E$1:$E$4,$A33,$F$1:$F$4)+SUMIF(Sets!$W$7:$W$16,$B33,Sets!$Y$7:$Y$16)-1)</f>
        <v>1.5072006461048287E-2</v>
      </c>
      <c r="AA33" s="60">
        <f ca="1">OFFSET(WPDATA!$A$196,AA$5,SUMIF($E$1:$E$4,$A33,$F$1:$F$4)+SUMIF(Sets!$W$7:$W$16,$B33,Sets!$Y$7:$Y$16)-1)</f>
        <v>8.8577435469237489E-3</v>
      </c>
      <c r="AB33" s="60">
        <f ca="1">OFFSET(WPDATA!$A$196,AB$5,SUMIF($E$1:$E$4,$A33,$F$1:$F$4)+SUMIF(Sets!$W$7:$W$16,$B33,Sets!$Y$7:$Y$16)-1)</f>
        <v>8.7799727995198848E-3</v>
      </c>
      <c r="AC33" s="60">
        <f ca="1">OFFSET(WPDATA!$A$196,AC$5,SUMIF($E$1:$E$4,$A33,$F$1:$F$4)+SUMIF(Sets!$W$7:$W$16,$B33,Sets!$Y$7:$Y$16)-1)</f>
        <v>8.70355581619448E-3</v>
      </c>
      <c r="AD33" s="60">
        <f ca="1">OFFSET(WPDATA!$A$196,AD$5,SUMIF($E$1:$E$4,$A33,$F$1:$F$4)+SUMIF(Sets!$W$7:$W$16,$B33,Sets!$Y$7:$Y$16)-1)</f>
        <v>8.6284575542633982E-3</v>
      </c>
      <c r="AE33" s="60">
        <f ca="1">OFFSET(WPDATA!$A$196,AE$5,SUMIF($E$1:$E$4,$A33,$F$1:$F$4)+SUMIF(Sets!$W$7:$W$16,$B33,Sets!$Y$7:$Y$16)-1)</f>
        <v>8.5546441701493236E-3</v>
      </c>
      <c r="AF33" s="60">
        <f ca="1">OFFSET(WPDATA!$A$196,AF$5,SUMIF($E$1:$E$4,$A33,$F$1:$F$4)+SUMIF(Sets!$W$7:$W$16,$B33,Sets!$Y$7:$Y$16)-1)</f>
        <v>1.0125506511944962E-2</v>
      </c>
      <c r="AG33" s="60">
        <f ca="1">OFFSET(WPDATA!$A$196,AG$5,SUMIF($E$1:$E$4,$A33,$F$1:$F$4)+SUMIF(Sets!$W$7:$W$16,$B33,Sets!$Y$7:$Y$16)-1)</f>
        <v>1.0024008350119809E-2</v>
      </c>
      <c r="AH33" s="60">
        <f ca="1">OFFSET(WPDATA!$A$196,AH$5,SUMIF($E$1:$E$4,$A33,$F$1:$F$4)+SUMIF(Sets!$W$7:$W$16,$B33,Sets!$Y$7:$Y$16)-1)</f>
        <v>9.9245248303494165E-3</v>
      </c>
      <c r="AI33" s="60">
        <f ca="1">OFFSET(WPDATA!$A$196,AI$5,SUMIF($E$1:$E$4,$A33,$F$1:$F$4)+SUMIF(Sets!$W$7:$W$16,$B33,Sets!$Y$7:$Y$16)-1)</f>
        <v>9.8269965589921574E-3</v>
      </c>
      <c r="AJ33" s="60">
        <f ca="1">OFFSET(WPDATA!$A$196,AJ$5,SUMIF($E$1:$E$4,$A33,$F$1:$F$4)+SUMIF(Sets!$W$7:$W$16,$B33,Sets!$Y$7:$Y$16)-1)</f>
        <v>9.7313664543281636E-3</v>
      </c>
      <c r="AK33" s="60">
        <f ca="1">OFFSET(WPDATA!$A$196,AK$5,SUMIF($E$1:$E$4,$A33,$F$1:$F$4)+SUMIF(Sets!$W$7:$W$16,$B33,Sets!$Y$7:$Y$16)-1)</f>
        <v>9.1892702415476354E-3</v>
      </c>
      <c r="AL33" s="60">
        <f ca="1">OFFSET(WPDATA!$A$196,AL$5,SUMIF($E$1:$E$4,$A33,$F$1:$F$4)+SUMIF(Sets!$W$7:$W$16,$B33,Sets!$Y$7:$Y$16)-1)</f>
        <v>9.105596455012261E-3</v>
      </c>
      <c r="AM33" s="60">
        <f ca="1">OFFSET(WPDATA!$A$196,AM$5,SUMIF($E$1:$E$4,$A33,$F$1:$F$4)+SUMIF(Sets!$W$7:$W$16,$B33,Sets!$Y$7:$Y$16)-1)</f>
        <v>9.0234327180428089E-3</v>
      </c>
      <c r="AN33" s="60">
        <f ca="1">OFFSET(WPDATA!$A$196,AN$5,SUMIF($E$1:$E$4,$A33,$F$1:$F$4)+SUMIF(Sets!$W$7:$W$16,$B33,Sets!$Y$7:$Y$16)-1)</f>
        <v>8.942738518704231E-3</v>
      </c>
      <c r="AO33" s="60">
        <f ca="1">OFFSET(WPDATA!$A$196,AO$5,SUMIF($E$1:$E$4,$A33,$F$1:$F$4)+SUMIF(Sets!$W$7:$W$16,$B33,Sets!$Y$7:$Y$16)-1)</f>
        <v>8.8634747813673351E-3</v>
      </c>
      <c r="AP33" s="60"/>
      <c r="AQ33" s="60"/>
      <c r="AR33" s="60"/>
      <c r="AS33" s="60"/>
      <c r="AT33" s="60"/>
    </row>
    <row r="34" spans="1:46" x14ac:dyDescent="0.25">
      <c r="A34" s="15" t="s">
        <v>131</v>
      </c>
      <c r="B34" s="15" t="str">
        <f t="shared" si="13"/>
        <v>sim6</v>
      </c>
      <c r="C34" s="60">
        <f ca="1">OFFSET(WPDATA!$A$196,C$5,SUMIF($E$1:$E$4,$A34,$F$1:$F$4)+SUMIF(Sets!$W$7:$W$16,$B34,Sets!$Y$7:$Y$16)-1)</f>
        <v>3.3540583693812125E-2</v>
      </c>
      <c r="D34" s="60">
        <f ca="1">OFFSET(WPDATA!$A$196,D$5,SUMIF($E$1:$E$4,$A34,$F$1:$F$4)+SUMIF(Sets!$W$7:$W$16,$B34,Sets!$Y$7:$Y$16)-1)</f>
        <v>3.245212062590587E-2</v>
      </c>
      <c r="E34" s="60">
        <f ca="1">OFFSET(WPDATA!$A$196,E$5,SUMIF($E$1:$E$4,$A34,$F$1:$F$4)+SUMIF(Sets!$W$7:$W$16,$B34,Sets!$Y$7:$Y$16)-1)</f>
        <v>3.1432082880747586E-2</v>
      </c>
      <c r="F34" s="60">
        <f ca="1">OFFSET(WPDATA!$A$196,F$5,SUMIF($E$1:$E$4,$A34,$F$1:$F$4)+SUMIF(Sets!$W$7:$W$16,$B34,Sets!$Y$7:$Y$16)-1)</f>
        <v>3.0474214834348441E-2</v>
      </c>
      <c r="G34" s="60">
        <f ca="1">OFFSET(WPDATA!$A$196,G$5,SUMIF($E$1:$E$4,$A34,$F$1:$F$4)+SUMIF(Sets!$W$7:$W$16,$B34,Sets!$Y$7:$Y$16)-1)</f>
        <v>3.7122834397131703E-2</v>
      </c>
      <c r="H34" s="60">
        <f ca="1">OFFSET(WPDATA!$A$196,H$5,SUMIF($E$1:$E$4,$A34,$F$1:$F$4)+SUMIF(Sets!$W$7:$W$16,$B34,Sets!$Y$7:$Y$16)-1)</f>
        <v>3.5794057527159577E-2</v>
      </c>
      <c r="I34" s="60">
        <f ca="1">OFFSET(WPDATA!$A$196,I$5,SUMIF($E$1:$E$4,$A34,$F$1:$F$4)+SUMIF(Sets!$W$7:$W$16,$B34,Sets!$Y$7:$Y$16)-1)</f>
        <v>3.4557118055498375E-2</v>
      </c>
      <c r="J34" s="60">
        <f ca="1">OFFSET(WPDATA!$A$196,J$5,SUMIF($E$1:$E$4,$A34,$F$1:$F$4)+SUMIF(Sets!$W$7:$W$16,$B34,Sets!$Y$7:$Y$16)-1)</f>
        <v>3.3402813099822244E-2</v>
      </c>
      <c r="K34" s="60">
        <f ca="1">OFFSET(WPDATA!$A$196,K$5,SUMIF($E$1:$E$4,$A34,$F$1:$F$4)+SUMIF(Sets!$W$7:$W$16,$B34,Sets!$Y$7:$Y$16)-1)</f>
        <v>3.2323129641611201E-2</v>
      </c>
      <c r="L34" s="60">
        <f ca="1">OFFSET(WPDATA!$A$196,L$5,SUMIF($E$1:$E$4,$A34,$F$1:$F$4)+SUMIF(Sets!$W$7:$W$16,$B34,Sets!$Y$7:$Y$16)-1)</f>
        <v>3.2758469941682182E-2</v>
      </c>
      <c r="M34" s="60">
        <f ca="1">OFFSET(WPDATA!$A$196,M$5,SUMIF($E$1:$E$4,$A34,$F$1:$F$4)+SUMIF(Sets!$W$7:$W$16,$B34,Sets!$Y$7:$Y$16)-1)</f>
        <v>3.1719391217893578E-2</v>
      </c>
      <c r="N34" s="60">
        <f ca="1">OFFSET(WPDATA!$A$196,N$5,SUMIF($E$1:$E$4,$A34,$F$1:$F$4)+SUMIF(Sets!$W$7:$W$16,$B34,Sets!$Y$7:$Y$16)-1)</f>
        <v>3.0744203790198137E-2</v>
      </c>
      <c r="O34" s="60">
        <f ca="1">OFFSET(WPDATA!$A$196,O$5,SUMIF($E$1:$E$4,$A34,$F$1:$F$4)+SUMIF(Sets!$W$7:$W$16,$B34,Sets!$Y$7:$Y$16)-1)</f>
        <v>2.9827190564971344E-2</v>
      </c>
      <c r="P34" s="60">
        <f ca="1">OFFSET(WPDATA!$A$196,P$5,SUMIF($E$1:$E$4,$A34,$F$1:$F$4)+SUMIF(Sets!$W$7:$W$16,$B34,Sets!$Y$7:$Y$16)-1)</f>
        <v>2.8963296792169475E-2</v>
      </c>
      <c r="Q34" s="60">
        <f ca="1">OFFSET(WPDATA!$A$196,Q$5,SUMIF($E$1:$E$4,$A34,$F$1:$F$4)+SUMIF(Sets!$W$7:$W$16,$B34,Sets!$Y$7:$Y$16)-1)</f>
        <v>1.8741926644633353E-2</v>
      </c>
      <c r="R34" s="60">
        <f ca="1">OFFSET(WPDATA!$A$196,R$5,SUMIF($E$1:$E$4,$A34,$F$1:$F$4)+SUMIF(Sets!$W$7:$W$16,$B34,Sets!$Y$7:$Y$16)-1)</f>
        <v>1.8397129002398545E-2</v>
      </c>
      <c r="S34" s="60">
        <f ca="1">OFFSET(WPDATA!$A$196,S$5,SUMIF($E$1:$E$4,$A34,$F$1:$F$4)+SUMIF(Sets!$W$7:$W$16,$B34,Sets!$Y$7:$Y$16)-1)</f>
        <v>1.806478875331009E-2</v>
      </c>
      <c r="T34" s="60">
        <f ca="1">OFFSET(WPDATA!$A$196,T$5,SUMIF($E$1:$E$4,$A34,$F$1:$F$4)+SUMIF(Sets!$W$7:$W$16,$B34,Sets!$Y$7:$Y$16)-1)</f>
        <v>1.7744242756322533E-2</v>
      </c>
      <c r="U34" s="60">
        <f ca="1">OFFSET(WPDATA!$A$196,U$5,SUMIF($E$1:$E$4,$A34,$F$1:$F$4)+SUMIF(Sets!$W$7:$W$16,$B34,Sets!$Y$7:$Y$16)-1)</f>
        <v>1.7434874117554715E-2</v>
      </c>
      <c r="V34" s="60">
        <f ca="1">OFFSET(WPDATA!$A$196,V$5,SUMIF($E$1:$E$4,$A34,$F$1:$F$4)+SUMIF(Sets!$W$7:$W$16,$B34,Sets!$Y$7:$Y$16)-1)</f>
        <v>1.6038963933157929E-2</v>
      </c>
      <c r="W34" s="60">
        <f ca="1">OFFSET(WPDATA!$A$196,W$5,SUMIF($E$1:$E$4,$A34,$F$1:$F$4)+SUMIF(Sets!$W$7:$W$16,$B34,Sets!$Y$7:$Y$16)-1)</f>
        <v>1.5785776434271748E-2</v>
      </c>
      <c r="X34" s="60">
        <f ca="1">OFFSET(WPDATA!$A$196,X$5,SUMIF($E$1:$E$4,$A34,$F$1:$F$4)+SUMIF(Sets!$W$7:$W$16,$B34,Sets!$Y$7:$Y$16)-1)</f>
        <v>1.5540458234896325E-2</v>
      </c>
      <c r="Y34" s="60">
        <f ca="1">OFFSET(WPDATA!$A$196,Y$5,SUMIF($E$1:$E$4,$A34,$F$1:$F$4)+SUMIF(Sets!$W$7:$W$16,$B34,Sets!$Y$7:$Y$16)-1)</f>
        <v>1.5302648071648868E-2</v>
      </c>
      <c r="Z34" s="60">
        <f ca="1">OFFSET(WPDATA!$A$196,Z$5,SUMIF($E$1:$E$4,$A34,$F$1:$F$4)+SUMIF(Sets!$W$7:$W$16,$B34,Sets!$Y$7:$Y$16)-1)</f>
        <v>1.5072006461048287E-2</v>
      </c>
      <c r="AA34" s="60">
        <f ca="1">OFFSET(WPDATA!$A$196,AA$5,SUMIF($E$1:$E$4,$A34,$F$1:$F$4)+SUMIF(Sets!$W$7:$W$16,$B34,Sets!$Y$7:$Y$16)-1)</f>
        <v>8.8577435469237489E-3</v>
      </c>
      <c r="AB34" s="60">
        <f ca="1">OFFSET(WPDATA!$A$196,AB$5,SUMIF($E$1:$E$4,$A34,$F$1:$F$4)+SUMIF(Sets!$W$7:$W$16,$B34,Sets!$Y$7:$Y$16)-1)</f>
        <v>8.7799727995198848E-3</v>
      </c>
      <c r="AC34" s="60">
        <f ca="1">OFFSET(WPDATA!$A$196,AC$5,SUMIF($E$1:$E$4,$A34,$F$1:$F$4)+SUMIF(Sets!$W$7:$W$16,$B34,Sets!$Y$7:$Y$16)-1)</f>
        <v>8.70355581619448E-3</v>
      </c>
      <c r="AD34" s="60">
        <f ca="1">OFFSET(WPDATA!$A$196,AD$5,SUMIF($E$1:$E$4,$A34,$F$1:$F$4)+SUMIF(Sets!$W$7:$W$16,$B34,Sets!$Y$7:$Y$16)-1)</f>
        <v>8.6284575542633982E-3</v>
      </c>
      <c r="AE34" s="60">
        <f ca="1">OFFSET(WPDATA!$A$196,AE$5,SUMIF($E$1:$E$4,$A34,$F$1:$F$4)+SUMIF(Sets!$W$7:$W$16,$B34,Sets!$Y$7:$Y$16)-1)</f>
        <v>8.5546441701493236E-3</v>
      </c>
      <c r="AF34" s="60">
        <f ca="1">OFFSET(WPDATA!$A$196,AF$5,SUMIF($E$1:$E$4,$A34,$F$1:$F$4)+SUMIF(Sets!$W$7:$W$16,$B34,Sets!$Y$7:$Y$16)-1)</f>
        <v>1.0125506511944962E-2</v>
      </c>
      <c r="AG34" s="60">
        <f ca="1">OFFSET(WPDATA!$A$196,AG$5,SUMIF($E$1:$E$4,$A34,$F$1:$F$4)+SUMIF(Sets!$W$7:$W$16,$B34,Sets!$Y$7:$Y$16)-1)</f>
        <v>1.0024008350119809E-2</v>
      </c>
      <c r="AH34" s="60">
        <f ca="1">OFFSET(WPDATA!$A$196,AH$5,SUMIF($E$1:$E$4,$A34,$F$1:$F$4)+SUMIF(Sets!$W$7:$W$16,$B34,Sets!$Y$7:$Y$16)-1)</f>
        <v>9.9245248303494165E-3</v>
      </c>
      <c r="AI34" s="60">
        <f ca="1">OFFSET(WPDATA!$A$196,AI$5,SUMIF($E$1:$E$4,$A34,$F$1:$F$4)+SUMIF(Sets!$W$7:$W$16,$B34,Sets!$Y$7:$Y$16)-1)</f>
        <v>9.8269965589921574E-3</v>
      </c>
      <c r="AJ34" s="60">
        <f ca="1">OFFSET(WPDATA!$A$196,AJ$5,SUMIF($E$1:$E$4,$A34,$F$1:$F$4)+SUMIF(Sets!$W$7:$W$16,$B34,Sets!$Y$7:$Y$16)-1)</f>
        <v>9.7313664543281636E-3</v>
      </c>
      <c r="AK34" s="60">
        <f ca="1">OFFSET(WPDATA!$A$196,AK$5,SUMIF($E$1:$E$4,$A34,$F$1:$F$4)+SUMIF(Sets!$W$7:$W$16,$B34,Sets!$Y$7:$Y$16)-1)</f>
        <v>9.1892702415476354E-3</v>
      </c>
      <c r="AL34" s="60">
        <f ca="1">OFFSET(WPDATA!$A$196,AL$5,SUMIF($E$1:$E$4,$A34,$F$1:$F$4)+SUMIF(Sets!$W$7:$W$16,$B34,Sets!$Y$7:$Y$16)-1)</f>
        <v>9.105596455012261E-3</v>
      </c>
      <c r="AM34" s="60">
        <f ca="1">OFFSET(WPDATA!$A$196,AM$5,SUMIF($E$1:$E$4,$A34,$F$1:$F$4)+SUMIF(Sets!$W$7:$W$16,$B34,Sets!$Y$7:$Y$16)-1)</f>
        <v>9.0234327180428089E-3</v>
      </c>
      <c r="AN34" s="60">
        <f ca="1">OFFSET(WPDATA!$A$196,AN$5,SUMIF($E$1:$E$4,$A34,$F$1:$F$4)+SUMIF(Sets!$W$7:$W$16,$B34,Sets!$Y$7:$Y$16)-1)</f>
        <v>8.942738518704231E-3</v>
      </c>
      <c r="AO34" s="60">
        <f ca="1">OFFSET(WPDATA!$A$196,AO$5,SUMIF($E$1:$E$4,$A34,$F$1:$F$4)+SUMIF(Sets!$W$7:$W$16,$B34,Sets!$Y$7:$Y$16)-1)</f>
        <v>8.8634747813673351E-3</v>
      </c>
      <c r="AP34" s="60"/>
      <c r="AQ34" s="60"/>
      <c r="AR34" s="60"/>
      <c r="AS34" s="60"/>
      <c r="AT34" s="60"/>
    </row>
    <row r="35" spans="1:46" x14ac:dyDescent="0.25">
      <c r="A35" s="15" t="s">
        <v>131</v>
      </c>
      <c r="B35" s="15" t="str">
        <f t="shared" si="13"/>
        <v>sim7</v>
      </c>
      <c r="C35" s="60">
        <f ca="1">OFFSET(WPDATA!$A$196,C$5,SUMIF($E$1:$E$4,$A35,$F$1:$F$4)+SUMIF(Sets!$W$7:$W$16,$B35,Sets!$Y$7:$Y$16)-1)</f>
        <v>3.3540583693812125E-2</v>
      </c>
      <c r="D35" s="60">
        <f ca="1">OFFSET(WPDATA!$A$196,D$5,SUMIF($E$1:$E$4,$A35,$F$1:$F$4)+SUMIF(Sets!$W$7:$W$16,$B35,Sets!$Y$7:$Y$16)-1)</f>
        <v>3.245212062590587E-2</v>
      </c>
      <c r="E35" s="60">
        <f ca="1">OFFSET(WPDATA!$A$196,E$5,SUMIF($E$1:$E$4,$A35,$F$1:$F$4)+SUMIF(Sets!$W$7:$W$16,$B35,Sets!$Y$7:$Y$16)-1)</f>
        <v>3.1432082880747586E-2</v>
      </c>
      <c r="F35" s="60">
        <f ca="1">OFFSET(WPDATA!$A$196,F$5,SUMIF($E$1:$E$4,$A35,$F$1:$F$4)+SUMIF(Sets!$W$7:$W$16,$B35,Sets!$Y$7:$Y$16)-1)</f>
        <v>3.0474214834348441E-2</v>
      </c>
      <c r="G35" s="60">
        <f ca="1">OFFSET(WPDATA!$A$196,G$5,SUMIF($E$1:$E$4,$A35,$F$1:$F$4)+SUMIF(Sets!$W$7:$W$16,$B35,Sets!$Y$7:$Y$16)-1)</f>
        <v>3.7122834397131703E-2</v>
      </c>
      <c r="H35" s="60">
        <f ca="1">OFFSET(WPDATA!$A$196,H$5,SUMIF($E$1:$E$4,$A35,$F$1:$F$4)+SUMIF(Sets!$W$7:$W$16,$B35,Sets!$Y$7:$Y$16)-1)</f>
        <v>3.5794057527159577E-2</v>
      </c>
      <c r="I35" s="60">
        <f ca="1">OFFSET(WPDATA!$A$196,I$5,SUMIF($E$1:$E$4,$A35,$F$1:$F$4)+SUMIF(Sets!$W$7:$W$16,$B35,Sets!$Y$7:$Y$16)-1)</f>
        <v>3.4557118055498375E-2</v>
      </c>
      <c r="J35" s="60">
        <f ca="1">OFFSET(WPDATA!$A$196,J$5,SUMIF($E$1:$E$4,$A35,$F$1:$F$4)+SUMIF(Sets!$W$7:$W$16,$B35,Sets!$Y$7:$Y$16)-1)</f>
        <v>3.3402813099822244E-2</v>
      </c>
      <c r="K35" s="60">
        <f ca="1">OFFSET(WPDATA!$A$196,K$5,SUMIF($E$1:$E$4,$A35,$F$1:$F$4)+SUMIF(Sets!$W$7:$W$16,$B35,Sets!$Y$7:$Y$16)-1)</f>
        <v>3.2323129641611201E-2</v>
      </c>
      <c r="L35" s="60">
        <f ca="1">OFFSET(WPDATA!$A$196,L$5,SUMIF($E$1:$E$4,$A35,$F$1:$F$4)+SUMIF(Sets!$W$7:$W$16,$B35,Sets!$Y$7:$Y$16)-1)</f>
        <v>3.2758469941682182E-2</v>
      </c>
      <c r="M35" s="60">
        <f ca="1">OFFSET(WPDATA!$A$196,M$5,SUMIF($E$1:$E$4,$A35,$F$1:$F$4)+SUMIF(Sets!$W$7:$W$16,$B35,Sets!$Y$7:$Y$16)-1)</f>
        <v>3.1719391217893578E-2</v>
      </c>
      <c r="N35" s="60">
        <f ca="1">OFFSET(WPDATA!$A$196,N$5,SUMIF($E$1:$E$4,$A35,$F$1:$F$4)+SUMIF(Sets!$W$7:$W$16,$B35,Sets!$Y$7:$Y$16)-1)</f>
        <v>3.0744203790198137E-2</v>
      </c>
      <c r="O35" s="60">
        <f ca="1">OFFSET(WPDATA!$A$196,O$5,SUMIF($E$1:$E$4,$A35,$F$1:$F$4)+SUMIF(Sets!$W$7:$W$16,$B35,Sets!$Y$7:$Y$16)-1)</f>
        <v>2.9827190564971344E-2</v>
      </c>
      <c r="P35" s="60">
        <f ca="1">OFFSET(WPDATA!$A$196,P$5,SUMIF($E$1:$E$4,$A35,$F$1:$F$4)+SUMIF(Sets!$W$7:$W$16,$B35,Sets!$Y$7:$Y$16)-1)</f>
        <v>2.8963296792169475E-2</v>
      </c>
      <c r="Q35" s="60">
        <f ca="1">OFFSET(WPDATA!$A$196,Q$5,SUMIF($E$1:$E$4,$A35,$F$1:$F$4)+SUMIF(Sets!$W$7:$W$16,$B35,Sets!$Y$7:$Y$16)-1)</f>
        <v>1.8741926644633353E-2</v>
      </c>
      <c r="R35" s="60">
        <f ca="1">OFFSET(WPDATA!$A$196,R$5,SUMIF($E$1:$E$4,$A35,$F$1:$F$4)+SUMIF(Sets!$W$7:$W$16,$B35,Sets!$Y$7:$Y$16)-1)</f>
        <v>1.8397129002398545E-2</v>
      </c>
      <c r="S35" s="60">
        <f ca="1">OFFSET(WPDATA!$A$196,S$5,SUMIF($E$1:$E$4,$A35,$F$1:$F$4)+SUMIF(Sets!$W$7:$W$16,$B35,Sets!$Y$7:$Y$16)-1)</f>
        <v>1.806478875331009E-2</v>
      </c>
      <c r="T35" s="60">
        <f ca="1">OFFSET(WPDATA!$A$196,T$5,SUMIF($E$1:$E$4,$A35,$F$1:$F$4)+SUMIF(Sets!$W$7:$W$16,$B35,Sets!$Y$7:$Y$16)-1)</f>
        <v>1.7744242756322533E-2</v>
      </c>
      <c r="U35" s="60">
        <f ca="1">OFFSET(WPDATA!$A$196,U$5,SUMIF($E$1:$E$4,$A35,$F$1:$F$4)+SUMIF(Sets!$W$7:$W$16,$B35,Sets!$Y$7:$Y$16)-1)</f>
        <v>1.7434874117554715E-2</v>
      </c>
      <c r="V35" s="60">
        <f ca="1">OFFSET(WPDATA!$A$196,V$5,SUMIF($E$1:$E$4,$A35,$F$1:$F$4)+SUMIF(Sets!$W$7:$W$16,$B35,Sets!$Y$7:$Y$16)-1)</f>
        <v>1.6038963933157929E-2</v>
      </c>
      <c r="W35" s="60">
        <f ca="1">OFFSET(WPDATA!$A$196,W$5,SUMIF($E$1:$E$4,$A35,$F$1:$F$4)+SUMIF(Sets!$W$7:$W$16,$B35,Sets!$Y$7:$Y$16)-1)</f>
        <v>1.5785776434271748E-2</v>
      </c>
      <c r="X35" s="60">
        <f ca="1">OFFSET(WPDATA!$A$196,X$5,SUMIF($E$1:$E$4,$A35,$F$1:$F$4)+SUMIF(Sets!$W$7:$W$16,$B35,Sets!$Y$7:$Y$16)-1)</f>
        <v>1.5540458234896325E-2</v>
      </c>
      <c r="Y35" s="60">
        <f ca="1">OFFSET(WPDATA!$A$196,Y$5,SUMIF($E$1:$E$4,$A35,$F$1:$F$4)+SUMIF(Sets!$W$7:$W$16,$B35,Sets!$Y$7:$Y$16)-1)</f>
        <v>1.5302648071648868E-2</v>
      </c>
      <c r="Z35" s="60">
        <f ca="1">OFFSET(WPDATA!$A$196,Z$5,SUMIF($E$1:$E$4,$A35,$F$1:$F$4)+SUMIF(Sets!$W$7:$W$16,$B35,Sets!$Y$7:$Y$16)-1)</f>
        <v>1.5072006461048287E-2</v>
      </c>
      <c r="AA35" s="60">
        <f ca="1">OFFSET(WPDATA!$A$196,AA$5,SUMIF($E$1:$E$4,$A35,$F$1:$F$4)+SUMIF(Sets!$W$7:$W$16,$B35,Sets!$Y$7:$Y$16)-1)</f>
        <v>8.8577435469237489E-3</v>
      </c>
      <c r="AB35" s="60">
        <f ca="1">OFFSET(WPDATA!$A$196,AB$5,SUMIF($E$1:$E$4,$A35,$F$1:$F$4)+SUMIF(Sets!$W$7:$W$16,$B35,Sets!$Y$7:$Y$16)-1)</f>
        <v>8.7799727995198848E-3</v>
      </c>
      <c r="AC35" s="60">
        <f ca="1">OFFSET(WPDATA!$A$196,AC$5,SUMIF($E$1:$E$4,$A35,$F$1:$F$4)+SUMIF(Sets!$W$7:$W$16,$B35,Sets!$Y$7:$Y$16)-1)</f>
        <v>8.70355581619448E-3</v>
      </c>
      <c r="AD35" s="60">
        <f ca="1">OFFSET(WPDATA!$A$196,AD$5,SUMIF($E$1:$E$4,$A35,$F$1:$F$4)+SUMIF(Sets!$W$7:$W$16,$B35,Sets!$Y$7:$Y$16)-1)</f>
        <v>8.6284575542633982E-3</v>
      </c>
      <c r="AE35" s="60">
        <f ca="1">OFFSET(WPDATA!$A$196,AE$5,SUMIF($E$1:$E$4,$A35,$F$1:$F$4)+SUMIF(Sets!$W$7:$W$16,$B35,Sets!$Y$7:$Y$16)-1)</f>
        <v>8.5546441701493236E-3</v>
      </c>
      <c r="AF35" s="60">
        <f ca="1">OFFSET(WPDATA!$A$196,AF$5,SUMIF($E$1:$E$4,$A35,$F$1:$F$4)+SUMIF(Sets!$W$7:$W$16,$B35,Sets!$Y$7:$Y$16)-1)</f>
        <v>1.0125506511944962E-2</v>
      </c>
      <c r="AG35" s="60">
        <f ca="1">OFFSET(WPDATA!$A$196,AG$5,SUMIF($E$1:$E$4,$A35,$F$1:$F$4)+SUMIF(Sets!$W$7:$W$16,$B35,Sets!$Y$7:$Y$16)-1)</f>
        <v>1.0024008350119809E-2</v>
      </c>
      <c r="AH35" s="60">
        <f ca="1">OFFSET(WPDATA!$A$196,AH$5,SUMIF($E$1:$E$4,$A35,$F$1:$F$4)+SUMIF(Sets!$W$7:$W$16,$B35,Sets!$Y$7:$Y$16)-1)</f>
        <v>9.9245248303494165E-3</v>
      </c>
      <c r="AI35" s="60">
        <f ca="1">OFFSET(WPDATA!$A$196,AI$5,SUMIF($E$1:$E$4,$A35,$F$1:$F$4)+SUMIF(Sets!$W$7:$W$16,$B35,Sets!$Y$7:$Y$16)-1)</f>
        <v>9.8269965589921574E-3</v>
      </c>
      <c r="AJ35" s="60">
        <f ca="1">OFFSET(WPDATA!$A$196,AJ$5,SUMIF($E$1:$E$4,$A35,$F$1:$F$4)+SUMIF(Sets!$W$7:$W$16,$B35,Sets!$Y$7:$Y$16)-1)</f>
        <v>9.7313664543281636E-3</v>
      </c>
      <c r="AK35" s="60">
        <f ca="1">OFFSET(WPDATA!$A$196,AK$5,SUMIF($E$1:$E$4,$A35,$F$1:$F$4)+SUMIF(Sets!$W$7:$W$16,$B35,Sets!$Y$7:$Y$16)-1)</f>
        <v>9.1892702415476354E-3</v>
      </c>
      <c r="AL35" s="60">
        <f ca="1">OFFSET(WPDATA!$A$196,AL$5,SUMIF($E$1:$E$4,$A35,$F$1:$F$4)+SUMIF(Sets!$W$7:$W$16,$B35,Sets!$Y$7:$Y$16)-1)</f>
        <v>9.105596455012261E-3</v>
      </c>
      <c r="AM35" s="60">
        <f ca="1">OFFSET(WPDATA!$A$196,AM$5,SUMIF($E$1:$E$4,$A35,$F$1:$F$4)+SUMIF(Sets!$W$7:$W$16,$B35,Sets!$Y$7:$Y$16)-1)</f>
        <v>9.0234327180428089E-3</v>
      </c>
      <c r="AN35" s="60">
        <f ca="1">OFFSET(WPDATA!$A$196,AN$5,SUMIF($E$1:$E$4,$A35,$F$1:$F$4)+SUMIF(Sets!$W$7:$W$16,$B35,Sets!$Y$7:$Y$16)-1)</f>
        <v>8.942738518704231E-3</v>
      </c>
      <c r="AO35" s="60">
        <f ca="1">OFFSET(WPDATA!$A$196,AO$5,SUMIF($E$1:$E$4,$A35,$F$1:$F$4)+SUMIF(Sets!$W$7:$W$16,$B35,Sets!$Y$7:$Y$16)-1)</f>
        <v>8.8634747813673351E-3</v>
      </c>
      <c r="AP35" s="60"/>
      <c r="AQ35" s="60"/>
      <c r="AR35" s="60"/>
      <c r="AS35" s="60"/>
      <c r="AT35" s="60"/>
    </row>
    <row r="36" spans="1:46" x14ac:dyDescent="0.25">
      <c r="A36" s="15" t="s">
        <v>131</v>
      </c>
      <c r="B36" s="15" t="str">
        <f t="shared" si="13"/>
        <v>sim8</v>
      </c>
      <c r="C36" s="60">
        <f ca="1">OFFSET(WPDATA!$A$196,C$5,SUMIF($E$1:$E$4,$A36,$F$1:$F$4)+SUMIF(Sets!$W$7:$W$16,$B36,Sets!$Y$7:$Y$16)-1)</f>
        <v>3.3540583693812125E-2</v>
      </c>
      <c r="D36" s="60">
        <f ca="1">OFFSET(WPDATA!$A$196,D$5,SUMIF($E$1:$E$4,$A36,$F$1:$F$4)+SUMIF(Sets!$W$7:$W$16,$B36,Sets!$Y$7:$Y$16)-1)</f>
        <v>3.245212062590587E-2</v>
      </c>
      <c r="E36" s="60">
        <f ca="1">OFFSET(WPDATA!$A$196,E$5,SUMIF($E$1:$E$4,$A36,$F$1:$F$4)+SUMIF(Sets!$W$7:$W$16,$B36,Sets!$Y$7:$Y$16)-1)</f>
        <v>3.1432082880747586E-2</v>
      </c>
      <c r="F36" s="60">
        <f ca="1">OFFSET(WPDATA!$A$196,F$5,SUMIF($E$1:$E$4,$A36,$F$1:$F$4)+SUMIF(Sets!$W$7:$W$16,$B36,Sets!$Y$7:$Y$16)-1)</f>
        <v>3.0474214834348441E-2</v>
      </c>
      <c r="G36" s="60">
        <f ca="1">OFFSET(WPDATA!$A$196,G$5,SUMIF($E$1:$E$4,$A36,$F$1:$F$4)+SUMIF(Sets!$W$7:$W$16,$B36,Sets!$Y$7:$Y$16)-1)</f>
        <v>3.7122834397131703E-2</v>
      </c>
      <c r="H36" s="60">
        <f ca="1">OFFSET(WPDATA!$A$196,H$5,SUMIF($E$1:$E$4,$A36,$F$1:$F$4)+SUMIF(Sets!$W$7:$W$16,$B36,Sets!$Y$7:$Y$16)-1)</f>
        <v>3.5794057527159577E-2</v>
      </c>
      <c r="I36" s="60">
        <f ca="1">OFFSET(WPDATA!$A$196,I$5,SUMIF($E$1:$E$4,$A36,$F$1:$F$4)+SUMIF(Sets!$W$7:$W$16,$B36,Sets!$Y$7:$Y$16)-1)</f>
        <v>3.4557118055498375E-2</v>
      </c>
      <c r="J36" s="60">
        <f ca="1">OFFSET(WPDATA!$A$196,J$5,SUMIF($E$1:$E$4,$A36,$F$1:$F$4)+SUMIF(Sets!$W$7:$W$16,$B36,Sets!$Y$7:$Y$16)-1)</f>
        <v>3.3402813099822244E-2</v>
      </c>
      <c r="K36" s="60">
        <f ca="1">OFFSET(WPDATA!$A$196,K$5,SUMIF($E$1:$E$4,$A36,$F$1:$F$4)+SUMIF(Sets!$W$7:$W$16,$B36,Sets!$Y$7:$Y$16)-1)</f>
        <v>3.2323129641611201E-2</v>
      </c>
      <c r="L36" s="60">
        <f ca="1">OFFSET(WPDATA!$A$196,L$5,SUMIF($E$1:$E$4,$A36,$F$1:$F$4)+SUMIF(Sets!$W$7:$W$16,$B36,Sets!$Y$7:$Y$16)-1)</f>
        <v>3.2758469941682182E-2</v>
      </c>
      <c r="M36" s="60">
        <f ca="1">OFFSET(WPDATA!$A$196,M$5,SUMIF($E$1:$E$4,$A36,$F$1:$F$4)+SUMIF(Sets!$W$7:$W$16,$B36,Sets!$Y$7:$Y$16)-1)</f>
        <v>3.1719391217893578E-2</v>
      </c>
      <c r="N36" s="60">
        <f ca="1">OFFSET(WPDATA!$A$196,N$5,SUMIF($E$1:$E$4,$A36,$F$1:$F$4)+SUMIF(Sets!$W$7:$W$16,$B36,Sets!$Y$7:$Y$16)-1)</f>
        <v>3.0744203790198137E-2</v>
      </c>
      <c r="O36" s="60">
        <f ca="1">OFFSET(WPDATA!$A$196,O$5,SUMIF($E$1:$E$4,$A36,$F$1:$F$4)+SUMIF(Sets!$W$7:$W$16,$B36,Sets!$Y$7:$Y$16)-1)</f>
        <v>2.9827190564971344E-2</v>
      </c>
      <c r="P36" s="60">
        <f ca="1">OFFSET(WPDATA!$A$196,P$5,SUMIF($E$1:$E$4,$A36,$F$1:$F$4)+SUMIF(Sets!$W$7:$W$16,$B36,Sets!$Y$7:$Y$16)-1)</f>
        <v>2.8963296792169475E-2</v>
      </c>
      <c r="Q36" s="60">
        <f ca="1">OFFSET(WPDATA!$A$196,Q$5,SUMIF($E$1:$E$4,$A36,$F$1:$F$4)+SUMIF(Sets!$W$7:$W$16,$B36,Sets!$Y$7:$Y$16)-1)</f>
        <v>1.8741926644633353E-2</v>
      </c>
      <c r="R36" s="60">
        <f ca="1">OFFSET(WPDATA!$A$196,R$5,SUMIF($E$1:$E$4,$A36,$F$1:$F$4)+SUMIF(Sets!$W$7:$W$16,$B36,Sets!$Y$7:$Y$16)-1)</f>
        <v>1.8397129002398545E-2</v>
      </c>
      <c r="S36" s="60">
        <f ca="1">OFFSET(WPDATA!$A$196,S$5,SUMIF($E$1:$E$4,$A36,$F$1:$F$4)+SUMIF(Sets!$W$7:$W$16,$B36,Sets!$Y$7:$Y$16)-1)</f>
        <v>1.806478875331009E-2</v>
      </c>
      <c r="T36" s="60">
        <f ca="1">OFFSET(WPDATA!$A$196,T$5,SUMIF($E$1:$E$4,$A36,$F$1:$F$4)+SUMIF(Sets!$W$7:$W$16,$B36,Sets!$Y$7:$Y$16)-1)</f>
        <v>1.7744242756322533E-2</v>
      </c>
      <c r="U36" s="60">
        <f ca="1">OFFSET(WPDATA!$A$196,U$5,SUMIF($E$1:$E$4,$A36,$F$1:$F$4)+SUMIF(Sets!$W$7:$W$16,$B36,Sets!$Y$7:$Y$16)-1)</f>
        <v>1.7434874117554715E-2</v>
      </c>
      <c r="V36" s="60">
        <f ca="1">OFFSET(WPDATA!$A$196,V$5,SUMIF($E$1:$E$4,$A36,$F$1:$F$4)+SUMIF(Sets!$W$7:$W$16,$B36,Sets!$Y$7:$Y$16)-1)</f>
        <v>1.6038963933157929E-2</v>
      </c>
      <c r="W36" s="60">
        <f ca="1">OFFSET(WPDATA!$A$196,W$5,SUMIF($E$1:$E$4,$A36,$F$1:$F$4)+SUMIF(Sets!$W$7:$W$16,$B36,Sets!$Y$7:$Y$16)-1)</f>
        <v>1.5785776434271748E-2</v>
      </c>
      <c r="X36" s="60">
        <f ca="1">OFFSET(WPDATA!$A$196,X$5,SUMIF($E$1:$E$4,$A36,$F$1:$F$4)+SUMIF(Sets!$W$7:$W$16,$B36,Sets!$Y$7:$Y$16)-1)</f>
        <v>1.5540458234896325E-2</v>
      </c>
      <c r="Y36" s="60">
        <f ca="1">OFFSET(WPDATA!$A$196,Y$5,SUMIF($E$1:$E$4,$A36,$F$1:$F$4)+SUMIF(Sets!$W$7:$W$16,$B36,Sets!$Y$7:$Y$16)-1)</f>
        <v>1.5302648071648868E-2</v>
      </c>
      <c r="Z36" s="60">
        <f ca="1">OFFSET(WPDATA!$A$196,Z$5,SUMIF($E$1:$E$4,$A36,$F$1:$F$4)+SUMIF(Sets!$W$7:$W$16,$B36,Sets!$Y$7:$Y$16)-1)</f>
        <v>1.5072006461048287E-2</v>
      </c>
      <c r="AA36" s="60">
        <f ca="1">OFFSET(WPDATA!$A$196,AA$5,SUMIF($E$1:$E$4,$A36,$F$1:$F$4)+SUMIF(Sets!$W$7:$W$16,$B36,Sets!$Y$7:$Y$16)-1)</f>
        <v>8.8577435469237489E-3</v>
      </c>
      <c r="AB36" s="60">
        <f ca="1">OFFSET(WPDATA!$A$196,AB$5,SUMIF($E$1:$E$4,$A36,$F$1:$F$4)+SUMIF(Sets!$W$7:$W$16,$B36,Sets!$Y$7:$Y$16)-1)</f>
        <v>8.7799727995198848E-3</v>
      </c>
      <c r="AC36" s="60">
        <f ca="1">OFFSET(WPDATA!$A$196,AC$5,SUMIF($E$1:$E$4,$A36,$F$1:$F$4)+SUMIF(Sets!$W$7:$W$16,$B36,Sets!$Y$7:$Y$16)-1)</f>
        <v>8.70355581619448E-3</v>
      </c>
      <c r="AD36" s="60">
        <f ca="1">OFFSET(WPDATA!$A$196,AD$5,SUMIF($E$1:$E$4,$A36,$F$1:$F$4)+SUMIF(Sets!$W$7:$W$16,$B36,Sets!$Y$7:$Y$16)-1)</f>
        <v>8.6284575542633982E-3</v>
      </c>
      <c r="AE36" s="60">
        <f ca="1">OFFSET(WPDATA!$A$196,AE$5,SUMIF($E$1:$E$4,$A36,$F$1:$F$4)+SUMIF(Sets!$W$7:$W$16,$B36,Sets!$Y$7:$Y$16)-1)</f>
        <v>8.5546441701493236E-3</v>
      </c>
      <c r="AF36" s="60">
        <f ca="1">OFFSET(WPDATA!$A$196,AF$5,SUMIF($E$1:$E$4,$A36,$F$1:$F$4)+SUMIF(Sets!$W$7:$W$16,$B36,Sets!$Y$7:$Y$16)-1)</f>
        <v>1.0125506511944962E-2</v>
      </c>
      <c r="AG36" s="60">
        <f ca="1">OFFSET(WPDATA!$A$196,AG$5,SUMIF($E$1:$E$4,$A36,$F$1:$F$4)+SUMIF(Sets!$W$7:$W$16,$B36,Sets!$Y$7:$Y$16)-1)</f>
        <v>1.0024008350119809E-2</v>
      </c>
      <c r="AH36" s="60">
        <f ca="1">OFFSET(WPDATA!$A$196,AH$5,SUMIF($E$1:$E$4,$A36,$F$1:$F$4)+SUMIF(Sets!$W$7:$W$16,$B36,Sets!$Y$7:$Y$16)-1)</f>
        <v>9.9245248303494165E-3</v>
      </c>
      <c r="AI36" s="60">
        <f ca="1">OFFSET(WPDATA!$A$196,AI$5,SUMIF($E$1:$E$4,$A36,$F$1:$F$4)+SUMIF(Sets!$W$7:$W$16,$B36,Sets!$Y$7:$Y$16)-1)</f>
        <v>9.8269965589921574E-3</v>
      </c>
      <c r="AJ36" s="60">
        <f ca="1">OFFSET(WPDATA!$A$196,AJ$5,SUMIF($E$1:$E$4,$A36,$F$1:$F$4)+SUMIF(Sets!$W$7:$W$16,$B36,Sets!$Y$7:$Y$16)-1)</f>
        <v>9.7313664543281636E-3</v>
      </c>
      <c r="AK36" s="60">
        <f ca="1">OFFSET(WPDATA!$A$196,AK$5,SUMIF($E$1:$E$4,$A36,$F$1:$F$4)+SUMIF(Sets!$W$7:$W$16,$B36,Sets!$Y$7:$Y$16)-1)</f>
        <v>9.1892702415476354E-3</v>
      </c>
      <c r="AL36" s="60">
        <f ca="1">OFFSET(WPDATA!$A$196,AL$5,SUMIF($E$1:$E$4,$A36,$F$1:$F$4)+SUMIF(Sets!$W$7:$W$16,$B36,Sets!$Y$7:$Y$16)-1)</f>
        <v>9.105596455012261E-3</v>
      </c>
      <c r="AM36" s="60">
        <f ca="1">OFFSET(WPDATA!$A$196,AM$5,SUMIF($E$1:$E$4,$A36,$F$1:$F$4)+SUMIF(Sets!$W$7:$W$16,$B36,Sets!$Y$7:$Y$16)-1)</f>
        <v>9.0234327180428089E-3</v>
      </c>
      <c r="AN36" s="60">
        <f ca="1">OFFSET(WPDATA!$A$196,AN$5,SUMIF($E$1:$E$4,$A36,$F$1:$F$4)+SUMIF(Sets!$W$7:$W$16,$B36,Sets!$Y$7:$Y$16)-1)</f>
        <v>8.942738518704231E-3</v>
      </c>
      <c r="AO36" s="60">
        <f ca="1">OFFSET(WPDATA!$A$196,AO$5,SUMIF($E$1:$E$4,$A36,$F$1:$F$4)+SUMIF(Sets!$W$7:$W$16,$B36,Sets!$Y$7:$Y$16)-1)</f>
        <v>8.8634747813673351E-3</v>
      </c>
      <c r="AP36" s="60"/>
      <c r="AQ36" s="60"/>
      <c r="AR36" s="60"/>
      <c r="AS36" s="60"/>
      <c r="AT36" s="60"/>
    </row>
    <row r="37" spans="1:46" x14ac:dyDescent="0.25">
      <c r="A37" s="15" t="s">
        <v>131</v>
      </c>
      <c r="B37" s="15" t="str">
        <f t="shared" si="13"/>
        <v>sim9</v>
      </c>
      <c r="C37" s="60">
        <f ca="1">OFFSET(WPDATA!$A$196,C$5,SUMIF($E$1:$E$4,$A37,$F$1:$F$4)+SUMIF(Sets!$W$7:$W$16,$B37,Sets!$Y$7:$Y$16)-1)</f>
        <v>3.3540583693812125E-2</v>
      </c>
      <c r="D37" s="60">
        <f ca="1">OFFSET(WPDATA!$A$196,D$5,SUMIF($E$1:$E$4,$A37,$F$1:$F$4)+SUMIF(Sets!$W$7:$W$16,$B37,Sets!$Y$7:$Y$16)-1)</f>
        <v>3.245212062590587E-2</v>
      </c>
      <c r="E37" s="60">
        <f ca="1">OFFSET(WPDATA!$A$196,E$5,SUMIF($E$1:$E$4,$A37,$F$1:$F$4)+SUMIF(Sets!$W$7:$W$16,$B37,Sets!$Y$7:$Y$16)-1)</f>
        <v>3.1432082880747586E-2</v>
      </c>
      <c r="F37" s="60">
        <f ca="1">OFFSET(WPDATA!$A$196,F$5,SUMIF($E$1:$E$4,$A37,$F$1:$F$4)+SUMIF(Sets!$W$7:$W$16,$B37,Sets!$Y$7:$Y$16)-1)</f>
        <v>3.0474214834348441E-2</v>
      </c>
      <c r="G37" s="60">
        <f ca="1">OFFSET(WPDATA!$A$196,G$5,SUMIF($E$1:$E$4,$A37,$F$1:$F$4)+SUMIF(Sets!$W$7:$W$16,$B37,Sets!$Y$7:$Y$16)-1)</f>
        <v>3.7122834397131703E-2</v>
      </c>
      <c r="H37" s="60">
        <f ca="1">OFFSET(WPDATA!$A$196,H$5,SUMIF($E$1:$E$4,$A37,$F$1:$F$4)+SUMIF(Sets!$W$7:$W$16,$B37,Sets!$Y$7:$Y$16)-1)</f>
        <v>3.5794057527159577E-2</v>
      </c>
      <c r="I37" s="60">
        <f ca="1">OFFSET(WPDATA!$A$196,I$5,SUMIF($E$1:$E$4,$A37,$F$1:$F$4)+SUMIF(Sets!$W$7:$W$16,$B37,Sets!$Y$7:$Y$16)-1)</f>
        <v>3.4557118055498375E-2</v>
      </c>
      <c r="J37" s="60">
        <f ca="1">OFFSET(WPDATA!$A$196,J$5,SUMIF($E$1:$E$4,$A37,$F$1:$F$4)+SUMIF(Sets!$W$7:$W$16,$B37,Sets!$Y$7:$Y$16)-1)</f>
        <v>3.3402813099822244E-2</v>
      </c>
      <c r="K37" s="60">
        <f ca="1">OFFSET(WPDATA!$A$196,K$5,SUMIF($E$1:$E$4,$A37,$F$1:$F$4)+SUMIF(Sets!$W$7:$W$16,$B37,Sets!$Y$7:$Y$16)-1)</f>
        <v>3.2323129641611201E-2</v>
      </c>
      <c r="L37" s="60">
        <f ca="1">OFFSET(WPDATA!$A$196,L$5,SUMIF($E$1:$E$4,$A37,$F$1:$F$4)+SUMIF(Sets!$W$7:$W$16,$B37,Sets!$Y$7:$Y$16)-1)</f>
        <v>3.2758469941682182E-2</v>
      </c>
      <c r="M37" s="60">
        <f ca="1">OFFSET(WPDATA!$A$196,M$5,SUMIF($E$1:$E$4,$A37,$F$1:$F$4)+SUMIF(Sets!$W$7:$W$16,$B37,Sets!$Y$7:$Y$16)-1)</f>
        <v>3.1719391217893578E-2</v>
      </c>
      <c r="N37" s="60">
        <f ca="1">OFFSET(WPDATA!$A$196,N$5,SUMIF($E$1:$E$4,$A37,$F$1:$F$4)+SUMIF(Sets!$W$7:$W$16,$B37,Sets!$Y$7:$Y$16)-1)</f>
        <v>3.0744203790198137E-2</v>
      </c>
      <c r="O37" s="60">
        <f ca="1">OFFSET(WPDATA!$A$196,O$5,SUMIF($E$1:$E$4,$A37,$F$1:$F$4)+SUMIF(Sets!$W$7:$W$16,$B37,Sets!$Y$7:$Y$16)-1)</f>
        <v>2.9827190564971344E-2</v>
      </c>
      <c r="P37" s="60">
        <f ca="1">OFFSET(WPDATA!$A$196,P$5,SUMIF($E$1:$E$4,$A37,$F$1:$F$4)+SUMIF(Sets!$W$7:$W$16,$B37,Sets!$Y$7:$Y$16)-1)</f>
        <v>2.8963296792169475E-2</v>
      </c>
      <c r="Q37" s="60">
        <f ca="1">OFFSET(WPDATA!$A$196,Q$5,SUMIF($E$1:$E$4,$A37,$F$1:$F$4)+SUMIF(Sets!$W$7:$W$16,$B37,Sets!$Y$7:$Y$16)-1)</f>
        <v>1.8741926644633353E-2</v>
      </c>
      <c r="R37" s="60">
        <f ca="1">OFFSET(WPDATA!$A$196,R$5,SUMIF($E$1:$E$4,$A37,$F$1:$F$4)+SUMIF(Sets!$W$7:$W$16,$B37,Sets!$Y$7:$Y$16)-1)</f>
        <v>1.8397129002398545E-2</v>
      </c>
      <c r="S37" s="60">
        <f ca="1">OFFSET(WPDATA!$A$196,S$5,SUMIF($E$1:$E$4,$A37,$F$1:$F$4)+SUMIF(Sets!$W$7:$W$16,$B37,Sets!$Y$7:$Y$16)-1)</f>
        <v>1.806478875331009E-2</v>
      </c>
      <c r="T37" s="60">
        <f ca="1">OFFSET(WPDATA!$A$196,T$5,SUMIF($E$1:$E$4,$A37,$F$1:$F$4)+SUMIF(Sets!$W$7:$W$16,$B37,Sets!$Y$7:$Y$16)-1)</f>
        <v>1.7744242756322533E-2</v>
      </c>
      <c r="U37" s="60">
        <f ca="1">OFFSET(WPDATA!$A$196,U$5,SUMIF($E$1:$E$4,$A37,$F$1:$F$4)+SUMIF(Sets!$W$7:$W$16,$B37,Sets!$Y$7:$Y$16)-1)</f>
        <v>1.7434874117554715E-2</v>
      </c>
      <c r="V37" s="60">
        <f ca="1">OFFSET(WPDATA!$A$196,V$5,SUMIF($E$1:$E$4,$A37,$F$1:$F$4)+SUMIF(Sets!$W$7:$W$16,$B37,Sets!$Y$7:$Y$16)-1)</f>
        <v>1.6038963933157929E-2</v>
      </c>
      <c r="W37" s="60">
        <f ca="1">OFFSET(WPDATA!$A$196,W$5,SUMIF($E$1:$E$4,$A37,$F$1:$F$4)+SUMIF(Sets!$W$7:$W$16,$B37,Sets!$Y$7:$Y$16)-1)</f>
        <v>1.5785776434271748E-2</v>
      </c>
      <c r="X37" s="60">
        <f ca="1">OFFSET(WPDATA!$A$196,X$5,SUMIF($E$1:$E$4,$A37,$F$1:$F$4)+SUMIF(Sets!$W$7:$W$16,$B37,Sets!$Y$7:$Y$16)-1)</f>
        <v>1.5540458234896325E-2</v>
      </c>
      <c r="Y37" s="60">
        <f ca="1">OFFSET(WPDATA!$A$196,Y$5,SUMIF($E$1:$E$4,$A37,$F$1:$F$4)+SUMIF(Sets!$W$7:$W$16,$B37,Sets!$Y$7:$Y$16)-1)</f>
        <v>1.5302648071648868E-2</v>
      </c>
      <c r="Z37" s="60">
        <f ca="1">OFFSET(WPDATA!$A$196,Z$5,SUMIF($E$1:$E$4,$A37,$F$1:$F$4)+SUMIF(Sets!$W$7:$W$16,$B37,Sets!$Y$7:$Y$16)-1)</f>
        <v>1.5072006461048287E-2</v>
      </c>
      <c r="AA37" s="60">
        <f ca="1">OFFSET(WPDATA!$A$196,AA$5,SUMIF($E$1:$E$4,$A37,$F$1:$F$4)+SUMIF(Sets!$W$7:$W$16,$B37,Sets!$Y$7:$Y$16)-1)</f>
        <v>8.8577435469237489E-3</v>
      </c>
      <c r="AB37" s="60">
        <f ca="1">OFFSET(WPDATA!$A$196,AB$5,SUMIF($E$1:$E$4,$A37,$F$1:$F$4)+SUMIF(Sets!$W$7:$W$16,$B37,Sets!$Y$7:$Y$16)-1)</f>
        <v>8.7799727995198848E-3</v>
      </c>
      <c r="AC37" s="60">
        <f ca="1">OFFSET(WPDATA!$A$196,AC$5,SUMIF($E$1:$E$4,$A37,$F$1:$F$4)+SUMIF(Sets!$W$7:$W$16,$B37,Sets!$Y$7:$Y$16)-1)</f>
        <v>8.70355581619448E-3</v>
      </c>
      <c r="AD37" s="60">
        <f ca="1">OFFSET(WPDATA!$A$196,AD$5,SUMIF($E$1:$E$4,$A37,$F$1:$F$4)+SUMIF(Sets!$W$7:$W$16,$B37,Sets!$Y$7:$Y$16)-1)</f>
        <v>8.6284575542633982E-3</v>
      </c>
      <c r="AE37" s="60">
        <f ca="1">OFFSET(WPDATA!$A$196,AE$5,SUMIF($E$1:$E$4,$A37,$F$1:$F$4)+SUMIF(Sets!$W$7:$W$16,$B37,Sets!$Y$7:$Y$16)-1)</f>
        <v>8.5546441701493236E-3</v>
      </c>
      <c r="AF37" s="60">
        <f ca="1">OFFSET(WPDATA!$A$196,AF$5,SUMIF($E$1:$E$4,$A37,$F$1:$F$4)+SUMIF(Sets!$W$7:$W$16,$B37,Sets!$Y$7:$Y$16)-1)</f>
        <v>1.0125506511944962E-2</v>
      </c>
      <c r="AG37" s="60">
        <f ca="1">OFFSET(WPDATA!$A$196,AG$5,SUMIF($E$1:$E$4,$A37,$F$1:$F$4)+SUMIF(Sets!$W$7:$W$16,$B37,Sets!$Y$7:$Y$16)-1)</f>
        <v>1.0024008350119809E-2</v>
      </c>
      <c r="AH37" s="60">
        <f ca="1">OFFSET(WPDATA!$A$196,AH$5,SUMIF($E$1:$E$4,$A37,$F$1:$F$4)+SUMIF(Sets!$W$7:$W$16,$B37,Sets!$Y$7:$Y$16)-1)</f>
        <v>9.9245248303494165E-3</v>
      </c>
      <c r="AI37" s="60">
        <f ca="1">OFFSET(WPDATA!$A$196,AI$5,SUMIF($E$1:$E$4,$A37,$F$1:$F$4)+SUMIF(Sets!$W$7:$W$16,$B37,Sets!$Y$7:$Y$16)-1)</f>
        <v>9.8269965589921574E-3</v>
      </c>
      <c r="AJ37" s="60">
        <f ca="1">OFFSET(WPDATA!$A$196,AJ$5,SUMIF($E$1:$E$4,$A37,$F$1:$F$4)+SUMIF(Sets!$W$7:$W$16,$B37,Sets!$Y$7:$Y$16)-1)</f>
        <v>9.7313664543281636E-3</v>
      </c>
      <c r="AK37" s="60">
        <f ca="1">OFFSET(WPDATA!$A$196,AK$5,SUMIF($E$1:$E$4,$A37,$F$1:$F$4)+SUMIF(Sets!$W$7:$W$16,$B37,Sets!$Y$7:$Y$16)-1)</f>
        <v>9.1892702415476354E-3</v>
      </c>
      <c r="AL37" s="60">
        <f ca="1">OFFSET(WPDATA!$A$196,AL$5,SUMIF($E$1:$E$4,$A37,$F$1:$F$4)+SUMIF(Sets!$W$7:$W$16,$B37,Sets!$Y$7:$Y$16)-1)</f>
        <v>9.105596455012261E-3</v>
      </c>
      <c r="AM37" s="60">
        <f ca="1">OFFSET(WPDATA!$A$196,AM$5,SUMIF($E$1:$E$4,$A37,$F$1:$F$4)+SUMIF(Sets!$W$7:$W$16,$B37,Sets!$Y$7:$Y$16)-1)</f>
        <v>9.0234327180428089E-3</v>
      </c>
      <c r="AN37" s="60">
        <f ca="1">OFFSET(WPDATA!$A$196,AN$5,SUMIF($E$1:$E$4,$A37,$F$1:$F$4)+SUMIF(Sets!$W$7:$W$16,$B37,Sets!$Y$7:$Y$16)-1)</f>
        <v>8.942738518704231E-3</v>
      </c>
      <c r="AO37" s="60">
        <f ca="1">OFFSET(WPDATA!$A$196,AO$5,SUMIF($E$1:$E$4,$A37,$F$1:$F$4)+SUMIF(Sets!$W$7:$W$16,$B37,Sets!$Y$7:$Y$16)-1)</f>
        <v>8.8634747813673351E-3</v>
      </c>
      <c r="AP37" s="60"/>
      <c r="AQ37" s="60"/>
      <c r="AR37" s="60"/>
      <c r="AS37" s="60"/>
      <c r="AT37" s="60"/>
    </row>
    <row r="38" spans="1:46" x14ac:dyDescent="0.25">
      <c r="A38" s="15" t="s">
        <v>339</v>
      </c>
      <c r="B38" s="15" t="str">
        <f>B28</f>
        <v>base</v>
      </c>
      <c r="C38" s="60">
        <f ca="1">OFFSET(WPDATA!$A$196,C$5,SUMIF($E$1:$E$4,$A38,$F$1:$F$4)+SUMIF(Sets!$W$7:$W$16,$B38,Sets!$Y$7:$Y$16)-1)</f>
        <v>2.9595359004724636E-3</v>
      </c>
      <c r="D38" s="60">
        <f ca="1">OFFSET(WPDATA!$A$196,D$5,SUMIF($E$1:$E$4,$A38,$F$1:$F$4)+SUMIF(Sets!$W$7:$W$16,$B38,Sets!$Y$7:$Y$16)-1)</f>
        <v>2.9508028933743044E-3</v>
      </c>
      <c r="E38" s="60">
        <f ca="1">OFFSET(WPDATA!$A$196,E$5,SUMIF($E$1:$E$4,$A38,$F$1:$F$4)+SUMIF(Sets!$W$7:$W$16,$B38,Sets!$Y$7:$Y$16)-1)</f>
        <v>2.9421212734089541E-3</v>
      </c>
      <c r="F38" s="60">
        <f ca="1">OFFSET(WPDATA!$A$196,F$5,SUMIF($E$1:$E$4,$A38,$F$1:$F$4)+SUMIF(Sets!$W$7:$W$16,$B38,Sets!$Y$7:$Y$16)-1)</f>
        <v>2.9334905883427655E-3</v>
      </c>
      <c r="G38" s="60">
        <f ca="1">OFFSET(WPDATA!$A$196,G$5,SUMIF($E$1:$E$4,$A38,$F$1:$F$4)+SUMIF(Sets!$W$7:$W$16,$B38,Sets!$Y$7:$Y$16)-1)</f>
        <v>6.1122996322192976E-3</v>
      </c>
      <c r="H38" s="60">
        <f ca="1">OFFSET(WPDATA!$A$196,H$5,SUMIF($E$1:$E$4,$A38,$F$1:$F$4)+SUMIF(Sets!$W$7:$W$16,$B38,Sets!$Y$7:$Y$16)-1)</f>
        <v>6.0751663948963516E-3</v>
      </c>
      <c r="I38" s="60">
        <f ca="1">OFFSET(WPDATA!$A$196,I$5,SUMIF($E$1:$E$4,$A38,$F$1:$F$4)+SUMIF(Sets!$W$7:$W$16,$B38,Sets!$Y$7:$Y$16)-1)</f>
        <v>6.0384816143168544E-3</v>
      </c>
      <c r="J38" s="60">
        <f ca="1">OFFSET(WPDATA!$A$196,J$5,SUMIF($E$1:$E$4,$A38,$F$1:$F$4)+SUMIF(Sets!$W$7:$W$16,$B38,Sets!$Y$7:$Y$16)-1)</f>
        <v>6.0022372152495305E-3</v>
      </c>
      <c r="K38" s="60">
        <f ca="1">OFFSET(WPDATA!$A$196,K$5,SUMIF($E$1:$E$4,$A38,$F$1:$F$4)+SUMIF(Sets!$W$7:$W$16,$B38,Sets!$Y$7:$Y$16)-1)</f>
        <v>5.9664253151790374E-3</v>
      </c>
      <c r="L38" s="60">
        <f ca="1">OFFSET(WPDATA!$A$196,L$5,SUMIF($E$1:$E$4,$A38,$F$1:$F$4)+SUMIF(Sets!$W$7:$W$16,$B38,Sets!$Y$7:$Y$16)-1)</f>
        <v>6.5195080346565877E-3</v>
      </c>
      <c r="M38" s="60">
        <f ca="1">OFFSET(WPDATA!$A$196,M$5,SUMIF($E$1:$E$4,$A38,$F$1:$F$4)+SUMIF(Sets!$W$7:$W$16,$B38,Sets!$Y$7:$Y$16)-1)</f>
        <v>6.4772793598274767E-3</v>
      </c>
      <c r="N38" s="60">
        <f ca="1">OFFSET(WPDATA!$A$196,N$5,SUMIF($E$1:$E$4,$A38,$F$1:$F$4)+SUMIF(Sets!$W$7:$W$16,$B38,Sets!$Y$7:$Y$16)-1)</f>
        <v>6.4355942182295137E-3</v>
      </c>
      <c r="O38" s="60">
        <f ca="1">OFFSET(WPDATA!$A$196,O$5,SUMIF($E$1:$E$4,$A38,$F$1:$F$4)+SUMIF(Sets!$W$7:$W$16,$B38,Sets!$Y$7:$Y$16)-1)</f>
        <v>6.3944421830872348E-3</v>
      </c>
      <c r="P38" s="60">
        <f ca="1">OFFSET(WPDATA!$A$196,P$5,SUMIF($E$1:$E$4,$A38,$F$1:$F$4)+SUMIF(Sets!$W$7:$W$16,$B38,Sets!$Y$7:$Y$16)-1)</f>
        <v>6.3538130926243056E-3</v>
      </c>
      <c r="Q38" s="60">
        <f ca="1">OFFSET(WPDATA!$A$196,Q$5,SUMIF($E$1:$E$4,$A38,$F$1:$F$4)+SUMIF(Sets!$W$7:$W$16,$B38,Sets!$Y$7:$Y$16)-1)</f>
        <v>5.1676987528646639E-3</v>
      </c>
      <c r="R38" s="60">
        <f ca="1">OFFSET(WPDATA!$A$196,R$5,SUMIF($E$1:$E$4,$A38,$F$1:$F$4)+SUMIF(Sets!$W$7:$W$16,$B38,Sets!$Y$7:$Y$16)-1)</f>
        <v>5.1411309369335583E-3</v>
      </c>
      <c r="S38" s="60">
        <f ca="1">OFFSET(WPDATA!$A$196,S$5,SUMIF($E$1:$E$4,$A38,$F$1:$F$4)+SUMIF(Sets!$W$7:$W$16,$B38,Sets!$Y$7:$Y$16)-1)</f>
        <v>5.1148349009884162E-3</v>
      </c>
      <c r="T38" s="60">
        <f ca="1">OFFSET(WPDATA!$A$196,T$5,SUMIF($E$1:$E$4,$A38,$F$1:$F$4)+SUMIF(Sets!$W$7:$W$16,$B38,Sets!$Y$7:$Y$16)-1)</f>
        <v>5.0888064959170951E-3</v>
      </c>
      <c r="U38" s="60">
        <f ca="1">OFFSET(WPDATA!$A$196,U$5,SUMIF($E$1:$E$4,$A38,$F$1:$F$4)+SUMIF(Sets!$W$7:$W$16,$B38,Sets!$Y$7:$Y$16)-1)</f>
        <v>5.0630416566456579E-3</v>
      </c>
      <c r="V38" s="60">
        <f ca="1">OFFSET(WPDATA!$A$196,V$5,SUMIF($E$1:$E$4,$A38,$F$1:$F$4)+SUMIF(Sets!$W$7:$W$16,$B38,Sets!$Y$7:$Y$16)-1)</f>
        <v>5.5770291665080398E-3</v>
      </c>
      <c r="W38" s="60">
        <f ca="1">OFFSET(WPDATA!$A$196,W$5,SUMIF($E$1:$E$4,$A38,$F$1:$F$4)+SUMIF(Sets!$W$7:$W$16,$B38,Sets!$Y$7:$Y$16)-1)</f>
        <v>5.5460984138934319E-3</v>
      </c>
      <c r="X38" s="60">
        <f ca="1">OFFSET(WPDATA!$A$196,X$5,SUMIF($E$1:$E$4,$A38,$F$1:$F$4)+SUMIF(Sets!$W$7:$W$16,$B38,Sets!$Y$7:$Y$16)-1)</f>
        <v>5.5155088589589445E-3</v>
      </c>
      <c r="Y38" s="60">
        <f ca="1">OFFSET(WPDATA!$A$196,Y$5,SUMIF($E$1:$E$4,$A38,$F$1:$F$4)+SUMIF(Sets!$W$7:$W$16,$B38,Sets!$Y$7:$Y$16)-1)</f>
        <v>5.4852548870358503E-3</v>
      </c>
      <c r="Z38" s="60">
        <f ca="1">OFFSET(WPDATA!$A$196,Z$5,SUMIF($E$1:$E$4,$A38,$F$1:$F$4)+SUMIF(Sets!$W$7:$W$16,$B38,Sets!$Y$7:$Y$16)-1)</f>
        <v>5.4553310059749279E-3</v>
      </c>
      <c r="AA38" s="60">
        <f ca="1">OFFSET(WPDATA!$A$196,AA$5,SUMIF($E$1:$E$4,$A38,$F$1:$F$4)+SUMIF(Sets!$W$7:$W$16,$B38,Sets!$Y$7:$Y$16)-1)</f>
        <v>5.2032181788257588E-3</v>
      </c>
      <c r="AB38" s="60">
        <f ca="1">OFFSET(WPDATA!$A$196,AB$5,SUMIF($E$1:$E$4,$A38,$F$1:$F$4)+SUMIF(Sets!$W$7:$W$16,$B38,Sets!$Y$7:$Y$16)-1)</f>
        <v>5.176284839450351E-3</v>
      </c>
      <c r="AC38" s="60">
        <f ca="1">OFFSET(WPDATA!$A$196,AC$5,SUMIF($E$1:$E$4,$A38,$F$1:$F$4)+SUMIF(Sets!$W$7:$W$16,$B38,Sets!$Y$7:$Y$16)-1)</f>
        <v>5.1496288934802332E-3</v>
      </c>
      <c r="AD38" s="60">
        <f ca="1">OFFSET(WPDATA!$A$196,AD$5,SUMIF($E$1:$E$4,$A38,$F$1:$F$4)+SUMIF(Sets!$W$7:$W$16,$B38,Sets!$Y$7:$Y$16)-1)</f>
        <v>5.1232460774513809E-3</v>
      </c>
      <c r="AE38" s="60">
        <f ca="1">OFFSET(WPDATA!$A$196,AE$5,SUMIF($E$1:$E$4,$A38,$F$1:$F$4)+SUMIF(Sets!$W$7:$W$16,$B38,Sets!$Y$7:$Y$16)-1)</f>
        <v>5.0971322148255244E-3</v>
      </c>
      <c r="AF38" s="60">
        <f ca="1">OFFSET(WPDATA!$A$196,AF$5,SUMIF($E$1:$E$4,$A38,$F$1:$F$4)+SUMIF(Sets!$W$7:$W$16,$B38,Sets!$Y$7:$Y$16)-1)</f>
        <v>5.2436996882612458E-3</v>
      </c>
      <c r="AG38" s="60">
        <f ca="1">OFFSET(WPDATA!$A$196,AG$5,SUMIF($E$1:$E$4,$A38,$F$1:$F$4)+SUMIF(Sets!$W$7:$W$16,$B38,Sets!$Y$7:$Y$16)-1)</f>
        <v>5.2163467325260365E-3</v>
      </c>
      <c r="AH38" s="60">
        <f ca="1">OFFSET(WPDATA!$A$196,AH$5,SUMIF($E$1:$E$4,$A38,$F$1:$F$4)+SUMIF(Sets!$W$7:$W$16,$B38,Sets!$Y$7:$Y$16)-1)</f>
        <v>5.189277660955143E-3</v>
      </c>
      <c r="AI38" s="60">
        <f ca="1">OFFSET(WPDATA!$A$196,AI$5,SUMIF($E$1:$E$4,$A38,$F$1:$F$4)+SUMIF(Sets!$W$7:$W$16,$B38,Sets!$Y$7:$Y$16)-1)</f>
        <v>5.1624880769027244E-3</v>
      </c>
      <c r="AJ38" s="60">
        <f ca="1">OFFSET(WPDATA!$A$196,AJ$5,SUMIF($E$1:$E$4,$A38,$F$1:$F$4)+SUMIF(Sets!$W$7:$W$16,$B38,Sets!$Y$7:$Y$16)-1)</f>
        <v>5.1359736740471699E-3</v>
      </c>
      <c r="AK38" s="60">
        <f ca="1">OFFSET(WPDATA!$A$196,AK$5,SUMIF($E$1:$E$4,$A38,$F$1:$F$4)+SUMIF(Sets!$W$7:$W$16,$B38,Sets!$Y$7:$Y$16)-1)</f>
        <v>5.9247084013255942E-3</v>
      </c>
      <c r="AL38" s="60">
        <f ca="1">OFFSET(WPDATA!$A$196,AL$5,SUMIF($E$1:$E$4,$A38,$F$1:$F$4)+SUMIF(Sets!$W$7:$W$16,$B38,Sets!$Y$7:$Y$16)-1)</f>
        <v>5.8898129769005955E-3</v>
      </c>
      <c r="AM38" s="60">
        <f ca="1">OFFSET(WPDATA!$A$196,AM$5,SUMIF($E$1:$E$4,$A38,$F$1:$F$4)+SUMIF(Sets!$W$7:$W$16,$B38,Sets!$Y$7:$Y$16)-1)</f>
        <v>5.8553262006584986E-3</v>
      </c>
      <c r="AN38" s="60">
        <f ca="1">OFFSET(WPDATA!$A$196,AN$5,SUMIF($E$1:$E$4,$A38,$F$1:$F$4)+SUMIF(Sets!$W$7:$W$16,$B38,Sets!$Y$7:$Y$16)-1)</f>
        <v>5.8212409360850941E-3</v>
      </c>
      <c r="AO38" s="60">
        <f ca="1">OFFSET(WPDATA!$A$196,AO$5,SUMIF($E$1:$E$4,$A38,$F$1:$F$4)+SUMIF(Sets!$W$7:$W$16,$B38,Sets!$Y$7:$Y$16)-1)</f>
        <v>5.7875502118735428E-3</v>
      </c>
      <c r="AP38" s="60"/>
      <c r="AQ38" s="60"/>
      <c r="AR38" s="60"/>
      <c r="AS38" s="60"/>
      <c r="AT38" s="60"/>
    </row>
    <row r="39" spans="1:46" x14ac:dyDescent="0.25">
      <c r="A39" s="15" t="s">
        <v>339</v>
      </c>
      <c r="B39" s="15" t="str">
        <f t="shared" ref="B39:C54" si="14">B29</f>
        <v>sim1</v>
      </c>
      <c r="C39" s="60">
        <f ca="1">OFFSET(WPDATA!$A$196,C$5,SUMIF($E$1:$E$4,$A39,$F$1:$F$4)+SUMIF(Sets!$W$7:$W$16,$B39,Sets!$Y$7:$Y$16)-1)</f>
        <v>2.9595359004724636E-3</v>
      </c>
      <c r="D39" s="60">
        <f ca="1">OFFSET(WPDATA!$A$196,D$5,SUMIF($E$1:$E$4,$A39,$F$1:$F$4)+SUMIF(Sets!$W$7:$W$16,$B39,Sets!$Y$7:$Y$16)-1)</f>
        <v>2.9508028933743044E-3</v>
      </c>
      <c r="E39" s="60">
        <f ca="1">OFFSET(WPDATA!$A$196,E$5,SUMIF($E$1:$E$4,$A39,$F$1:$F$4)+SUMIF(Sets!$W$7:$W$16,$B39,Sets!$Y$7:$Y$16)-1)</f>
        <v>2.9421212734089541E-3</v>
      </c>
      <c r="F39" s="60">
        <f ca="1">OFFSET(WPDATA!$A$196,F$5,SUMIF($E$1:$E$4,$A39,$F$1:$F$4)+SUMIF(Sets!$W$7:$W$16,$B39,Sets!$Y$7:$Y$16)-1)</f>
        <v>2.9334905883427655E-3</v>
      </c>
      <c r="G39" s="60">
        <f ca="1">OFFSET(WPDATA!$A$196,G$5,SUMIF($E$1:$E$4,$A39,$F$1:$F$4)+SUMIF(Sets!$W$7:$W$16,$B39,Sets!$Y$7:$Y$16)-1)</f>
        <v>6.1122996322192976E-3</v>
      </c>
      <c r="H39" s="60">
        <f ca="1">OFFSET(WPDATA!$A$196,H$5,SUMIF($E$1:$E$4,$A39,$F$1:$F$4)+SUMIF(Sets!$W$7:$W$16,$B39,Sets!$Y$7:$Y$16)-1)</f>
        <v>6.0751663948963516E-3</v>
      </c>
      <c r="I39" s="60">
        <f ca="1">OFFSET(WPDATA!$A$196,I$5,SUMIF($E$1:$E$4,$A39,$F$1:$F$4)+SUMIF(Sets!$W$7:$W$16,$B39,Sets!$Y$7:$Y$16)-1)</f>
        <v>6.0384816143168544E-3</v>
      </c>
      <c r="J39" s="60">
        <f ca="1">OFFSET(WPDATA!$A$196,J$5,SUMIF($E$1:$E$4,$A39,$F$1:$F$4)+SUMIF(Sets!$W$7:$W$16,$B39,Sets!$Y$7:$Y$16)-1)</f>
        <v>6.0022372152495305E-3</v>
      </c>
      <c r="K39" s="60">
        <f ca="1">OFFSET(WPDATA!$A$196,K$5,SUMIF($E$1:$E$4,$A39,$F$1:$F$4)+SUMIF(Sets!$W$7:$W$16,$B39,Sets!$Y$7:$Y$16)-1)</f>
        <v>5.9664253151790374E-3</v>
      </c>
      <c r="L39" s="60">
        <f ca="1">OFFSET(WPDATA!$A$196,L$5,SUMIF($E$1:$E$4,$A39,$F$1:$F$4)+SUMIF(Sets!$W$7:$W$16,$B39,Sets!$Y$7:$Y$16)-1)</f>
        <v>6.5195080346565877E-3</v>
      </c>
      <c r="M39" s="60">
        <f ca="1">OFFSET(WPDATA!$A$196,M$5,SUMIF($E$1:$E$4,$A39,$F$1:$F$4)+SUMIF(Sets!$W$7:$W$16,$B39,Sets!$Y$7:$Y$16)-1)</f>
        <v>6.4772793598274767E-3</v>
      </c>
      <c r="N39" s="60">
        <f ca="1">OFFSET(WPDATA!$A$196,N$5,SUMIF($E$1:$E$4,$A39,$F$1:$F$4)+SUMIF(Sets!$W$7:$W$16,$B39,Sets!$Y$7:$Y$16)-1)</f>
        <v>6.4355942182295137E-3</v>
      </c>
      <c r="O39" s="60">
        <f ca="1">OFFSET(WPDATA!$A$196,O$5,SUMIF($E$1:$E$4,$A39,$F$1:$F$4)+SUMIF(Sets!$W$7:$W$16,$B39,Sets!$Y$7:$Y$16)-1)</f>
        <v>6.3944421830872348E-3</v>
      </c>
      <c r="P39" s="60">
        <f ca="1">OFFSET(WPDATA!$A$196,P$5,SUMIF($E$1:$E$4,$A39,$F$1:$F$4)+SUMIF(Sets!$W$7:$W$16,$B39,Sets!$Y$7:$Y$16)-1)</f>
        <v>6.3538130926243056E-3</v>
      </c>
      <c r="Q39" s="60">
        <f ca="1">OFFSET(WPDATA!$A$196,Q$5,SUMIF($E$1:$E$4,$A39,$F$1:$F$4)+SUMIF(Sets!$W$7:$W$16,$B39,Sets!$Y$7:$Y$16)-1)</f>
        <v>5.1676987528646639E-3</v>
      </c>
      <c r="R39" s="60">
        <f ca="1">OFFSET(WPDATA!$A$196,R$5,SUMIF($E$1:$E$4,$A39,$F$1:$F$4)+SUMIF(Sets!$W$7:$W$16,$B39,Sets!$Y$7:$Y$16)-1)</f>
        <v>5.1411309369335583E-3</v>
      </c>
      <c r="S39" s="60">
        <f ca="1">OFFSET(WPDATA!$A$196,S$5,SUMIF($E$1:$E$4,$A39,$F$1:$F$4)+SUMIF(Sets!$W$7:$W$16,$B39,Sets!$Y$7:$Y$16)-1)</f>
        <v>5.1148349009884162E-3</v>
      </c>
      <c r="T39" s="60">
        <f ca="1">OFFSET(WPDATA!$A$196,T$5,SUMIF($E$1:$E$4,$A39,$F$1:$F$4)+SUMIF(Sets!$W$7:$W$16,$B39,Sets!$Y$7:$Y$16)-1)</f>
        <v>5.0888064959170951E-3</v>
      </c>
      <c r="U39" s="60">
        <f ca="1">OFFSET(WPDATA!$A$196,U$5,SUMIF($E$1:$E$4,$A39,$F$1:$F$4)+SUMIF(Sets!$W$7:$W$16,$B39,Sets!$Y$7:$Y$16)-1)</f>
        <v>5.0630416566456579E-3</v>
      </c>
      <c r="V39" s="60">
        <f ca="1">OFFSET(WPDATA!$A$196,V$5,SUMIF($E$1:$E$4,$A39,$F$1:$F$4)+SUMIF(Sets!$W$7:$W$16,$B39,Sets!$Y$7:$Y$16)-1)</f>
        <v>5.5770291665080398E-3</v>
      </c>
      <c r="W39" s="60">
        <f ca="1">OFFSET(WPDATA!$A$196,W$5,SUMIF($E$1:$E$4,$A39,$F$1:$F$4)+SUMIF(Sets!$W$7:$W$16,$B39,Sets!$Y$7:$Y$16)-1)</f>
        <v>5.5460984138934319E-3</v>
      </c>
      <c r="X39" s="60">
        <f ca="1">OFFSET(WPDATA!$A$196,X$5,SUMIF($E$1:$E$4,$A39,$F$1:$F$4)+SUMIF(Sets!$W$7:$W$16,$B39,Sets!$Y$7:$Y$16)-1)</f>
        <v>5.5155088589589445E-3</v>
      </c>
      <c r="Y39" s="60">
        <f ca="1">OFFSET(WPDATA!$A$196,Y$5,SUMIF($E$1:$E$4,$A39,$F$1:$F$4)+SUMIF(Sets!$W$7:$W$16,$B39,Sets!$Y$7:$Y$16)-1)</f>
        <v>5.4852548870358503E-3</v>
      </c>
      <c r="Z39" s="60">
        <f ca="1">OFFSET(WPDATA!$A$196,Z$5,SUMIF($E$1:$E$4,$A39,$F$1:$F$4)+SUMIF(Sets!$W$7:$W$16,$B39,Sets!$Y$7:$Y$16)-1)</f>
        <v>5.4553310059749279E-3</v>
      </c>
      <c r="AA39" s="60">
        <f ca="1">OFFSET(WPDATA!$A$196,AA$5,SUMIF($E$1:$E$4,$A39,$F$1:$F$4)+SUMIF(Sets!$W$7:$W$16,$B39,Sets!$Y$7:$Y$16)-1)</f>
        <v>5.2032181788257588E-3</v>
      </c>
      <c r="AB39" s="60">
        <f ca="1">OFFSET(WPDATA!$A$196,AB$5,SUMIF($E$1:$E$4,$A39,$F$1:$F$4)+SUMIF(Sets!$W$7:$W$16,$B39,Sets!$Y$7:$Y$16)-1)</f>
        <v>5.176284839450351E-3</v>
      </c>
      <c r="AC39" s="60">
        <f ca="1">OFFSET(WPDATA!$A$196,AC$5,SUMIF($E$1:$E$4,$A39,$F$1:$F$4)+SUMIF(Sets!$W$7:$W$16,$B39,Sets!$Y$7:$Y$16)-1)</f>
        <v>5.1496288934802332E-3</v>
      </c>
      <c r="AD39" s="60">
        <f ca="1">OFFSET(WPDATA!$A$196,AD$5,SUMIF($E$1:$E$4,$A39,$F$1:$F$4)+SUMIF(Sets!$W$7:$W$16,$B39,Sets!$Y$7:$Y$16)-1)</f>
        <v>5.1232460774513809E-3</v>
      </c>
      <c r="AE39" s="60">
        <f ca="1">OFFSET(WPDATA!$A$196,AE$5,SUMIF($E$1:$E$4,$A39,$F$1:$F$4)+SUMIF(Sets!$W$7:$W$16,$B39,Sets!$Y$7:$Y$16)-1)</f>
        <v>5.0971322148255244E-3</v>
      </c>
      <c r="AF39" s="60">
        <f ca="1">OFFSET(WPDATA!$A$196,AF$5,SUMIF($E$1:$E$4,$A39,$F$1:$F$4)+SUMIF(Sets!$W$7:$W$16,$B39,Sets!$Y$7:$Y$16)-1)</f>
        <v>5.2436996882612458E-3</v>
      </c>
      <c r="AG39" s="60">
        <f ca="1">OFFSET(WPDATA!$A$196,AG$5,SUMIF($E$1:$E$4,$A39,$F$1:$F$4)+SUMIF(Sets!$W$7:$W$16,$B39,Sets!$Y$7:$Y$16)-1)</f>
        <v>5.2163467325260365E-3</v>
      </c>
      <c r="AH39" s="60">
        <f ca="1">OFFSET(WPDATA!$A$196,AH$5,SUMIF($E$1:$E$4,$A39,$F$1:$F$4)+SUMIF(Sets!$W$7:$W$16,$B39,Sets!$Y$7:$Y$16)-1)</f>
        <v>5.189277660955143E-3</v>
      </c>
      <c r="AI39" s="60">
        <f ca="1">OFFSET(WPDATA!$A$196,AI$5,SUMIF($E$1:$E$4,$A39,$F$1:$F$4)+SUMIF(Sets!$W$7:$W$16,$B39,Sets!$Y$7:$Y$16)-1)</f>
        <v>5.1624880769027244E-3</v>
      </c>
      <c r="AJ39" s="60">
        <f ca="1">OFFSET(WPDATA!$A$196,AJ$5,SUMIF($E$1:$E$4,$A39,$F$1:$F$4)+SUMIF(Sets!$W$7:$W$16,$B39,Sets!$Y$7:$Y$16)-1)</f>
        <v>5.1359736740471699E-3</v>
      </c>
      <c r="AK39" s="60">
        <f ca="1">OFFSET(WPDATA!$A$196,AK$5,SUMIF($E$1:$E$4,$A39,$F$1:$F$4)+SUMIF(Sets!$W$7:$W$16,$B39,Sets!$Y$7:$Y$16)-1)</f>
        <v>5.9247084013255942E-3</v>
      </c>
      <c r="AL39" s="60">
        <f ca="1">OFFSET(WPDATA!$A$196,AL$5,SUMIF($E$1:$E$4,$A39,$F$1:$F$4)+SUMIF(Sets!$W$7:$W$16,$B39,Sets!$Y$7:$Y$16)-1)</f>
        <v>5.8898129769005955E-3</v>
      </c>
      <c r="AM39" s="60">
        <f ca="1">OFFSET(WPDATA!$A$196,AM$5,SUMIF($E$1:$E$4,$A39,$F$1:$F$4)+SUMIF(Sets!$W$7:$W$16,$B39,Sets!$Y$7:$Y$16)-1)</f>
        <v>5.8553262006584986E-3</v>
      </c>
      <c r="AN39" s="60">
        <f ca="1">OFFSET(WPDATA!$A$196,AN$5,SUMIF($E$1:$E$4,$A39,$F$1:$F$4)+SUMIF(Sets!$W$7:$W$16,$B39,Sets!$Y$7:$Y$16)-1)</f>
        <v>5.8212409360850941E-3</v>
      </c>
      <c r="AO39" s="60">
        <f ca="1">OFFSET(WPDATA!$A$196,AO$5,SUMIF($E$1:$E$4,$A39,$F$1:$F$4)+SUMIF(Sets!$W$7:$W$16,$B39,Sets!$Y$7:$Y$16)-1)</f>
        <v>5.7875502118735428E-3</v>
      </c>
      <c r="AP39" s="60"/>
      <c r="AQ39" s="60"/>
      <c r="AR39" s="60"/>
      <c r="AS39" s="60"/>
      <c r="AT39" s="60"/>
    </row>
    <row r="40" spans="1:46" x14ac:dyDescent="0.25">
      <c r="A40" s="15" t="s">
        <v>339</v>
      </c>
      <c r="B40" s="15" t="str">
        <f t="shared" si="14"/>
        <v>sim2</v>
      </c>
      <c r="C40" s="60">
        <f ca="1">OFFSET(WPDATA!$A$196,C$5,SUMIF($E$1:$E$4,$A40,$F$1:$F$4)+SUMIF(Sets!$W$7:$W$16,$B40,Sets!$Y$7:$Y$16)-1)</f>
        <v>2.9595359004724636E-3</v>
      </c>
      <c r="D40" s="60">
        <f ca="1">OFFSET(WPDATA!$A$196,D$5,SUMIF($E$1:$E$4,$A40,$F$1:$F$4)+SUMIF(Sets!$W$7:$W$16,$B40,Sets!$Y$7:$Y$16)-1)</f>
        <v>2.9508028933743044E-3</v>
      </c>
      <c r="E40" s="60">
        <f ca="1">OFFSET(WPDATA!$A$196,E$5,SUMIF($E$1:$E$4,$A40,$F$1:$F$4)+SUMIF(Sets!$W$7:$W$16,$B40,Sets!$Y$7:$Y$16)-1)</f>
        <v>2.9421212734089541E-3</v>
      </c>
      <c r="F40" s="60">
        <f ca="1">OFFSET(WPDATA!$A$196,F$5,SUMIF($E$1:$E$4,$A40,$F$1:$F$4)+SUMIF(Sets!$W$7:$W$16,$B40,Sets!$Y$7:$Y$16)-1)</f>
        <v>2.9334905883427655E-3</v>
      </c>
      <c r="G40" s="60">
        <f ca="1">OFFSET(WPDATA!$A$196,G$5,SUMIF($E$1:$E$4,$A40,$F$1:$F$4)+SUMIF(Sets!$W$7:$W$16,$B40,Sets!$Y$7:$Y$16)-1)</f>
        <v>6.1122996322192976E-3</v>
      </c>
      <c r="H40" s="60">
        <f ca="1">OFFSET(WPDATA!$A$196,H$5,SUMIF($E$1:$E$4,$A40,$F$1:$F$4)+SUMIF(Sets!$W$7:$W$16,$B40,Sets!$Y$7:$Y$16)-1)</f>
        <v>6.0751663948963516E-3</v>
      </c>
      <c r="I40" s="60">
        <f ca="1">OFFSET(WPDATA!$A$196,I$5,SUMIF($E$1:$E$4,$A40,$F$1:$F$4)+SUMIF(Sets!$W$7:$W$16,$B40,Sets!$Y$7:$Y$16)-1)</f>
        <v>6.0384816143168544E-3</v>
      </c>
      <c r="J40" s="60">
        <f ca="1">OFFSET(WPDATA!$A$196,J$5,SUMIF($E$1:$E$4,$A40,$F$1:$F$4)+SUMIF(Sets!$W$7:$W$16,$B40,Sets!$Y$7:$Y$16)-1)</f>
        <v>6.0022372152495305E-3</v>
      </c>
      <c r="K40" s="60">
        <f ca="1">OFFSET(WPDATA!$A$196,K$5,SUMIF($E$1:$E$4,$A40,$F$1:$F$4)+SUMIF(Sets!$W$7:$W$16,$B40,Sets!$Y$7:$Y$16)-1)</f>
        <v>5.9664253151790374E-3</v>
      </c>
      <c r="L40" s="60">
        <f ca="1">OFFSET(WPDATA!$A$196,L$5,SUMIF($E$1:$E$4,$A40,$F$1:$F$4)+SUMIF(Sets!$W$7:$W$16,$B40,Sets!$Y$7:$Y$16)-1)</f>
        <v>6.5195080346565877E-3</v>
      </c>
      <c r="M40" s="60">
        <f ca="1">OFFSET(WPDATA!$A$196,M$5,SUMIF($E$1:$E$4,$A40,$F$1:$F$4)+SUMIF(Sets!$W$7:$W$16,$B40,Sets!$Y$7:$Y$16)-1)</f>
        <v>6.4772793598274767E-3</v>
      </c>
      <c r="N40" s="60">
        <f ca="1">OFFSET(WPDATA!$A$196,N$5,SUMIF($E$1:$E$4,$A40,$F$1:$F$4)+SUMIF(Sets!$W$7:$W$16,$B40,Sets!$Y$7:$Y$16)-1)</f>
        <v>6.4355942182295137E-3</v>
      </c>
      <c r="O40" s="60">
        <f ca="1">OFFSET(WPDATA!$A$196,O$5,SUMIF($E$1:$E$4,$A40,$F$1:$F$4)+SUMIF(Sets!$W$7:$W$16,$B40,Sets!$Y$7:$Y$16)-1)</f>
        <v>6.3944421830872348E-3</v>
      </c>
      <c r="P40" s="60">
        <f ca="1">OFFSET(WPDATA!$A$196,P$5,SUMIF($E$1:$E$4,$A40,$F$1:$F$4)+SUMIF(Sets!$W$7:$W$16,$B40,Sets!$Y$7:$Y$16)-1)</f>
        <v>6.3538130926243056E-3</v>
      </c>
      <c r="Q40" s="60">
        <f ca="1">OFFSET(WPDATA!$A$196,Q$5,SUMIF($E$1:$E$4,$A40,$F$1:$F$4)+SUMIF(Sets!$W$7:$W$16,$B40,Sets!$Y$7:$Y$16)-1)</f>
        <v>5.1676987528646639E-3</v>
      </c>
      <c r="R40" s="60">
        <f ca="1">OFFSET(WPDATA!$A$196,R$5,SUMIF($E$1:$E$4,$A40,$F$1:$F$4)+SUMIF(Sets!$W$7:$W$16,$B40,Sets!$Y$7:$Y$16)-1)</f>
        <v>5.1411309369335583E-3</v>
      </c>
      <c r="S40" s="60">
        <f ca="1">OFFSET(WPDATA!$A$196,S$5,SUMIF($E$1:$E$4,$A40,$F$1:$F$4)+SUMIF(Sets!$W$7:$W$16,$B40,Sets!$Y$7:$Y$16)-1)</f>
        <v>5.1148349009884162E-3</v>
      </c>
      <c r="T40" s="60">
        <f ca="1">OFFSET(WPDATA!$A$196,T$5,SUMIF($E$1:$E$4,$A40,$F$1:$F$4)+SUMIF(Sets!$W$7:$W$16,$B40,Sets!$Y$7:$Y$16)-1)</f>
        <v>5.0888064959170951E-3</v>
      </c>
      <c r="U40" s="60">
        <f ca="1">OFFSET(WPDATA!$A$196,U$5,SUMIF($E$1:$E$4,$A40,$F$1:$F$4)+SUMIF(Sets!$W$7:$W$16,$B40,Sets!$Y$7:$Y$16)-1)</f>
        <v>5.0630416566456579E-3</v>
      </c>
      <c r="V40" s="60">
        <f ca="1">OFFSET(WPDATA!$A$196,V$5,SUMIF($E$1:$E$4,$A40,$F$1:$F$4)+SUMIF(Sets!$W$7:$W$16,$B40,Sets!$Y$7:$Y$16)-1)</f>
        <v>5.5770291665080398E-3</v>
      </c>
      <c r="W40" s="60">
        <f ca="1">OFFSET(WPDATA!$A$196,W$5,SUMIF($E$1:$E$4,$A40,$F$1:$F$4)+SUMIF(Sets!$W$7:$W$16,$B40,Sets!$Y$7:$Y$16)-1)</f>
        <v>5.5460984138934319E-3</v>
      </c>
      <c r="X40" s="60">
        <f ca="1">OFFSET(WPDATA!$A$196,X$5,SUMIF($E$1:$E$4,$A40,$F$1:$F$4)+SUMIF(Sets!$W$7:$W$16,$B40,Sets!$Y$7:$Y$16)-1)</f>
        <v>5.5155088589589445E-3</v>
      </c>
      <c r="Y40" s="60">
        <f ca="1">OFFSET(WPDATA!$A$196,Y$5,SUMIF($E$1:$E$4,$A40,$F$1:$F$4)+SUMIF(Sets!$W$7:$W$16,$B40,Sets!$Y$7:$Y$16)-1)</f>
        <v>5.4852548870358503E-3</v>
      </c>
      <c r="Z40" s="60">
        <f ca="1">OFFSET(WPDATA!$A$196,Z$5,SUMIF($E$1:$E$4,$A40,$F$1:$F$4)+SUMIF(Sets!$W$7:$W$16,$B40,Sets!$Y$7:$Y$16)-1)</f>
        <v>5.4553310059749279E-3</v>
      </c>
      <c r="AA40" s="60">
        <f ca="1">OFFSET(WPDATA!$A$196,AA$5,SUMIF($E$1:$E$4,$A40,$F$1:$F$4)+SUMIF(Sets!$W$7:$W$16,$B40,Sets!$Y$7:$Y$16)-1)</f>
        <v>5.2032181788257588E-3</v>
      </c>
      <c r="AB40" s="60">
        <f ca="1">OFFSET(WPDATA!$A$196,AB$5,SUMIF($E$1:$E$4,$A40,$F$1:$F$4)+SUMIF(Sets!$W$7:$W$16,$B40,Sets!$Y$7:$Y$16)-1)</f>
        <v>5.176284839450351E-3</v>
      </c>
      <c r="AC40" s="60">
        <f ca="1">OFFSET(WPDATA!$A$196,AC$5,SUMIF($E$1:$E$4,$A40,$F$1:$F$4)+SUMIF(Sets!$W$7:$W$16,$B40,Sets!$Y$7:$Y$16)-1)</f>
        <v>5.1496288934802332E-3</v>
      </c>
      <c r="AD40" s="60">
        <f ca="1">OFFSET(WPDATA!$A$196,AD$5,SUMIF($E$1:$E$4,$A40,$F$1:$F$4)+SUMIF(Sets!$W$7:$W$16,$B40,Sets!$Y$7:$Y$16)-1)</f>
        <v>5.1232460774513809E-3</v>
      </c>
      <c r="AE40" s="60">
        <f ca="1">OFFSET(WPDATA!$A$196,AE$5,SUMIF($E$1:$E$4,$A40,$F$1:$F$4)+SUMIF(Sets!$W$7:$W$16,$B40,Sets!$Y$7:$Y$16)-1)</f>
        <v>5.0971322148255244E-3</v>
      </c>
      <c r="AF40" s="60">
        <f ca="1">OFFSET(WPDATA!$A$196,AF$5,SUMIF($E$1:$E$4,$A40,$F$1:$F$4)+SUMIF(Sets!$W$7:$W$16,$B40,Sets!$Y$7:$Y$16)-1)</f>
        <v>5.2436996882612458E-3</v>
      </c>
      <c r="AG40" s="60">
        <f ca="1">OFFSET(WPDATA!$A$196,AG$5,SUMIF($E$1:$E$4,$A40,$F$1:$F$4)+SUMIF(Sets!$W$7:$W$16,$B40,Sets!$Y$7:$Y$16)-1)</f>
        <v>5.2163467325260365E-3</v>
      </c>
      <c r="AH40" s="60">
        <f ca="1">OFFSET(WPDATA!$A$196,AH$5,SUMIF($E$1:$E$4,$A40,$F$1:$F$4)+SUMIF(Sets!$W$7:$W$16,$B40,Sets!$Y$7:$Y$16)-1)</f>
        <v>5.189277660955143E-3</v>
      </c>
      <c r="AI40" s="60">
        <f ca="1">OFFSET(WPDATA!$A$196,AI$5,SUMIF($E$1:$E$4,$A40,$F$1:$F$4)+SUMIF(Sets!$W$7:$W$16,$B40,Sets!$Y$7:$Y$16)-1)</f>
        <v>5.1624880769027244E-3</v>
      </c>
      <c r="AJ40" s="60">
        <f ca="1">OFFSET(WPDATA!$A$196,AJ$5,SUMIF($E$1:$E$4,$A40,$F$1:$F$4)+SUMIF(Sets!$W$7:$W$16,$B40,Sets!$Y$7:$Y$16)-1)</f>
        <v>5.1359736740471699E-3</v>
      </c>
      <c r="AK40" s="60">
        <f ca="1">OFFSET(WPDATA!$A$196,AK$5,SUMIF($E$1:$E$4,$A40,$F$1:$F$4)+SUMIF(Sets!$W$7:$W$16,$B40,Sets!$Y$7:$Y$16)-1)</f>
        <v>5.9247084013255942E-3</v>
      </c>
      <c r="AL40" s="60">
        <f ca="1">OFFSET(WPDATA!$A$196,AL$5,SUMIF($E$1:$E$4,$A40,$F$1:$F$4)+SUMIF(Sets!$W$7:$W$16,$B40,Sets!$Y$7:$Y$16)-1)</f>
        <v>5.8898129769005955E-3</v>
      </c>
      <c r="AM40" s="60">
        <f ca="1">OFFSET(WPDATA!$A$196,AM$5,SUMIF($E$1:$E$4,$A40,$F$1:$F$4)+SUMIF(Sets!$W$7:$W$16,$B40,Sets!$Y$7:$Y$16)-1)</f>
        <v>5.8553262006584986E-3</v>
      </c>
      <c r="AN40" s="60">
        <f ca="1">OFFSET(WPDATA!$A$196,AN$5,SUMIF($E$1:$E$4,$A40,$F$1:$F$4)+SUMIF(Sets!$W$7:$W$16,$B40,Sets!$Y$7:$Y$16)-1)</f>
        <v>5.8212409360850941E-3</v>
      </c>
      <c r="AO40" s="60">
        <f ca="1">OFFSET(WPDATA!$A$196,AO$5,SUMIF($E$1:$E$4,$A40,$F$1:$F$4)+SUMIF(Sets!$W$7:$W$16,$B40,Sets!$Y$7:$Y$16)-1)</f>
        <v>5.7875502118735428E-3</v>
      </c>
      <c r="AP40" s="60"/>
      <c r="AQ40" s="60"/>
      <c r="AR40" s="60"/>
      <c r="AS40" s="60"/>
      <c r="AT40" s="60"/>
    </row>
    <row r="41" spans="1:46" x14ac:dyDescent="0.25">
      <c r="A41" s="15" t="s">
        <v>339</v>
      </c>
      <c r="B41" s="15" t="str">
        <f t="shared" si="14"/>
        <v>sim3</v>
      </c>
      <c r="C41" s="60">
        <f ca="1">OFFSET(WPDATA!$A$196,C$5,SUMIF($E$1:$E$4,$A41,$F$1:$F$4)+SUMIF(Sets!$W$7:$W$16,$B41,Sets!$Y$7:$Y$16)-1)</f>
        <v>2.9595359004724636E-3</v>
      </c>
      <c r="D41" s="60">
        <f ca="1">OFFSET(WPDATA!$A$196,D$5,SUMIF($E$1:$E$4,$A41,$F$1:$F$4)+SUMIF(Sets!$W$7:$W$16,$B41,Sets!$Y$7:$Y$16)-1)</f>
        <v>2.9508028933743044E-3</v>
      </c>
      <c r="E41" s="60">
        <f ca="1">OFFSET(WPDATA!$A$196,E$5,SUMIF($E$1:$E$4,$A41,$F$1:$F$4)+SUMIF(Sets!$W$7:$W$16,$B41,Sets!$Y$7:$Y$16)-1)</f>
        <v>2.9421212734089541E-3</v>
      </c>
      <c r="F41" s="60">
        <f ca="1">OFFSET(WPDATA!$A$196,F$5,SUMIF($E$1:$E$4,$A41,$F$1:$F$4)+SUMIF(Sets!$W$7:$W$16,$B41,Sets!$Y$7:$Y$16)-1)</f>
        <v>2.9334905883427655E-3</v>
      </c>
      <c r="G41" s="60">
        <f ca="1">OFFSET(WPDATA!$A$196,G$5,SUMIF($E$1:$E$4,$A41,$F$1:$F$4)+SUMIF(Sets!$W$7:$W$16,$B41,Sets!$Y$7:$Y$16)-1)</f>
        <v>6.1122996322192976E-3</v>
      </c>
      <c r="H41" s="60">
        <f ca="1">OFFSET(WPDATA!$A$196,H$5,SUMIF($E$1:$E$4,$A41,$F$1:$F$4)+SUMIF(Sets!$W$7:$W$16,$B41,Sets!$Y$7:$Y$16)-1)</f>
        <v>6.0751663948963516E-3</v>
      </c>
      <c r="I41" s="60">
        <f ca="1">OFFSET(WPDATA!$A$196,I$5,SUMIF($E$1:$E$4,$A41,$F$1:$F$4)+SUMIF(Sets!$W$7:$W$16,$B41,Sets!$Y$7:$Y$16)-1)</f>
        <v>6.0384816143168544E-3</v>
      </c>
      <c r="J41" s="60">
        <f ca="1">OFFSET(WPDATA!$A$196,J$5,SUMIF($E$1:$E$4,$A41,$F$1:$F$4)+SUMIF(Sets!$W$7:$W$16,$B41,Sets!$Y$7:$Y$16)-1)</f>
        <v>6.0022372152495305E-3</v>
      </c>
      <c r="K41" s="60">
        <f ca="1">OFFSET(WPDATA!$A$196,K$5,SUMIF($E$1:$E$4,$A41,$F$1:$F$4)+SUMIF(Sets!$W$7:$W$16,$B41,Sets!$Y$7:$Y$16)-1)</f>
        <v>5.9664253151790374E-3</v>
      </c>
      <c r="L41" s="60">
        <f ca="1">OFFSET(WPDATA!$A$196,L$5,SUMIF($E$1:$E$4,$A41,$F$1:$F$4)+SUMIF(Sets!$W$7:$W$16,$B41,Sets!$Y$7:$Y$16)-1)</f>
        <v>6.5195080346565877E-3</v>
      </c>
      <c r="M41" s="60">
        <f ca="1">OFFSET(WPDATA!$A$196,M$5,SUMIF($E$1:$E$4,$A41,$F$1:$F$4)+SUMIF(Sets!$W$7:$W$16,$B41,Sets!$Y$7:$Y$16)-1)</f>
        <v>6.4772793598274767E-3</v>
      </c>
      <c r="N41" s="60">
        <f ca="1">OFFSET(WPDATA!$A$196,N$5,SUMIF($E$1:$E$4,$A41,$F$1:$F$4)+SUMIF(Sets!$W$7:$W$16,$B41,Sets!$Y$7:$Y$16)-1)</f>
        <v>6.4355942182295137E-3</v>
      </c>
      <c r="O41" s="60">
        <f ca="1">OFFSET(WPDATA!$A$196,O$5,SUMIF($E$1:$E$4,$A41,$F$1:$F$4)+SUMIF(Sets!$W$7:$W$16,$B41,Sets!$Y$7:$Y$16)-1)</f>
        <v>6.3944421830872348E-3</v>
      </c>
      <c r="P41" s="60">
        <f ca="1">OFFSET(WPDATA!$A$196,P$5,SUMIF($E$1:$E$4,$A41,$F$1:$F$4)+SUMIF(Sets!$W$7:$W$16,$B41,Sets!$Y$7:$Y$16)-1)</f>
        <v>6.3538130926243056E-3</v>
      </c>
      <c r="Q41" s="60">
        <f ca="1">OFFSET(WPDATA!$A$196,Q$5,SUMIF($E$1:$E$4,$A41,$F$1:$F$4)+SUMIF(Sets!$W$7:$W$16,$B41,Sets!$Y$7:$Y$16)-1)</f>
        <v>5.1676987528646639E-3</v>
      </c>
      <c r="R41" s="60">
        <f ca="1">OFFSET(WPDATA!$A$196,R$5,SUMIF($E$1:$E$4,$A41,$F$1:$F$4)+SUMIF(Sets!$W$7:$W$16,$B41,Sets!$Y$7:$Y$16)-1)</f>
        <v>5.1411309369335583E-3</v>
      </c>
      <c r="S41" s="60">
        <f ca="1">OFFSET(WPDATA!$A$196,S$5,SUMIF($E$1:$E$4,$A41,$F$1:$F$4)+SUMIF(Sets!$W$7:$W$16,$B41,Sets!$Y$7:$Y$16)-1)</f>
        <v>5.1148349009884162E-3</v>
      </c>
      <c r="T41" s="60">
        <f ca="1">OFFSET(WPDATA!$A$196,T$5,SUMIF($E$1:$E$4,$A41,$F$1:$F$4)+SUMIF(Sets!$W$7:$W$16,$B41,Sets!$Y$7:$Y$16)-1)</f>
        <v>5.0888064959170951E-3</v>
      </c>
      <c r="U41" s="60">
        <f ca="1">OFFSET(WPDATA!$A$196,U$5,SUMIF($E$1:$E$4,$A41,$F$1:$F$4)+SUMIF(Sets!$W$7:$W$16,$B41,Sets!$Y$7:$Y$16)-1)</f>
        <v>5.0630416566456579E-3</v>
      </c>
      <c r="V41" s="60">
        <f ca="1">OFFSET(WPDATA!$A$196,V$5,SUMIF($E$1:$E$4,$A41,$F$1:$F$4)+SUMIF(Sets!$W$7:$W$16,$B41,Sets!$Y$7:$Y$16)-1)</f>
        <v>5.5770291665080398E-3</v>
      </c>
      <c r="W41" s="60">
        <f ca="1">OFFSET(WPDATA!$A$196,W$5,SUMIF($E$1:$E$4,$A41,$F$1:$F$4)+SUMIF(Sets!$W$7:$W$16,$B41,Sets!$Y$7:$Y$16)-1)</f>
        <v>5.5460984138934319E-3</v>
      </c>
      <c r="X41" s="60">
        <f ca="1">OFFSET(WPDATA!$A$196,X$5,SUMIF($E$1:$E$4,$A41,$F$1:$F$4)+SUMIF(Sets!$W$7:$W$16,$B41,Sets!$Y$7:$Y$16)-1)</f>
        <v>5.5155088589589445E-3</v>
      </c>
      <c r="Y41" s="60">
        <f ca="1">OFFSET(WPDATA!$A$196,Y$5,SUMIF($E$1:$E$4,$A41,$F$1:$F$4)+SUMIF(Sets!$W$7:$W$16,$B41,Sets!$Y$7:$Y$16)-1)</f>
        <v>5.4852548870358503E-3</v>
      </c>
      <c r="Z41" s="60">
        <f ca="1">OFFSET(WPDATA!$A$196,Z$5,SUMIF($E$1:$E$4,$A41,$F$1:$F$4)+SUMIF(Sets!$W$7:$W$16,$B41,Sets!$Y$7:$Y$16)-1)</f>
        <v>5.4553310059749279E-3</v>
      </c>
      <c r="AA41" s="60">
        <f ca="1">OFFSET(WPDATA!$A$196,AA$5,SUMIF($E$1:$E$4,$A41,$F$1:$F$4)+SUMIF(Sets!$W$7:$W$16,$B41,Sets!$Y$7:$Y$16)-1)</f>
        <v>5.2032181788257588E-3</v>
      </c>
      <c r="AB41" s="60">
        <f ca="1">OFFSET(WPDATA!$A$196,AB$5,SUMIF($E$1:$E$4,$A41,$F$1:$F$4)+SUMIF(Sets!$W$7:$W$16,$B41,Sets!$Y$7:$Y$16)-1)</f>
        <v>5.176284839450351E-3</v>
      </c>
      <c r="AC41" s="60">
        <f ca="1">OFFSET(WPDATA!$A$196,AC$5,SUMIF($E$1:$E$4,$A41,$F$1:$F$4)+SUMIF(Sets!$W$7:$W$16,$B41,Sets!$Y$7:$Y$16)-1)</f>
        <v>5.1496288934802332E-3</v>
      </c>
      <c r="AD41" s="60">
        <f ca="1">OFFSET(WPDATA!$A$196,AD$5,SUMIF($E$1:$E$4,$A41,$F$1:$F$4)+SUMIF(Sets!$W$7:$W$16,$B41,Sets!$Y$7:$Y$16)-1)</f>
        <v>5.1232460774513809E-3</v>
      </c>
      <c r="AE41" s="60">
        <f ca="1">OFFSET(WPDATA!$A$196,AE$5,SUMIF($E$1:$E$4,$A41,$F$1:$F$4)+SUMIF(Sets!$W$7:$W$16,$B41,Sets!$Y$7:$Y$16)-1)</f>
        <v>5.0971322148255244E-3</v>
      </c>
      <c r="AF41" s="60">
        <f ca="1">OFFSET(WPDATA!$A$196,AF$5,SUMIF($E$1:$E$4,$A41,$F$1:$F$4)+SUMIF(Sets!$W$7:$W$16,$B41,Sets!$Y$7:$Y$16)-1)</f>
        <v>5.2436996882612458E-3</v>
      </c>
      <c r="AG41" s="60">
        <f ca="1">OFFSET(WPDATA!$A$196,AG$5,SUMIF($E$1:$E$4,$A41,$F$1:$F$4)+SUMIF(Sets!$W$7:$W$16,$B41,Sets!$Y$7:$Y$16)-1)</f>
        <v>5.2163467325260365E-3</v>
      </c>
      <c r="AH41" s="60">
        <f ca="1">OFFSET(WPDATA!$A$196,AH$5,SUMIF($E$1:$E$4,$A41,$F$1:$F$4)+SUMIF(Sets!$W$7:$W$16,$B41,Sets!$Y$7:$Y$16)-1)</f>
        <v>5.189277660955143E-3</v>
      </c>
      <c r="AI41" s="60">
        <f ca="1">OFFSET(WPDATA!$A$196,AI$5,SUMIF($E$1:$E$4,$A41,$F$1:$F$4)+SUMIF(Sets!$W$7:$W$16,$B41,Sets!$Y$7:$Y$16)-1)</f>
        <v>5.1624880769027244E-3</v>
      </c>
      <c r="AJ41" s="60">
        <f ca="1">OFFSET(WPDATA!$A$196,AJ$5,SUMIF($E$1:$E$4,$A41,$F$1:$F$4)+SUMIF(Sets!$W$7:$W$16,$B41,Sets!$Y$7:$Y$16)-1)</f>
        <v>5.1359736740471699E-3</v>
      </c>
      <c r="AK41" s="60">
        <f ca="1">OFFSET(WPDATA!$A$196,AK$5,SUMIF($E$1:$E$4,$A41,$F$1:$F$4)+SUMIF(Sets!$W$7:$W$16,$B41,Sets!$Y$7:$Y$16)-1)</f>
        <v>5.9247084013255942E-3</v>
      </c>
      <c r="AL41" s="60">
        <f ca="1">OFFSET(WPDATA!$A$196,AL$5,SUMIF($E$1:$E$4,$A41,$F$1:$F$4)+SUMIF(Sets!$W$7:$W$16,$B41,Sets!$Y$7:$Y$16)-1)</f>
        <v>5.8898129769005955E-3</v>
      </c>
      <c r="AM41" s="60">
        <f ca="1">OFFSET(WPDATA!$A$196,AM$5,SUMIF($E$1:$E$4,$A41,$F$1:$F$4)+SUMIF(Sets!$W$7:$W$16,$B41,Sets!$Y$7:$Y$16)-1)</f>
        <v>5.8553262006584986E-3</v>
      </c>
      <c r="AN41" s="60">
        <f ca="1">OFFSET(WPDATA!$A$196,AN$5,SUMIF($E$1:$E$4,$A41,$F$1:$F$4)+SUMIF(Sets!$W$7:$W$16,$B41,Sets!$Y$7:$Y$16)-1)</f>
        <v>5.8212409360850941E-3</v>
      </c>
      <c r="AO41" s="60">
        <f ca="1">OFFSET(WPDATA!$A$196,AO$5,SUMIF($E$1:$E$4,$A41,$F$1:$F$4)+SUMIF(Sets!$W$7:$W$16,$B41,Sets!$Y$7:$Y$16)-1)</f>
        <v>5.7875502118735428E-3</v>
      </c>
      <c r="AP41" s="60"/>
      <c r="AQ41" s="60"/>
      <c r="AR41" s="60"/>
      <c r="AS41" s="60"/>
      <c r="AT41" s="60"/>
    </row>
    <row r="42" spans="1:46" x14ac:dyDescent="0.25">
      <c r="A42" s="15" t="s">
        <v>339</v>
      </c>
      <c r="B42" s="15" t="str">
        <f t="shared" si="14"/>
        <v>sim4</v>
      </c>
      <c r="C42" s="60">
        <f ca="1">OFFSET(WPDATA!$A$196,C$5,SUMIF($E$1:$E$4,$A42,$F$1:$F$4)+SUMIF(Sets!$W$7:$W$16,$B42,Sets!$Y$7:$Y$16)-1)</f>
        <v>2.9595359004724636E-3</v>
      </c>
      <c r="D42" s="60">
        <f ca="1">OFFSET(WPDATA!$A$196,D$5,SUMIF($E$1:$E$4,$A42,$F$1:$F$4)+SUMIF(Sets!$W$7:$W$16,$B42,Sets!$Y$7:$Y$16)-1)</f>
        <v>2.9508028933743044E-3</v>
      </c>
      <c r="E42" s="60">
        <f ca="1">OFFSET(WPDATA!$A$196,E$5,SUMIF($E$1:$E$4,$A42,$F$1:$F$4)+SUMIF(Sets!$W$7:$W$16,$B42,Sets!$Y$7:$Y$16)-1)</f>
        <v>2.9421212734089541E-3</v>
      </c>
      <c r="F42" s="60">
        <f ca="1">OFFSET(WPDATA!$A$196,F$5,SUMIF($E$1:$E$4,$A42,$F$1:$F$4)+SUMIF(Sets!$W$7:$W$16,$B42,Sets!$Y$7:$Y$16)-1)</f>
        <v>2.9334905883427655E-3</v>
      </c>
      <c r="G42" s="60">
        <f ca="1">OFFSET(WPDATA!$A$196,G$5,SUMIF($E$1:$E$4,$A42,$F$1:$F$4)+SUMIF(Sets!$W$7:$W$16,$B42,Sets!$Y$7:$Y$16)-1)</f>
        <v>6.1122996322192976E-3</v>
      </c>
      <c r="H42" s="60">
        <f ca="1">OFFSET(WPDATA!$A$196,H$5,SUMIF($E$1:$E$4,$A42,$F$1:$F$4)+SUMIF(Sets!$W$7:$W$16,$B42,Sets!$Y$7:$Y$16)-1)</f>
        <v>6.0751663948963516E-3</v>
      </c>
      <c r="I42" s="60">
        <f ca="1">OFFSET(WPDATA!$A$196,I$5,SUMIF($E$1:$E$4,$A42,$F$1:$F$4)+SUMIF(Sets!$W$7:$W$16,$B42,Sets!$Y$7:$Y$16)-1)</f>
        <v>6.0384816143168544E-3</v>
      </c>
      <c r="J42" s="60">
        <f ca="1">OFFSET(WPDATA!$A$196,J$5,SUMIF($E$1:$E$4,$A42,$F$1:$F$4)+SUMIF(Sets!$W$7:$W$16,$B42,Sets!$Y$7:$Y$16)-1)</f>
        <v>6.0022372152495305E-3</v>
      </c>
      <c r="K42" s="60">
        <f ca="1">OFFSET(WPDATA!$A$196,K$5,SUMIF($E$1:$E$4,$A42,$F$1:$F$4)+SUMIF(Sets!$W$7:$W$16,$B42,Sets!$Y$7:$Y$16)-1)</f>
        <v>5.9664253151790374E-3</v>
      </c>
      <c r="L42" s="60">
        <f ca="1">OFFSET(WPDATA!$A$196,L$5,SUMIF($E$1:$E$4,$A42,$F$1:$F$4)+SUMIF(Sets!$W$7:$W$16,$B42,Sets!$Y$7:$Y$16)-1)</f>
        <v>6.5195080346565877E-3</v>
      </c>
      <c r="M42" s="60">
        <f ca="1">OFFSET(WPDATA!$A$196,M$5,SUMIF($E$1:$E$4,$A42,$F$1:$F$4)+SUMIF(Sets!$W$7:$W$16,$B42,Sets!$Y$7:$Y$16)-1)</f>
        <v>6.4772793598274767E-3</v>
      </c>
      <c r="N42" s="60">
        <f ca="1">OFFSET(WPDATA!$A$196,N$5,SUMIF($E$1:$E$4,$A42,$F$1:$F$4)+SUMIF(Sets!$W$7:$W$16,$B42,Sets!$Y$7:$Y$16)-1)</f>
        <v>6.4355942182295137E-3</v>
      </c>
      <c r="O42" s="60">
        <f ca="1">OFFSET(WPDATA!$A$196,O$5,SUMIF($E$1:$E$4,$A42,$F$1:$F$4)+SUMIF(Sets!$W$7:$W$16,$B42,Sets!$Y$7:$Y$16)-1)</f>
        <v>6.3944421830872348E-3</v>
      </c>
      <c r="P42" s="60">
        <f ca="1">OFFSET(WPDATA!$A$196,P$5,SUMIF($E$1:$E$4,$A42,$F$1:$F$4)+SUMIF(Sets!$W$7:$W$16,$B42,Sets!$Y$7:$Y$16)-1)</f>
        <v>6.3538130926243056E-3</v>
      </c>
      <c r="Q42" s="60">
        <f ca="1">OFFSET(WPDATA!$A$196,Q$5,SUMIF($E$1:$E$4,$A42,$F$1:$F$4)+SUMIF(Sets!$W$7:$W$16,$B42,Sets!$Y$7:$Y$16)-1)</f>
        <v>5.1676987528646639E-3</v>
      </c>
      <c r="R42" s="60">
        <f ca="1">OFFSET(WPDATA!$A$196,R$5,SUMIF($E$1:$E$4,$A42,$F$1:$F$4)+SUMIF(Sets!$W$7:$W$16,$B42,Sets!$Y$7:$Y$16)-1)</f>
        <v>5.1411309369335583E-3</v>
      </c>
      <c r="S42" s="60">
        <f ca="1">OFFSET(WPDATA!$A$196,S$5,SUMIF($E$1:$E$4,$A42,$F$1:$F$4)+SUMIF(Sets!$W$7:$W$16,$B42,Sets!$Y$7:$Y$16)-1)</f>
        <v>5.1148349009884162E-3</v>
      </c>
      <c r="T42" s="60">
        <f ca="1">OFFSET(WPDATA!$A$196,T$5,SUMIF($E$1:$E$4,$A42,$F$1:$F$4)+SUMIF(Sets!$W$7:$W$16,$B42,Sets!$Y$7:$Y$16)-1)</f>
        <v>5.0888064959170951E-3</v>
      </c>
      <c r="U42" s="60">
        <f ca="1">OFFSET(WPDATA!$A$196,U$5,SUMIF($E$1:$E$4,$A42,$F$1:$F$4)+SUMIF(Sets!$W$7:$W$16,$B42,Sets!$Y$7:$Y$16)-1)</f>
        <v>5.0630416566456579E-3</v>
      </c>
      <c r="V42" s="60">
        <f ca="1">OFFSET(WPDATA!$A$196,V$5,SUMIF($E$1:$E$4,$A42,$F$1:$F$4)+SUMIF(Sets!$W$7:$W$16,$B42,Sets!$Y$7:$Y$16)-1)</f>
        <v>5.5770291665080398E-3</v>
      </c>
      <c r="W42" s="60">
        <f ca="1">OFFSET(WPDATA!$A$196,W$5,SUMIF($E$1:$E$4,$A42,$F$1:$F$4)+SUMIF(Sets!$W$7:$W$16,$B42,Sets!$Y$7:$Y$16)-1)</f>
        <v>5.5460984138934319E-3</v>
      </c>
      <c r="X42" s="60">
        <f ca="1">OFFSET(WPDATA!$A$196,X$5,SUMIF($E$1:$E$4,$A42,$F$1:$F$4)+SUMIF(Sets!$W$7:$W$16,$B42,Sets!$Y$7:$Y$16)-1)</f>
        <v>5.5155088589589445E-3</v>
      </c>
      <c r="Y42" s="60">
        <f ca="1">OFFSET(WPDATA!$A$196,Y$5,SUMIF($E$1:$E$4,$A42,$F$1:$F$4)+SUMIF(Sets!$W$7:$W$16,$B42,Sets!$Y$7:$Y$16)-1)</f>
        <v>5.4852548870358503E-3</v>
      </c>
      <c r="Z42" s="60">
        <f ca="1">OFFSET(WPDATA!$A$196,Z$5,SUMIF($E$1:$E$4,$A42,$F$1:$F$4)+SUMIF(Sets!$W$7:$W$16,$B42,Sets!$Y$7:$Y$16)-1)</f>
        <v>5.4553310059749279E-3</v>
      </c>
      <c r="AA42" s="60">
        <f ca="1">OFFSET(WPDATA!$A$196,AA$5,SUMIF($E$1:$E$4,$A42,$F$1:$F$4)+SUMIF(Sets!$W$7:$W$16,$B42,Sets!$Y$7:$Y$16)-1)</f>
        <v>5.2032181788257588E-3</v>
      </c>
      <c r="AB42" s="60">
        <f ca="1">OFFSET(WPDATA!$A$196,AB$5,SUMIF($E$1:$E$4,$A42,$F$1:$F$4)+SUMIF(Sets!$W$7:$W$16,$B42,Sets!$Y$7:$Y$16)-1)</f>
        <v>5.176284839450351E-3</v>
      </c>
      <c r="AC42" s="60">
        <f ca="1">OFFSET(WPDATA!$A$196,AC$5,SUMIF($E$1:$E$4,$A42,$F$1:$F$4)+SUMIF(Sets!$W$7:$W$16,$B42,Sets!$Y$7:$Y$16)-1)</f>
        <v>5.1496288934802332E-3</v>
      </c>
      <c r="AD42" s="60">
        <f ca="1">OFFSET(WPDATA!$A$196,AD$5,SUMIF($E$1:$E$4,$A42,$F$1:$F$4)+SUMIF(Sets!$W$7:$W$16,$B42,Sets!$Y$7:$Y$16)-1)</f>
        <v>5.1232460774513809E-3</v>
      </c>
      <c r="AE42" s="60">
        <f ca="1">OFFSET(WPDATA!$A$196,AE$5,SUMIF($E$1:$E$4,$A42,$F$1:$F$4)+SUMIF(Sets!$W$7:$W$16,$B42,Sets!$Y$7:$Y$16)-1)</f>
        <v>5.0971322148255244E-3</v>
      </c>
      <c r="AF42" s="60">
        <f ca="1">OFFSET(WPDATA!$A$196,AF$5,SUMIF($E$1:$E$4,$A42,$F$1:$F$4)+SUMIF(Sets!$W$7:$W$16,$B42,Sets!$Y$7:$Y$16)-1)</f>
        <v>5.2436996882612458E-3</v>
      </c>
      <c r="AG42" s="60">
        <f ca="1">OFFSET(WPDATA!$A$196,AG$5,SUMIF($E$1:$E$4,$A42,$F$1:$F$4)+SUMIF(Sets!$W$7:$W$16,$B42,Sets!$Y$7:$Y$16)-1)</f>
        <v>5.2163467325260365E-3</v>
      </c>
      <c r="AH42" s="60">
        <f ca="1">OFFSET(WPDATA!$A$196,AH$5,SUMIF($E$1:$E$4,$A42,$F$1:$F$4)+SUMIF(Sets!$W$7:$W$16,$B42,Sets!$Y$7:$Y$16)-1)</f>
        <v>5.189277660955143E-3</v>
      </c>
      <c r="AI42" s="60">
        <f ca="1">OFFSET(WPDATA!$A$196,AI$5,SUMIF($E$1:$E$4,$A42,$F$1:$F$4)+SUMIF(Sets!$W$7:$W$16,$B42,Sets!$Y$7:$Y$16)-1)</f>
        <v>5.1624880769027244E-3</v>
      </c>
      <c r="AJ42" s="60">
        <f ca="1">OFFSET(WPDATA!$A$196,AJ$5,SUMIF($E$1:$E$4,$A42,$F$1:$F$4)+SUMIF(Sets!$W$7:$W$16,$B42,Sets!$Y$7:$Y$16)-1)</f>
        <v>5.1359736740471699E-3</v>
      </c>
      <c r="AK42" s="60">
        <f ca="1">OFFSET(WPDATA!$A$196,AK$5,SUMIF($E$1:$E$4,$A42,$F$1:$F$4)+SUMIF(Sets!$W$7:$W$16,$B42,Sets!$Y$7:$Y$16)-1)</f>
        <v>5.9247084013255942E-3</v>
      </c>
      <c r="AL42" s="60">
        <f ca="1">OFFSET(WPDATA!$A$196,AL$5,SUMIF($E$1:$E$4,$A42,$F$1:$F$4)+SUMIF(Sets!$W$7:$W$16,$B42,Sets!$Y$7:$Y$16)-1)</f>
        <v>5.8898129769005955E-3</v>
      </c>
      <c r="AM42" s="60">
        <f ca="1">OFFSET(WPDATA!$A$196,AM$5,SUMIF($E$1:$E$4,$A42,$F$1:$F$4)+SUMIF(Sets!$W$7:$W$16,$B42,Sets!$Y$7:$Y$16)-1)</f>
        <v>5.8553262006584986E-3</v>
      </c>
      <c r="AN42" s="60">
        <f ca="1">OFFSET(WPDATA!$A$196,AN$5,SUMIF($E$1:$E$4,$A42,$F$1:$F$4)+SUMIF(Sets!$W$7:$W$16,$B42,Sets!$Y$7:$Y$16)-1)</f>
        <v>5.8212409360850941E-3</v>
      </c>
      <c r="AO42" s="60">
        <f ca="1">OFFSET(WPDATA!$A$196,AO$5,SUMIF($E$1:$E$4,$A42,$F$1:$F$4)+SUMIF(Sets!$W$7:$W$16,$B42,Sets!$Y$7:$Y$16)-1)</f>
        <v>5.7875502118735428E-3</v>
      </c>
      <c r="AP42" s="60"/>
      <c r="AQ42" s="60"/>
      <c r="AR42" s="60"/>
      <c r="AS42" s="60"/>
      <c r="AT42" s="60"/>
    </row>
    <row r="43" spans="1:46" x14ac:dyDescent="0.25">
      <c r="A43" s="15" t="s">
        <v>339</v>
      </c>
      <c r="B43" s="15" t="str">
        <f t="shared" si="14"/>
        <v>sim5</v>
      </c>
      <c r="C43" s="60">
        <f ca="1">OFFSET(WPDATA!$A$196,C$5,SUMIF($E$1:$E$4,$A43,$F$1:$F$4)+SUMIF(Sets!$W$7:$W$16,$B43,Sets!$Y$7:$Y$16)-1)</f>
        <v>2.9595359004724636E-3</v>
      </c>
      <c r="D43" s="60">
        <f ca="1">OFFSET(WPDATA!$A$196,D$5,SUMIF($E$1:$E$4,$A43,$F$1:$F$4)+SUMIF(Sets!$W$7:$W$16,$B43,Sets!$Y$7:$Y$16)-1)</f>
        <v>2.9508028933743044E-3</v>
      </c>
      <c r="E43" s="60">
        <f ca="1">OFFSET(WPDATA!$A$196,E$5,SUMIF($E$1:$E$4,$A43,$F$1:$F$4)+SUMIF(Sets!$W$7:$W$16,$B43,Sets!$Y$7:$Y$16)-1)</f>
        <v>2.9421212734089541E-3</v>
      </c>
      <c r="F43" s="60">
        <f ca="1">OFFSET(WPDATA!$A$196,F$5,SUMIF($E$1:$E$4,$A43,$F$1:$F$4)+SUMIF(Sets!$W$7:$W$16,$B43,Sets!$Y$7:$Y$16)-1)</f>
        <v>2.9334905883427655E-3</v>
      </c>
      <c r="G43" s="60">
        <f ca="1">OFFSET(WPDATA!$A$196,G$5,SUMIF($E$1:$E$4,$A43,$F$1:$F$4)+SUMIF(Sets!$W$7:$W$16,$B43,Sets!$Y$7:$Y$16)-1)</f>
        <v>6.1122996322192976E-3</v>
      </c>
      <c r="H43" s="60">
        <f ca="1">OFFSET(WPDATA!$A$196,H$5,SUMIF($E$1:$E$4,$A43,$F$1:$F$4)+SUMIF(Sets!$W$7:$W$16,$B43,Sets!$Y$7:$Y$16)-1)</f>
        <v>6.0751663948963516E-3</v>
      </c>
      <c r="I43" s="60">
        <f ca="1">OFFSET(WPDATA!$A$196,I$5,SUMIF($E$1:$E$4,$A43,$F$1:$F$4)+SUMIF(Sets!$W$7:$W$16,$B43,Sets!$Y$7:$Y$16)-1)</f>
        <v>6.0384816143168544E-3</v>
      </c>
      <c r="J43" s="60">
        <f ca="1">OFFSET(WPDATA!$A$196,J$5,SUMIF($E$1:$E$4,$A43,$F$1:$F$4)+SUMIF(Sets!$W$7:$W$16,$B43,Sets!$Y$7:$Y$16)-1)</f>
        <v>6.0022372152495305E-3</v>
      </c>
      <c r="K43" s="60">
        <f ca="1">OFFSET(WPDATA!$A$196,K$5,SUMIF($E$1:$E$4,$A43,$F$1:$F$4)+SUMIF(Sets!$W$7:$W$16,$B43,Sets!$Y$7:$Y$16)-1)</f>
        <v>5.9664253151790374E-3</v>
      </c>
      <c r="L43" s="60">
        <f ca="1">OFFSET(WPDATA!$A$196,L$5,SUMIF($E$1:$E$4,$A43,$F$1:$F$4)+SUMIF(Sets!$W$7:$W$16,$B43,Sets!$Y$7:$Y$16)-1)</f>
        <v>6.5195080346565877E-3</v>
      </c>
      <c r="M43" s="60">
        <f ca="1">OFFSET(WPDATA!$A$196,M$5,SUMIF($E$1:$E$4,$A43,$F$1:$F$4)+SUMIF(Sets!$W$7:$W$16,$B43,Sets!$Y$7:$Y$16)-1)</f>
        <v>6.4772793598274767E-3</v>
      </c>
      <c r="N43" s="60">
        <f ca="1">OFFSET(WPDATA!$A$196,N$5,SUMIF($E$1:$E$4,$A43,$F$1:$F$4)+SUMIF(Sets!$W$7:$W$16,$B43,Sets!$Y$7:$Y$16)-1)</f>
        <v>6.4355942182295137E-3</v>
      </c>
      <c r="O43" s="60">
        <f ca="1">OFFSET(WPDATA!$A$196,O$5,SUMIF($E$1:$E$4,$A43,$F$1:$F$4)+SUMIF(Sets!$W$7:$W$16,$B43,Sets!$Y$7:$Y$16)-1)</f>
        <v>6.3944421830872348E-3</v>
      </c>
      <c r="P43" s="60">
        <f ca="1">OFFSET(WPDATA!$A$196,P$5,SUMIF($E$1:$E$4,$A43,$F$1:$F$4)+SUMIF(Sets!$W$7:$W$16,$B43,Sets!$Y$7:$Y$16)-1)</f>
        <v>6.3538130926243056E-3</v>
      </c>
      <c r="Q43" s="60">
        <f ca="1">OFFSET(WPDATA!$A$196,Q$5,SUMIF($E$1:$E$4,$A43,$F$1:$F$4)+SUMIF(Sets!$W$7:$W$16,$B43,Sets!$Y$7:$Y$16)-1)</f>
        <v>5.1676987528646639E-3</v>
      </c>
      <c r="R43" s="60">
        <f ca="1">OFFSET(WPDATA!$A$196,R$5,SUMIF($E$1:$E$4,$A43,$F$1:$F$4)+SUMIF(Sets!$W$7:$W$16,$B43,Sets!$Y$7:$Y$16)-1)</f>
        <v>5.1411309369335583E-3</v>
      </c>
      <c r="S43" s="60">
        <f ca="1">OFFSET(WPDATA!$A$196,S$5,SUMIF($E$1:$E$4,$A43,$F$1:$F$4)+SUMIF(Sets!$W$7:$W$16,$B43,Sets!$Y$7:$Y$16)-1)</f>
        <v>5.1148349009884162E-3</v>
      </c>
      <c r="T43" s="60">
        <f ca="1">OFFSET(WPDATA!$A$196,T$5,SUMIF($E$1:$E$4,$A43,$F$1:$F$4)+SUMIF(Sets!$W$7:$W$16,$B43,Sets!$Y$7:$Y$16)-1)</f>
        <v>5.0888064959170951E-3</v>
      </c>
      <c r="U43" s="60">
        <f ca="1">OFFSET(WPDATA!$A$196,U$5,SUMIF($E$1:$E$4,$A43,$F$1:$F$4)+SUMIF(Sets!$W$7:$W$16,$B43,Sets!$Y$7:$Y$16)-1)</f>
        <v>5.0630416566456579E-3</v>
      </c>
      <c r="V43" s="60">
        <f ca="1">OFFSET(WPDATA!$A$196,V$5,SUMIF($E$1:$E$4,$A43,$F$1:$F$4)+SUMIF(Sets!$W$7:$W$16,$B43,Sets!$Y$7:$Y$16)-1)</f>
        <v>5.5770291665080398E-3</v>
      </c>
      <c r="W43" s="60">
        <f ca="1">OFFSET(WPDATA!$A$196,W$5,SUMIF($E$1:$E$4,$A43,$F$1:$F$4)+SUMIF(Sets!$W$7:$W$16,$B43,Sets!$Y$7:$Y$16)-1)</f>
        <v>5.5460984138934319E-3</v>
      </c>
      <c r="X43" s="60">
        <f ca="1">OFFSET(WPDATA!$A$196,X$5,SUMIF($E$1:$E$4,$A43,$F$1:$F$4)+SUMIF(Sets!$W$7:$W$16,$B43,Sets!$Y$7:$Y$16)-1)</f>
        <v>5.5155088589589445E-3</v>
      </c>
      <c r="Y43" s="60">
        <f ca="1">OFFSET(WPDATA!$A$196,Y$5,SUMIF($E$1:$E$4,$A43,$F$1:$F$4)+SUMIF(Sets!$W$7:$W$16,$B43,Sets!$Y$7:$Y$16)-1)</f>
        <v>5.4852548870358503E-3</v>
      </c>
      <c r="Z43" s="60">
        <f ca="1">OFFSET(WPDATA!$A$196,Z$5,SUMIF($E$1:$E$4,$A43,$F$1:$F$4)+SUMIF(Sets!$W$7:$W$16,$B43,Sets!$Y$7:$Y$16)-1)</f>
        <v>5.4553310059749279E-3</v>
      </c>
      <c r="AA43" s="60">
        <f ca="1">OFFSET(WPDATA!$A$196,AA$5,SUMIF($E$1:$E$4,$A43,$F$1:$F$4)+SUMIF(Sets!$W$7:$W$16,$B43,Sets!$Y$7:$Y$16)-1)</f>
        <v>5.2032181788257588E-3</v>
      </c>
      <c r="AB43" s="60">
        <f ca="1">OFFSET(WPDATA!$A$196,AB$5,SUMIF($E$1:$E$4,$A43,$F$1:$F$4)+SUMIF(Sets!$W$7:$W$16,$B43,Sets!$Y$7:$Y$16)-1)</f>
        <v>5.176284839450351E-3</v>
      </c>
      <c r="AC43" s="60">
        <f ca="1">OFFSET(WPDATA!$A$196,AC$5,SUMIF($E$1:$E$4,$A43,$F$1:$F$4)+SUMIF(Sets!$W$7:$W$16,$B43,Sets!$Y$7:$Y$16)-1)</f>
        <v>5.1496288934802332E-3</v>
      </c>
      <c r="AD43" s="60">
        <f ca="1">OFFSET(WPDATA!$A$196,AD$5,SUMIF($E$1:$E$4,$A43,$F$1:$F$4)+SUMIF(Sets!$W$7:$W$16,$B43,Sets!$Y$7:$Y$16)-1)</f>
        <v>5.1232460774513809E-3</v>
      </c>
      <c r="AE43" s="60">
        <f ca="1">OFFSET(WPDATA!$A$196,AE$5,SUMIF($E$1:$E$4,$A43,$F$1:$F$4)+SUMIF(Sets!$W$7:$W$16,$B43,Sets!$Y$7:$Y$16)-1)</f>
        <v>5.0971322148255244E-3</v>
      </c>
      <c r="AF43" s="60">
        <f ca="1">OFFSET(WPDATA!$A$196,AF$5,SUMIF($E$1:$E$4,$A43,$F$1:$F$4)+SUMIF(Sets!$W$7:$W$16,$B43,Sets!$Y$7:$Y$16)-1)</f>
        <v>5.2436996882612458E-3</v>
      </c>
      <c r="AG43" s="60">
        <f ca="1">OFFSET(WPDATA!$A$196,AG$5,SUMIF($E$1:$E$4,$A43,$F$1:$F$4)+SUMIF(Sets!$W$7:$W$16,$B43,Sets!$Y$7:$Y$16)-1)</f>
        <v>5.2163467325260365E-3</v>
      </c>
      <c r="AH43" s="60">
        <f ca="1">OFFSET(WPDATA!$A$196,AH$5,SUMIF($E$1:$E$4,$A43,$F$1:$F$4)+SUMIF(Sets!$W$7:$W$16,$B43,Sets!$Y$7:$Y$16)-1)</f>
        <v>5.189277660955143E-3</v>
      </c>
      <c r="AI43" s="60">
        <f ca="1">OFFSET(WPDATA!$A$196,AI$5,SUMIF($E$1:$E$4,$A43,$F$1:$F$4)+SUMIF(Sets!$W$7:$W$16,$B43,Sets!$Y$7:$Y$16)-1)</f>
        <v>5.1624880769027244E-3</v>
      </c>
      <c r="AJ43" s="60">
        <f ca="1">OFFSET(WPDATA!$A$196,AJ$5,SUMIF($E$1:$E$4,$A43,$F$1:$F$4)+SUMIF(Sets!$W$7:$W$16,$B43,Sets!$Y$7:$Y$16)-1)</f>
        <v>5.1359736740471699E-3</v>
      </c>
      <c r="AK43" s="60">
        <f ca="1">OFFSET(WPDATA!$A$196,AK$5,SUMIF($E$1:$E$4,$A43,$F$1:$F$4)+SUMIF(Sets!$W$7:$W$16,$B43,Sets!$Y$7:$Y$16)-1)</f>
        <v>5.9247084013255942E-3</v>
      </c>
      <c r="AL43" s="60">
        <f ca="1">OFFSET(WPDATA!$A$196,AL$5,SUMIF($E$1:$E$4,$A43,$F$1:$F$4)+SUMIF(Sets!$W$7:$W$16,$B43,Sets!$Y$7:$Y$16)-1)</f>
        <v>5.8898129769005955E-3</v>
      </c>
      <c r="AM43" s="60">
        <f ca="1">OFFSET(WPDATA!$A$196,AM$5,SUMIF($E$1:$E$4,$A43,$F$1:$F$4)+SUMIF(Sets!$W$7:$W$16,$B43,Sets!$Y$7:$Y$16)-1)</f>
        <v>5.8553262006584986E-3</v>
      </c>
      <c r="AN43" s="60">
        <f ca="1">OFFSET(WPDATA!$A$196,AN$5,SUMIF($E$1:$E$4,$A43,$F$1:$F$4)+SUMIF(Sets!$W$7:$W$16,$B43,Sets!$Y$7:$Y$16)-1)</f>
        <v>5.8212409360850941E-3</v>
      </c>
      <c r="AO43" s="60">
        <f ca="1">OFFSET(WPDATA!$A$196,AO$5,SUMIF($E$1:$E$4,$A43,$F$1:$F$4)+SUMIF(Sets!$W$7:$W$16,$B43,Sets!$Y$7:$Y$16)-1)</f>
        <v>5.7875502118735428E-3</v>
      </c>
      <c r="AP43" s="60"/>
      <c r="AQ43" s="60"/>
      <c r="AR43" s="60"/>
      <c r="AS43" s="60"/>
      <c r="AT43" s="60"/>
    </row>
    <row r="44" spans="1:46" x14ac:dyDescent="0.25">
      <c r="A44" s="15" t="s">
        <v>339</v>
      </c>
      <c r="B44" s="15" t="str">
        <f t="shared" si="14"/>
        <v>sim6</v>
      </c>
      <c r="C44" s="60">
        <f ca="1">OFFSET(WPDATA!$A$196,C$5,SUMIF($E$1:$E$4,$A44,$F$1:$F$4)+SUMIF(Sets!$W$7:$W$16,$B44,Sets!$Y$7:$Y$16)-1)</f>
        <v>2.9595359004724636E-3</v>
      </c>
      <c r="D44" s="60">
        <f ca="1">OFFSET(WPDATA!$A$196,D$5,SUMIF($E$1:$E$4,$A44,$F$1:$F$4)+SUMIF(Sets!$W$7:$W$16,$B44,Sets!$Y$7:$Y$16)-1)</f>
        <v>2.9508028933743044E-3</v>
      </c>
      <c r="E44" s="60">
        <f ca="1">OFFSET(WPDATA!$A$196,E$5,SUMIF($E$1:$E$4,$A44,$F$1:$F$4)+SUMIF(Sets!$W$7:$W$16,$B44,Sets!$Y$7:$Y$16)-1)</f>
        <v>2.9421212734089541E-3</v>
      </c>
      <c r="F44" s="60">
        <f ca="1">OFFSET(WPDATA!$A$196,F$5,SUMIF($E$1:$E$4,$A44,$F$1:$F$4)+SUMIF(Sets!$W$7:$W$16,$B44,Sets!$Y$7:$Y$16)-1)</f>
        <v>2.9334905883427655E-3</v>
      </c>
      <c r="G44" s="60">
        <f ca="1">OFFSET(WPDATA!$A$196,G$5,SUMIF($E$1:$E$4,$A44,$F$1:$F$4)+SUMIF(Sets!$W$7:$W$16,$B44,Sets!$Y$7:$Y$16)-1)</f>
        <v>6.1122996322192976E-3</v>
      </c>
      <c r="H44" s="60">
        <f ca="1">OFFSET(WPDATA!$A$196,H$5,SUMIF($E$1:$E$4,$A44,$F$1:$F$4)+SUMIF(Sets!$W$7:$W$16,$B44,Sets!$Y$7:$Y$16)-1)</f>
        <v>6.0751663948963516E-3</v>
      </c>
      <c r="I44" s="60">
        <f ca="1">OFFSET(WPDATA!$A$196,I$5,SUMIF($E$1:$E$4,$A44,$F$1:$F$4)+SUMIF(Sets!$W$7:$W$16,$B44,Sets!$Y$7:$Y$16)-1)</f>
        <v>6.0384816143168544E-3</v>
      </c>
      <c r="J44" s="60">
        <f ca="1">OFFSET(WPDATA!$A$196,J$5,SUMIF($E$1:$E$4,$A44,$F$1:$F$4)+SUMIF(Sets!$W$7:$W$16,$B44,Sets!$Y$7:$Y$16)-1)</f>
        <v>6.0022372152495305E-3</v>
      </c>
      <c r="K44" s="60">
        <f ca="1">OFFSET(WPDATA!$A$196,K$5,SUMIF($E$1:$E$4,$A44,$F$1:$F$4)+SUMIF(Sets!$W$7:$W$16,$B44,Sets!$Y$7:$Y$16)-1)</f>
        <v>5.9664253151790374E-3</v>
      </c>
      <c r="L44" s="60">
        <f ca="1">OFFSET(WPDATA!$A$196,L$5,SUMIF($E$1:$E$4,$A44,$F$1:$F$4)+SUMIF(Sets!$W$7:$W$16,$B44,Sets!$Y$7:$Y$16)-1)</f>
        <v>6.5195080346565877E-3</v>
      </c>
      <c r="M44" s="60">
        <f ca="1">OFFSET(WPDATA!$A$196,M$5,SUMIF($E$1:$E$4,$A44,$F$1:$F$4)+SUMIF(Sets!$W$7:$W$16,$B44,Sets!$Y$7:$Y$16)-1)</f>
        <v>6.4772793598274767E-3</v>
      </c>
      <c r="N44" s="60">
        <f ca="1">OFFSET(WPDATA!$A$196,N$5,SUMIF($E$1:$E$4,$A44,$F$1:$F$4)+SUMIF(Sets!$W$7:$W$16,$B44,Sets!$Y$7:$Y$16)-1)</f>
        <v>6.4355942182295137E-3</v>
      </c>
      <c r="O44" s="60">
        <f ca="1">OFFSET(WPDATA!$A$196,O$5,SUMIF($E$1:$E$4,$A44,$F$1:$F$4)+SUMIF(Sets!$W$7:$W$16,$B44,Sets!$Y$7:$Y$16)-1)</f>
        <v>6.3944421830872348E-3</v>
      </c>
      <c r="P44" s="60">
        <f ca="1">OFFSET(WPDATA!$A$196,P$5,SUMIF($E$1:$E$4,$A44,$F$1:$F$4)+SUMIF(Sets!$W$7:$W$16,$B44,Sets!$Y$7:$Y$16)-1)</f>
        <v>6.3538130926243056E-3</v>
      </c>
      <c r="Q44" s="60">
        <f ca="1">OFFSET(WPDATA!$A$196,Q$5,SUMIF($E$1:$E$4,$A44,$F$1:$F$4)+SUMIF(Sets!$W$7:$W$16,$B44,Sets!$Y$7:$Y$16)-1)</f>
        <v>5.1676987528646639E-3</v>
      </c>
      <c r="R44" s="60">
        <f ca="1">OFFSET(WPDATA!$A$196,R$5,SUMIF($E$1:$E$4,$A44,$F$1:$F$4)+SUMIF(Sets!$W$7:$W$16,$B44,Sets!$Y$7:$Y$16)-1)</f>
        <v>5.1411309369335583E-3</v>
      </c>
      <c r="S44" s="60">
        <f ca="1">OFFSET(WPDATA!$A$196,S$5,SUMIF($E$1:$E$4,$A44,$F$1:$F$4)+SUMIF(Sets!$W$7:$W$16,$B44,Sets!$Y$7:$Y$16)-1)</f>
        <v>5.1148349009884162E-3</v>
      </c>
      <c r="T44" s="60">
        <f ca="1">OFFSET(WPDATA!$A$196,T$5,SUMIF($E$1:$E$4,$A44,$F$1:$F$4)+SUMIF(Sets!$W$7:$W$16,$B44,Sets!$Y$7:$Y$16)-1)</f>
        <v>5.0888064959170951E-3</v>
      </c>
      <c r="U44" s="60">
        <f ca="1">OFFSET(WPDATA!$A$196,U$5,SUMIF($E$1:$E$4,$A44,$F$1:$F$4)+SUMIF(Sets!$W$7:$W$16,$B44,Sets!$Y$7:$Y$16)-1)</f>
        <v>5.0630416566456579E-3</v>
      </c>
      <c r="V44" s="60">
        <f ca="1">OFFSET(WPDATA!$A$196,V$5,SUMIF($E$1:$E$4,$A44,$F$1:$F$4)+SUMIF(Sets!$W$7:$W$16,$B44,Sets!$Y$7:$Y$16)-1)</f>
        <v>5.5770291665080398E-3</v>
      </c>
      <c r="W44" s="60">
        <f ca="1">OFFSET(WPDATA!$A$196,W$5,SUMIF($E$1:$E$4,$A44,$F$1:$F$4)+SUMIF(Sets!$W$7:$W$16,$B44,Sets!$Y$7:$Y$16)-1)</f>
        <v>5.5460984138934319E-3</v>
      </c>
      <c r="X44" s="60">
        <f ca="1">OFFSET(WPDATA!$A$196,X$5,SUMIF($E$1:$E$4,$A44,$F$1:$F$4)+SUMIF(Sets!$W$7:$W$16,$B44,Sets!$Y$7:$Y$16)-1)</f>
        <v>5.5155088589589445E-3</v>
      </c>
      <c r="Y44" s="60">
        <f ca="1">OFFSET(WPDATA!$A$196,Y$5,SUMIF($E$1:$E$4,$A44,$F$1:$F$4)+SUMIF(Sets!$W$7:$W$16,$B44,Sets!$Y$7:$Y$16)-1)</f>
        <v>5.4852548870358503E-3</v>
      </c>
      <c r="Z44" s="60">
        <f ca="1">OFFSET(WPDATA!$A$196,Z$5,SUMIF($E$1:$E$4,$A44,$F$1:$F$4)+SUMIF(Sets!$W$7:$W$16,$B44,Sets!$Y$7:$Y$16)-1)</f>
        <v>5.4553310059749279E-3</v>
      </c>
      <c r="AA44" s="60">
        <f ca="1">OFFSET(WPDATA!$A$196,AA$5,SUMIF($E$1:$E$4,$A44,$F$1:$F$4)+SUMIF(Sets!$W$7:$W$16,$B44,Sets!$Y$7:$Y$16)-1)</f>
        <v>5.2032181788257588E-3</v>
      </c>
      <c r="AB44" s="60">
        <f ca="1">OFFSET(WPDATA!$A$196,AB$5,SUMIF($E$1:$E$4,$A44,$F$1:$F$4)+SUMIF(Sets!$W$7:$W$16,$B44,Sets!$Y$7:$Y$16)-1)</f>
        <v>5.176284839450351E-3</v>
      </c>
      <c r="AC44" s="60">
        <f ca="1">OFFSET(WPDATA!$A$196,AC$5,SUMIF($E$1:$E$4,$A44,$F$1:$F$4)+SUMIF(Sets!$W$7:$W$16,$B44,Sets!$Y$7:$Y$16)-1)</f>
        <v>5.1496288934802332E-3</v>
      </c>
      <c r="AD44" s="60">
        <f ca="1">OFFSET(WPDATA!$A$196,AD$5,SUMIF($E$1:$E$4,$A44,$F$1:$F$4)+SUMIF(Sets!$W$7:$W$16,$B44,Sets!$Y$7:$Y$16)-1)</f>
        <v>5.1232460774513809E-3</v>
      </c>
      <c r="AE44" s="60">
        <f ca="1">OFFSET(WPDATA!$A$196,AE$5,SUMIF($E$1:$E$4,$A44,$F$1:$F$4)+SUMIF(Sets!$W$7:$W$16,$B44,Sets!$Y$7:$Y$16)-1)</f>
        <v>5.0971322148255244E-3</v>
      </c>
      <c r="AF44" s="60">
        <f ca="1">OFFSET(WPDATA!$A$196,AF$5,SUMIF($E$1:$E$4,$A44,$F$1:$F$4)+SUMIF(Sets!$W$7:$W$16,$B44,Sets!$Y$7:$Y$16)-1)</f>
        <v>5.2436996882612458E-3</v>
      </c>
      <c r="AG44" s="60">
        <f ca="1">OFFSET(WPDATA!$A$196,AG$5,SUMIF($E$1:$E$4,$A44,$F$1:$F$4)+SUMIF(Sets!$W$7:$W$16,$B44,Sets!$Y$7:$Y$16)-1)</f>
        <v>5.2163467325260365E-3</v>
      </c>
      <c r="AH44" s="60">
        <f ca="1">OFFSET(WPDATA!$A$196,AH$5,SUMIF($E$1:$E$4,$A44,$F$1:$F$4)+SUMIF(Sets!$W$7:$W$16,$B44,Sets!$Y$7:$Y$16)-1)</f>
        <v>5.189277660955143E-3</v>
      </c>
      <c r="AI44" s="60">
        <f ca="1">OFFSET(WPDATA!$A$196,AI$5,SUMIF($E$1:$E$4,$A44,$F$1:$F$4)+SUMIF(Sets!$W$7:$W$16,$B44,Sets!$Y$7:$Y$16)-1)</f>
        <v>5.1624880769027244E-3</v>
      </c>
      <c r="AJ44" s="60">
        <f ca="1">OFFSET(WPDATA!$A$196,AJ$5,SUMIF($E$1:$E$4,$A44,$F$1:$F$4)+SUMIF(Sets!$W$7:$W$16,$B44,Sets!$Y$7:$Y$16)-1)</f>
        <v>5.1359736740471699E-3</v>
      </c>
      <c r="AK44" s="60">
        <f ca="1">OFFSET(WPDATA!$A$196,AK$5,SUMIF($E$1:$E$4,$A44,$F$1:$F$4)+SUMIF(Sets!$W$7:$W$16,$B44,Sets!$Y$7:$Y$16)-1)</f>
        <v>5.9247084013255942E-3</v>
      </c>
      <c r="AL44" s="60">
        <f ca="1">OFFSET(WPDATA!$A$196,AL$5,SUMIF($E$1:$E$4,$A44,$F$1:$F$4)+SUMIF(Sets!$W$7:$W$16,$B44,Sets!$Y$7:$Y$16)-1)</f>
        <v>5.8898129769005955E-3</v>
      </c>
      <c r="AM44" s="60">
        <f ca="1">OFFSET(WPDATA!$A$196,AM$5,SUMIF($E$1:$E$4,$A44,$F$1:$F$4)+SUMIF(Sets!$W$7:$W$16,$B44,Sets!$Y$7:$Y$16)-1)</f>
        <v>5.8553262006584986E-3</v>
      </c>
      <c r="AN44" s="60">
        <f ca="1">OFFSET(WPDATA!$A$196,AN$5,SUMIF($E$1:$E$4,$A44,$F$1:$F$4)+SUMIF(Sets!$W$7:$W$16,$B44,Sets!$Y$7:$Y$16)-1)</f>
        <v>5.8212409360850941E-3</v>
      </c>
      <c r="AO44" s="60">
        <f ca="1">OFFSET(WPDATA!$A$196,AO$5,SUMIF($E$1:$E$4,$A44,$F$1:$F$4)+SUMIF(Sets!$W$7:$W$16,$B44,Sets!$Y$7:$Y$16)-1)</f>
        <v>5.7875502118735428E-3</v>
      </c>
      <c r="AP44" s="60"/>
      <c r="AQ44" s="60"/>
      <c r="AR44" s="60"/>
      <c r="AS44" s="60"/>
      <c r="AT44" s="60"/>
    </row>
    <row r="45" spans="1:46" x14ac:dyDescent="0.25">
      <c r="A45" s="15" t="s">
        <v>339</v>
      </c>
      <c r="B45" s="15" t="str">
        <f t="shared" si="14"/>
        <v>sim7</v>
      </c>
      <c r="C45" s="60">
        <f ca="1">OFFSET(WPDATA!$A$196,C$5,SUMIF($E$1:$E$4,$A45,$F$1:$F$4)+SUMIF(Sets!$W$7:$W$16,$B45,Sets!$Y$7:$Y$16)-1)</f>
        <v>2.9595359004724636E-3</v>
      </c>
      <c r="D45" s="60">
        <f ca="1">OFFSET(WPDATA!$A$196,D$5,SUMIF($E$1:$E$4,$A45,$F$1:$F$4)+SUMIF(Sets!$W$7:$W$16,$B45,Sets!$Y$7:$Y$16)-1)</f>
        <v>2.9508028933743044E-3</v>
      </c>
      <c r="E45" s="60">
        <f ca="1">OFFSET(WPDATA!$A$196,E$5,SUMIF($E$1:$E$4,$A45,$F$1:$F$4)+SUMIF(Sets!$W$7:$W$16,$B45,Sets!$Y$7:$Y$16)-1)</f>
        <v>2.9421212734089541E-3</v>
      </c>
      <c r="F45" s="60">
        <f ca="1">OFFSET(WPDATA!$A$196,F$5,SUMIF($E$1:$E$4,$A45,$F$1:$F$4)+SUMIF(Sets!$W$7:$W$16,$B45,Sets!$Y$7:$Y$16)-1)</f>
        <v>2.9334905883427655E-3</v>
      </c>
      <c r="G45" s="60">
        <f ca="1">OFFSET(WPDATA!$A$196,G$5,SUMIF($E$1:$E$4,$A45,$F$1:$F$4)+SUMIF(Sets!$W$7:$W$16,$B45,Sets!$Y$7:$Y$16)-1)</f>
        <v>6.1122996322192976E-3</v>
      </c>
      <c r="H45" s="60">
        <f ca="1">OFFSET(WPDATA!$A$196,H$5,SUMIF($E$1:$E$4,$A45,$F$1:$F$4)+SUMIF(Sets!$W$7:$W$16,$B45,Sets!$Y$7:$Y$16)-1)</f>
        <v>6.0751663948963516E-3</v>
      </c>
      <c r="I45" s="60">
        <f ca="1">OFFSET(WPDATA!$A$196,I$5,SUMIF($E$1:$E$4,$A45,$F$1:$F$4)+SUMIF(Sets!$W$7:$W$16,$B45,Sets!$Y$7:$Y$16)-1)</f>
        <v>6.0384816143168544E-3</v>
      </c>
      <c r="J45" s="60">
        <f ca="1">OFFSET(WPDATA!$A$196,J$5,SUMIF($E$1:$E$4,$A45,$F$1:$F$4)+SUMIF(Sets!$W$7:$W$16,$B45,Sets!$Y$7:$Y$16)-1)</f>
        <v>6.0022372152495305E-3</v>
      </c>
      <c r="K45" s="60">
        <f ca="1">OFFSET(WPDATA!$A$196,K$5,SUMIF($E$1:$E$4,$A45,$F$1:$F$4)+SUMIF(Sets!$W$7:$W$16,$B45,Sets!$Y$7:$Y$16)-1)</f>
        <v>5.9664253151790374E-3</v>
      </c>
      <c r="L45" s="60">
        <f ca="1">OFFSET(WPDATA!$A$196,L$5,SUMIF($E$1:$E$4,$A45,$F$1:$F$4)+SUMIF(Sets!$W$7:$W$16,$B45,Sets!$Y$7:$Y$16)-1)</f>
        <v>6.5195080346565877E-3</v>
      </c>
      <c r="M45" s="60">
        <f ca="1">OFFSET(WPDATA!$A$196,M$5,SUMIF($E$1:$E$4,$A45,$F$1:$F$4)+SUMIF(Sets!$W$7:$W$16,$B45,Sets!$Y$7:$Y$16)-1)</f>
        <v>6.4772793598274767E-3</v>
      </c>
      <c r="N45" s="60">
        <f ca="1">OFFSET(WPDATA!$A$196,N$5,SUMIF($E$1:$E$4,$A45,$F$1:$F$4)+SUMIF(Sets!$W$7:$W$16,$B45,Sets!$Y$7:$Y$16)-1)</f>
        <v>6.4355942182295137E-3</v>
      </c>
      <c r="O45" s="60">
        <f ca="1">OFFSET(WPDATA!$A$196,O$5,SUMIF($E$1:$E$4,$A45,$F$1:$F$4)+SUMIF(Sets!$W$7:$W$16,$B45,Sets!$Y$7:$Y$16)-1)</f>
        <v>6.3944421830872348E-3</v>
      </c>
      <c r="P45" s="60">
        <f ca="1">OFFSET(WPDATA!$A$196,P$5,SUMIF($E$1:$E$4,$A45,$F$1:$F$4)+SUMIF(Sets!$W$7:$W$16,$B45,Sets!$Y$7:$Y$16)-1)</f>
        <v>6.3538130926243056E-3</v>
      </c>
      <c r="Q45" s="60">
        <f ca="1">OFFSET(WPDATA!$A$196,Q$5,SUMIF($E$1:$E$4,$A45,$F$1:$F$4)+SUMIF(Sets!$W$7:$W$16,$B45,Sets!$Y$7:$Y$16)-1)</f>
        <v>5.1676987528646639E-3</v>
      </c>
      <c r="R45" s="60">
        <f ca="1">OFFSET(WPDATA!$A$196,R$5,SUMIF($E$1:$E$4,$A45,$F$1:$F$4)+SUMIF(Sets!$W$7:$W$16,$B45,Sets!$Y$7:$Y$16)-1)</f>
        <v>5.1411309369335583E-3</v>
      </c>
      <c r="S45" s="60">
        <f ca="1">OFFSET(WPDATA!$A$196,S$5,SUMIF($E$1:$E$4,$A45,$F$1:$F$4)+SUMIF(Sets!$W$7:$W$16,$B45,Sets!$Y$7:$Y$16)-1)</f>
        <v>5.1148349009884162E-3</v>
      </c>
      <c r="T45" s="60">
        <f ca="1">OFFSET(WPDATA!$A$196,T$5,SUMIF($E$1:$E$4,$A45,$F$1:$F$4)+SUMIF(Sets!$W$7:$W$16,$B45,Sets!$Y$7:$Y$16)-1)</f>
        <v>5.0888064959170951E-3</v>
      </c>
      <c r="U45" s="60">
        <f ca="1">OFFSET(WPDATA!$A$196,U$5,SUMIF($E$1:$E$4,$A45,$F$1:$F$4)+SUMIF(Sets!$W$7:$W$16,$B45,Sets!$Y$7:$Y$16)-1)</f>
        <v>5.0630416566456579E-3</v>
      </c>
      <c r="V45" s="60">
        <f ca="1">OFFSET(WPDATA!$A$196,V$5,SUMIF($E$1:$E$4,$A45,$F$1:$F$4)+SUMIF(Sets!$W$7:$W$16,$B45,Sets!$Y$7:$Y$16)-1)</f>
        <v>5.5770291665080398E-3</v>
      </c>
      <c r="W45" s="60">
        <f ca="1">OFFSET(WPDATA!$A$196,W$5,SUMIF($E$1:$E$4,$A45,$F$1:$F$4)+SUMIF(Sets!$W$7:$W$16,$B45,Sets!$Y$7:$Y$16)-1)</f>
        <v>5.5460984138934319E-3</v>
      </c>
      <c r="X45" s="60">
        <f ca="1">OFFSET(WPDATA!$A$196,X$5,SUMIF($E$1:$E$4,$A45,$F$1:$F$4)+SUMIF(Sets!$W$7:$W$16,$B45,Sets!$Y$7:$Y$16)-1)</f>
        <v>5.5155088589589445E-3</v>
      </c>
      <c r="Y45" s="60">
        <f ca="1">OFFSET(WPDATA!$A$196,Y$5,SUMIF($E$1:$E$4,$A45,$F$1:$F$4)+SUMIF(Sets!$W$7:$W$16,$B45,Sets!$Y$7:$Y$16)-1)</f>
        <v>5.4852548870358503E-3</v>
      </c>
      <c r="Z45" s="60">
        <f ca="1">OFFSET(WPDATA!$A$196,Z$5,SUMIF($E$1:$E$4,$A45,$F$1:$F$4)+SUMIF(Sets!$W$7:$W$16,$B45,Sets!$Y$7:$Y$16)-1)</f>
        <v>5.4553310059749279E-3</v>
      </c>
      <c r="AA45" s="60">
        <f ca="1">OFFSET(WPDATA!$A$196,AA$5,SUMIF($E$1:$E$4,$A45,$F$1:$F$4)+SUMIF(Sets!$W$7:$W$16,$B45,Sets!$Y$7:$Y$16)-1)</f>
        <v>5.2032181788257588E-3</v>
      </c>
      <c r="AB45" s="60">
        <f ca="1">OFFSET(WPDATA!$A$196,AB$5,SUMIF($E$1:$E$4,$A45,$F$1:$F$4)+SUMIF(Sets!$W$7:$W$16,$B45,Sets!$Y$7:$Y$16)-1)</f>
        <v>5.176284839450351E-3</v>
      </c>
      <c r="AC45" s="60">
        <f ca="1">OFFSET(WPDATA!$A$196,AC$5,SUMIF($E$1:$E$4,$A45,$F$1:$F$4)+SUMIF(Sets!$W$7:$W$16,$B45,Sets!$Y$7:$Y$16)-1)</f>
        <v>5.1496288934802332E-3</v>
      </c>
      <c r="AD45" s="60">
        <f ca="1">OFFSET(WPDATA!$A$196,AD$5,SUMIF($E$1:$E$4,$A45,$F$1:$F$4)+SUMIF(Sets!$W$7:$W$16,$B45,Sets!$Y$7:$Y$16)-1)</f>
        <v>5.1232460774513809E-3</v>
      </c>
      <c r="AE45" s="60">
        <f ca="1">OFFSET(WPDATA!$A$196,AE$5,SUMIF($E$1:$E$4,$A45,$F$1:$F$4)+SUMIF(Sets!$W$7:$W$16,$B45,Sets!$Y$7:$Y$16)-1)</f>
        <v>5.0971322148255244E-3</v>
      </c>
      <c r="AF45" s="60">
        <f ca="1">OFFSET(WPDATA!$A$196,AF$5,SUMIF($E$1:$E$4,$A45,$F$1:$F$4)+SUMIF(Sets!$W$7:$W$16,$B45,Sets!$Y$7:$Y$16)-1)</f>
        <v>5.2436996882612458E-3</v>
      </c>
      <c r="AG45" s="60">
        <f ca="1">OFFSET(WPDATA!$A$196,AG$5,SUMIF($E$1:$E$4,$A45,$F$1:$F$4)+SUMIF(Sets!$W$7:$W$16,$B45,Sets!$Y$7:$Y$16)-1)</f>
        <v>5.2163467325260365E-3</v>
      </c>
      <c r="AH45" s="60">
        <f ca="1">OFFSET(WPDATA!$A$196,AH$5,SUMIF($E$1:$E$4,$A45,$F$1:$F$4)+SUMIF(Sets!$W$7:$W$16,$B45,Sets!$Y$7:$Y$16)-1)</f>
        <v>5.189277660955143E-3</v>
      </c>
      <c r="AI45" s="60">
        <f ca="1">OFFSET(WPDATA!$A$196,AI$5,SUMIF($E$1:$E$4,$A45,$F$1:$F$4)+SUMIF(Sets!$W$7:$W$16,$B45,Sets!$Y$7:$Y$16)-1)</f>
        <v>5.1624880769027244E-3</v>
      </c>
      <c r="AJ45" s="60">
        <f ca="1">OFFSET(WPDATA!$A$196,AJ$5,SUMIF($E$1:$E$4,$A45,$F$1:$F$4)+SUMIF(Sets!$W$7:$W$16,$B45,Sets!$Y$7:$Y$16)-1)</f>
        <v>5.1359736740471699E-3</v>
      </c>
      <c r="AK45" s="60">
        <f ca="1">OFFSET(WPDATA!$A$196,AK$5,SUMIF($E$1:$E$4,$A45,$F$1:$F$4)+SUMIF(Sets!$W$7:$W$16,$B45,Sets!$Y$7:$Y$16)-1)</f>
        <v>5.9247084013255942E-3</v>
      </c>
      <c r="AL45" s="60">
        <f ca="1">OFFSET(WPDATA!$A$196,AL$5,SUMIF($E$1:$E$4,$A45,$F$1:$F$4)+SUMIF(Sets!$W$7:$W$16,$B45,Sets!$Y$7:$Y$16)-1)</f>
        <v>5.8898129769005955E-3</v>
      </c>
      <c r="AM45" s="60">
        <f ca="1">OFFSET(WPDATA!$A$196,AM$5,SUMIF($E$1:$E$4,$A45,$F$1:$F$4)+SUMIF(Sets!$W$7:$W$16,$B45,Sets!$Y$7:$Y$16)-1)</f>
        <v>5.8553262006584986E-3</v>
      </c>
      <c r="AN45" s="60">
        <f ca="1">OFFSET(WPDATA!$A$196,AN$5,SUMIF($E$1:$E$4,$A45,$F$1:$F$4)+SUMIF(Sets!$W$7:$W$16,$B45,Sets!$Y$7:$Y$16)-1)</f>
        <v>5.8212409360850941E-3</v>
      </c>
      <c r="AO45" s="60">
        <f ca="1">OFFSET(WPDATA!$A$196,AO$5,SUMIF($E$1:$E$4,$A45,$F$1:$F$4)+SUMIF(Sets!$W$7:$W$16,$B45,Sets!$Y$7:$Y$16)-1)</f>
        <v>5.7875502118735428E-3</v>
      </c>
      <c r="AP45" s="60"/>
      <c r="AQ45" s="60"/>
      <c r="AR45" s="60"/>
      <c r="AS45" s="60"/>
      <c r="AT45" s="60"/>
    </row>
    <row r="46" spans="1:46" x14ac:dyDescent="0.25">
      <c r="A46" s="15" t="s">
        <v>339</v>
      </c>
      <c r="B46" s="15" t="str">
        <f t="shared" si="14"/>
        <v>sim8</v>
      </c>
      <c r="C46" s="60">
        <f ca="1">OFFSET(WPDATA!$A$196,C$5,SUMIF($E$1:$E$4,$A46,$F$1:$F$4)+SUMIF(Sets!$W$7:$W$16,$B46,Sets!$Y$7:$Y$16)-1)</f>
        <v>2.9595359004724636E-3</v>
      </c>
      <c r="D46" s="60">
        <f ca="1">OFFSET(WPDATA!$A$196,D$5,SUMIF($E$1:$E$4,$A46,$F$1:$F$4)+SUMIF(Sets!$W$7:$W$16,$B46,Sets!$Y$7:$Y$16)-1)</f>
        <v>2.9508028933743044E-3</v>
      </c>
      <c r="E46" s="60">
        <f ca="1">OFFSET(WPDATA!$A$196,E$5,SUMIF($E$1:$E$4,$A46,$F$1:$F$4)+SUMIF(Sets!$W$7:$W$16,$B46,Sets!$Y$7:$Y$16)-1)</f>
        <v>2.9421212734089541E-3</v>
      </c>
      <c r="F46" s="60">
        <f ca="1">OFFSET(WPDATA!$A$196,F$5,SUMIF($E$1:$E$4,$A46,$F$1:$F$4)+SUMIF(Sets!$W$7:$W$16,$B46,Sets!$Y$7:$Y$16)-1)</f>
        <v>2.9334905883427655E-3</v>
      </c>
      <c r="G46" s="60">
        <f ca="1">OFFSET(WPDATA!$A$196,G$5,SUMIF($E$1:$E$4,$A46,$F$1:$F$4)+SUMIF(Sets!$W$7:$W$16,$B46,Sets!$Y$7:$Y$16)-1)</f>
        <v>6.1122996322192976E-3</v>
      </c>
      <c r="H46" s="60">
        <f ca="1">OFFSET(WPDATA!$A$196,H$5,SUMIF($E$1:$E$4,$A46,$F$1:$F$4)+SUMIF(Sets!$W$7:$W$16,$B46,Sets!$Y$7:$Y$16)-1)</f>
        <v>6.0751663948963516E-3</v>
      </c>
      <c r="I46" s="60">
        <f ca="1">OFFSET(WPDATA!$A$196,I$5,SUMIF($E$1:$E$4,$A46,$F$1:$F$4)+SUMIF(Sets!$W$7:$W$16,$B46,Sets!$Y$7:$Y$16)-1)</f>
        <v>6.0384816143168544E-3</v>
      </c>
      <c r="J46" s="60">
        <f ca="1">OFFSET(WPDATA!$A$196,J$5,SUMIF($E$1:$E$4,$A46,$F$1:$F$4)+SUMIF(Sets!$W$7:$W$16,$B46,Sets!$Y$7:$Y$16)-1)</f>
        <v>6.0022372152495305E-3</v>
      </c>
      <c r="K46" s="60">
        <f ca="1">OFFSET(WPDATA!$A$196,K$5,SUMIF($E$1:$E$4,$A46,$F$1:$F$4)+SUMIF(Sets!$W$7:$W$16,$B46,Sets!$Y$7:$Y$16)-1)</f>
        <v>5.9664253151790374E-3</v>
      </c>
      <c r="L46" s="60">
        <f ca="1">OFFSET(WPDATA!$A$196,L$5,SUMIF($E$1:$E$4,$A46,$F$1:$F$4)+SUMIF(Sets!$W$7:$W$16,$B46,Sets!$Y$7:$Y$16)-1)</f>
        <v>6.5195080346565877E-3</v>
      </c>
      <c r="M46" s="60">
        <f ca="1">OFFSET(WPDATA!$A$196,M$5,SUMIF($E$1:$E$4,$A46,$F$1:$F$4)+SUMIF(Sets!$W$7:$W$16,$B46,Sets!$Y$7:$Y$16)-1)</f>
        <v>6.4772793598274767E-3</v>
      </c>
      <c r="N46" s="60">
        <f ca="1">OFFSET(WPDATA!$A$196,N$5,SUMIF($E$1:$E$4,$A46,$F$1:$F$4)+SUMIF(Sets!$W$7:$W$16,$B46,Sets!$Y$7:$Y$16)-1)</f>
        <v>6.4355942182295137E-3</v>
      </c>
      <c r="O46" s="60">
        <f ca="1">OFFSET(WPDATA!$A$196,O$5,SUMIF($E$1:$E$4,$A46,$F$1:$F$4)+SUMIF(Sets!$W$7:$W$16,$B46,Sets!$Y$7:$Y$16)-1)</f>
        <v>6.3944421830872348E-3</v>
      </c>
      <c r="P46" s="60">
        <f ca="1">OFFSET(WPDATA!$A$196,P$5,SUMIF($E$1:$E$4,$A46,$F$1:$F$4)+SUMIF(Sets!$W$7:$W$16,$B46,Sets!$Y$7:$Y$16)-1)</f>
        <v>6.3538130926243056E-3</v>
      </c>
      <c r="Q46" s="60">
        <f ca="1">OFFSET(WPDATA!$A$196,Q$5,SUMIF($E$1:$E$4,$A46,$F$1:$F$4)+SUMIF(Sets!$W$7:$W$16,$B46,Sets!$Y$7:$Y$16)-1)</f>
        <v>5.1676987528646639E-3</v>
      </c>
      <c r="R46" s="60">
        <f ca="1">OFFSET(WPDATA!$A$196,R$5,SUMIF($E$1:$E$4,$A46,$F$1:$F$4)+SUMIF(Sets!$W$7:$W$16,$B46,Sets!$Y$7:$Y$16)-1)</f>
        <v>5.1411309369335583E-3</v>
      </c>
      <c r="S46" s="60">
        <f ca="1">OFFSET(WPDATA!$A$196,S$5,SUMIF($E$1:$E$4,$A46,$F$1:$F$4)+SUMIF(Sets!$W$7:$W$16,$B46,Sets!$Y$7:$Y$16)-1)</f>
        <v>5.1148349009884162E-3</v>
      </c>
      <c r="T46" s="60">
        <f ca="1">OFFSET(WPDATA!$A$196,T$5,SUMIF($E$1:$E$4,$A46,$F$1:$F$4)+SUMIF(Sets!$W$7:$W$16,$B46,Sets!$Y$7:$Y$16)-1)</f>
        <v>5.0888064959170951E-3</v>
      </c>
      <c r="U46" s="60">
        <f ca="1">OFFSET(WPDATA!$A$196,U$5,SUMIF($E$1:$E$4,$A46,$F$1:$F$4)+SUMIF(Sets!$W$7:$W$16,$B46,Sets!$Y$7:$Y$16)-1)</f>
        <v>5.0630416566456579E-3</v>
      </c>
      <c r="V46" s="60">
        <f ca="1">OFFSET(WPDATA!$A$196,V$5,SUMIF($E$1:$E$4,$A46,$F$1:$F$4)+SUMIF(Sets!$W$7:$W$16,$B46,Sets!$Y$7:$Y$16)-1)</f>
        <v>5.5770291665080398E-3</v>
      </c>
      <c r="W46" s="60">
        <f ca="1">OFFSET(WPDATA!$A$196,W$5,SUMIF($E$1:$E$4,$A46,$F$1:$F$4)+SUMIF(Sets!$W$7:$W$16,$B46,Sets!$Y$7:$Y$16)-1)</f>
        <v>5.5460984138934319E-3</v>
      </c>
      <c r="X46" s="60">
        <f ca="1">OFFSET(WPDATA!$A$196,X$5,SUMIF($E$1:$E$4,$A46,$F$1:$F$4)+SUMIF(Sets!$W$7:$W$16,$B46,Sets!$Y$7:$Y$16)-1)</f>
        <v>5.5155088589589445E-3</v>
      </c>
      <c r="Y46" s="60">
        <f ca="1">OFFSET(WPDATA!$A$196,Y$5,SUMIF($E$1:$E$4,$A46,$F$1:$F$4)+SUMIF(Sets!$W$7:$W$16,$B46,Sets!$Y$7:$Y$16)-1)</f>
        <v>5.4852548870358503E-3</v>
      </c>
      <c r="Z46" s="60">
        <f ca="1">OFFSET(WPDATA!$A$196,Z$5,SUMIF($E$1:$E$4,$A46,$F$1:$F$4)+SUMIF(Sets!$W$7:$W$16,$B46,Sets!$Y$7:$Y$16)-1)</f>
        <v>5.4553310059749279E-3</v>
      </c>
      <c r="AA46" s="60">
        <f ca="1">OFFSET(WPDATA!$A$196,AA$5,SUMIF($E$1:$E$4,$A46,$F$1:$F$4)+SUMIF(Sets!$W$7:$W$16,$B46,Sets!$Y$7:$Y$16)-1)</f>
        <v>5.2032181788257588E-3</v>
      </c>
      <c r="AB46" s="60">
        <f ca="1">OFFSET(WPDATA!$A$196,AB$5,SUMIF($E$1:$E$4,$A46,$F$1:$F$4)+SUMIF(Sets!$W$7:$W$16,$B46,Sets!$Y$7:$Y$16)-1)</f>
        <v>5.176284839450351E-3</v>
      </c>
      <c r="AC46" s="60">
        <f ca="1">OFFSET(WPDATA!$A$196,AC$5,SUMIF($E$1:$E$4,$A46,$F$1:$F$4)+SUMIF(Sets!$W$7:$W$16,$B46,Sets!$Y$7:$Y$16)-1)</f>
        <v>5.1496288934802332E-3</v>
      </c>
      <c r="AD46" s="60">
        <f ca="1">OFFSET(WPDATA!$A$196,AD$5,SUMIF($E$1:$E$4,$A46,$F$1:$F$4)+SUMIF(Sets!$W$7:$W$16,$B46,Sets!$Y$7:$Y$16)-1)</f>
        <v>5.1232460774513809E-3</v>
      </c>
      <c r="AE46" s="60">
        <f ca="1">OFFSET(WPDATA!$A$196,AE$5,SUMIF($E$1:$E$4,$A46,$F$1:$F$4)+SUMIF(Sets!$W$7:$W$16,$B46,Sets!$Y$7:$Y$16)-1)</f>
        <v>5.0971322148255244E-3</v>
      </c>
      <c r="AF46" s="60">
        <f ca="1">OFFSET(WPDATA!$A$196,AF$5,SUMIF($E$1:$E$4,$A46,$F$1:$F$4)+SUMIF(Sets!$W$7:$W$16,$B46,Sets!$Y$7:$Y$16)-1)</f>
        <v>5.2436996882612458E-3</v>
      </c>
      <c r="AG46" s="60">
        <f ca="1">OFFSET(WPDATA!$A$196,AG$5,SUMIF($E$1:$E$4,$A46,$F$1:$F$4)+SUMIF(Sets!$W$7:$W$16,$B46,Sets!$Y$7:$Y$16)-1)</f>
        <v>5.2163467325260365E-3</v>
      </c>
      <c r="AH46" s="60">
        <f ca="1">OFFSET(WPDATA!$A$196,AH$5,SUMIF($E$1:$E$4,$A46,$F$1:$F$4)+SUMIF(Sets!$W$7:$W$16,$B46,Sets!$Y$7:$Y$16)-1)</f>
        <v>5.189277660955143E-3</v>
      </c>
      <c r="AI46" s="60">
        <f ca="1">OFFSET(WPDATA!$A$196,AI$5,SUMIF($E$1:$E$4,$A46,$F$1:$F$4)+SUMIF(Sets!$W$7:$W$16,$B46,Sets!$Y$7:$Y$16)-1)</f>
        <v>5.1624880769027244E-3</v>
      </c>
      <c r="AJ46" s="60">
        <f ca="1">OFFSET(WPDATA!$A$196,AJ$5,SUMIF($E$1:$E$4,$A46,$F$1:$F$4)+SUMIF(Sets!$W$7:$W$16,$B46,Sets!$Y$7:$Y$16)-1)</f>
        <v>5.1359736740471699E-3</v>
      </c>
      <c r="AK46" s="60">
        <f ca="1">OFFSET(WPDATA!$A$196,AK$5,SUMIF($E$1:$E$4,$A46,$F$1:$F$4)+SUMIF(Sets!$W$7:$W$16,$B46,Sets!$Y$7:$Y$16)-1)</f>
        <v>5.9247084013255942E-3</v>
      </c>
      <c r="AL46" s="60">
        <f ca="1">OFFSET(WPDATA!$A$196,AL$5,SUMIF($E$1:$E$4,$A46,$F$1:$F$4)+SUMIF(Sets!$W$7:$W$16,$B46,Sets!$Y$7:$Y$16)-1)</f>
        <v>5.8898129769005955E-3</v>
      </c>
      <c r="AM46" s="60">
        <f ca="1">OFFSET(WPDATA!$A$196,AM$5,SUMIF($E$1:$E$4,$A46,$F$1:$F$4)+SUMIF(Sets!$W$7:$W$16,$B46,Sets!$Y$7:$Y$16)-1)</f>
        <v>5.8553262006584986E-3</v>
      </c>
      <c r="AN46" s="60">
        <f ca="1">OFFSET(WPDATA!$A$196,AN$5,SUMIF($E$1:$E$4,$A46,$F$1:$F$4)+SUMIF(Sets!$W$7:$W$16,$B46,Sets!$Y$7:$Y$16)-1)</f>
        <v>5.8212409360850941E-3</v>
      </c>
      <c r="AO46" s="60">
        <f ca="1">OFFSET(WPDATA!$A$196,AO$5,SUMIF($E$1:$E$4,$A46,$F$1:$F$4)+SUMIF(Sets!$W$7:$W$16,$B46,Sets!$Y$7:$Y$16)-1)</f>
        <v>5.7875502118735428E-3</v>
      </c>
      <c r="AP46" s="60"/>
      <c r="AQ46" s="60"/>
      <c r="AR46" s="60"/>
      <c r="AS46" s="60"/>
      <c r="AT46" s="60"/>
    </row>
    <row r="47" spans="1:46" x14ac:dyDescent="0.25">
      <c r="A47" s="15" t="s">
        <v>339</v>
      </c>
      <c r="B47" s="15" t="str">
        <f t="shared" si="14"/>
        <v>sim9</v>
      </c>
      <c r="C47" s="60">
        <f ca="1">OFFSET(WPDATA!$A$196,C$5,SUMIF($E$1:$E$4,$A47,$F$1:$F$4)+SUMIF(Sets!$W$7:$W$16,$B47,Sets!$Y$7:$Y$16)-1)</f>
        <v>2.9595359004724636E-3</v>
      </c>
      <c r="D47" s="60">
        <f ca="1">OFFSET(WPDATA!$A$196,D$5,SUMIF($E$1:$E$4,$A47,$F$1:$F$4)+SUMIF(Sets!$W$7:$W$16,$B47,Sets!$Y$7:$Y$16)-1)</f>
        <v>2.9508028933743044E-3</v>
      </c>
      <c r="E47" s="60">
        <f ca="1">OFFSET(WPDATA!$A$196,E$5,SUMIF($E$1:$E$4,$A47,$F$1:$F$4)+SUMIF(Sets!$W$7:$W$16,$B47,Sets!$Y$7:$Y$16)-1)</f>
        <v>2.9421212734089541E-3</v>
      </c>
      <c r="F47" s="60">
        <f ca="1">OFFSET(WPDATA!$A$196,F$5,SUMIF($E$1:$E$4,$A47,$F$1:$F$4)+SUMIF(Sets!$W$7:$W$16,$B47,Sets!$Y$7:$Y$16)-1)</f>
        <v>2.9334905883427655E-3</v>
      </c>
      <c r="G47" s="60">
        <f ca="1">OFFSET(WPDATA!$A$196,G$5,SUMIF($E$1:$E$4,$A47,$F$1:$F$4)+SUMIF(Sets!$W$7:$W$16,$B47,Sets!$Y$7:$Y$16)-1)</f>
        <v>6.1122996322192976E-3</v>
      </c>
      <c r="H47" s="60">
        <f ca="1">OFFSET(WPDATA!$A$196,H$5,SUMIF($E$1:$E$4,$A47,$F$1:$F$4)+SUMIF(Sets!$W$7:$W$16,$B47,Sets!$Y$7:$Y$16)-1)</f>
        <v>6.0751663948963516E-3</v>
      </c>
      <c r="I47" s="60">
        <f ca="1">OFFSET(WPDATA!$A$196,I$5,SUMIF($E$1:$E$4,$A47,$F$1:$F$4)+SUMIF(Sets!$W$7:$W$16,$B47,Sets!$Y$7:$Y$16)-1)</f>
        <v>6.0384816143168544E-3</v>
      </c>
      <c r="J47" s="60">
        <f ca="1">OFFSET(WPDATA!$A$196,J$5,SUMIF($E$1:$E$4,$A47,$F$1:$F$4)+SUMIF(Sets!$W$7:$W$16,$B47,Sets!$Y$7:$Y$16)-1)</f>
        <v>6.0022372152495305E-3</v>
      </c>
      <c r="K47" s="60">
        <f ca="1">OFFSET(WPDATA!$A$196,K$5,SUMIF($E$1:$E$4,$A47,$F$1:$F$4)+SUMIF(Sets!$W$7:$W$16,$B47,Sets!$Y$7:$Y$16)-1)</f>
        <v>5.9664253151790374E-3</v>
      </c>
      <c r="L47" s="60">
        <f ca="1">OFFSET(WPDATA!$A$196,L$5,SUMIF($E$1:$E$4,$A47,$F$1:$F$4)+SUMIF(Sets!$W$7:$W$16,$B47,Sets!$Y$7:$Y$16)-1)</f>
        <v>6.5195080346565877E-3</v>
      </c>
      <c r="M47" s="60">
        <f ca="1">OFFSET(WPDATA!$A$196,M$5,SUMIF($E$1:$E$4,$A47,$F$1:$F$4)+SUMIF(Sets!$W$7:$W$16,$B47,Sets!$Y$7:$Y$16)-1)</f>
        <v>6.4772793598274767E-3</v>
      </c>
      <c r="N47" s="60">
        <f ca="1">OFFSET(WPDATA!$A$196,N$5,SUMIF($E$1:$E$4,$A47,$F$1:$F$4)+SUMIF(Sets!$W$7:$W$16,$B47,Sets!$Y$7:$Y$16)-1)</f>
        <v>6.4355942182295137E-3</v>
      </c>
      <c r="O47" s="60">
        <f ca="1">OFFSET(WPDATA!$A$196,O$5,SUMIF($E$1:$E$4,$A47,$F$1:$F$4)+SUMIF(Sets!$W$7:$W$16,$B47,Sets!$Y$7:$Y$16)-1)</f>
        <v>6.3944421830872348E-3</v>
      </c>
      <c r="P47" s="60">
        <f ca="1">OFFSET(WPDATA!$A$196,P$5,SUMIF($E$1:$E$4,$A47,$F$1:$F$4)+SUMIF(Sets!$W$7:$W$16,$B47,Sets!$Y$7:$Y$16)-1)</f>
        <v>6.3538130926243056E-3</v>
      </c>
      <c r="Q47" s="60">
        <f ca="1">OFFSET(WPDATA!$A$196,Q$5,SUMIF($E$1:$E$4,$A47,$F$1:$F$4)+SUMIF(Sets!$W$7:$W$16,$B47,Sets!$Y$7:$Y$16)-1)</f>
        <v>5.1676987528646639E-3</v>
      </c>
      <c r="R47" s="60">
        <f ca="1">OFFSET(WPDATA!$A$196,R$5,SUMIF($E$1:$E$4,$A47,$F$1:$F$4)+SUMIF(Sets!$W$7:$W$16,$B47,Sets!$Y$7:$Y$16)-1)</f>
        <v>5.1411309369335583E-3</v>
      </c>
      <c r="S47" s="60">
        <f ca="1">OFFSET(WPDATA!$A$196,S$5,SUMIF($E$1:$E$4,$A47,$F$1:$F$4)+SUMIF(Sets!$W$7:$W$16,$B47,Sets!$Y$7:$Y$16)-1)</f>
        <v>5.1148349009884162E-3</v>
      </c>
      <c r="T47" s="60">
        <f ca="1">OFFSET(WPDATA!$A$196,T$5,SUMIF($E$1:$E$4,$A47,$F$1:$F$4)+SUMIF(Sets!$W$7:$W$16,$B47,Sets!$Y$7:$Y$16)-1)</f>
        <v>5.0888064959170951E-3</v>
      </c>
      <c r="U47" s="60">
        <f ca="1">OFFSET(WPDATA!$A$196,U$5,SUMIF($E$1:$E$4,$A47,$F$1:$F$4)+SUMIF(Sets!$W$7:$W$16,$B47,Sets!$Y$7:$Y$16)-1)</f>
        <v>5.0630416566456579E-3</v>
      </c>
      <c r="V47" s="60">
        <f ca="1">OFFSET(WPDATA!$A$196,V$5,SUMIF($E$1:$E$4,$A47,$F$1:$F$4)+SUMIF(Sets!$W$7:$W$16,$B47,Sets!$Y$7:$Y$16)-1)</f>
        <v>5.5770291665080398E-3</v>
      </c>
      <c r="W47" s="60">
        <f ca="1">OFFSET(WPDATA!$A$196,W$5,SUMIF($E$1:$E$4,$A47,$F$1:$F$4)+SUMIF(Sets!$W$7:$W$16,$B47,Sets!$Y$7:$Y$16)-1)</f>
        <v>5.5460984138934319E-3</v>
      </c>
      <c r="X47" s="60">
        <f ca="1">OFFSET(WPDATA!$A$196,X$5,SUMIF($E$1:$E$4,$A47,$F$1:$F$4)+SUMIF(Sets!$W$7:$W$16,$B47,Sets!$Y$7:$Y$16)-1)</f>
        <v>5.5155088589589445E-3</v>
      </c>
      <c r="Y47" s="60">
        <f ca="1">OFFSET(WPDATA!$A$196,Y$5,SUMIF($E$1:$E$4,$A47,$F$1:$F$4)+SUMIF(Sets!$W$7:$W$16,$B47,Sets!$Y$7:$Y$16)-1)</f>
        <v>5.4852548870358503E-3</v>
      </c>
      <c r="Z47" s="60">
        <f ca="1">OFFSET(WPDATA!$A$196,Z$5,SUMIF($E$1:$E$4,$A47,$F$1:$F$4)+SUMIF(Sets!$W$7:$W$16,$B47,Sets!$Y$7:$Y$16)-1)</f>
        <v>5.4553310059749279E-3</v>
      </c>
      <c r="AA47" s="60">
        <f ca="1">OFFSET(WPDATA!$A$196,AA$5,SUMIF($E$1:$E$4,$A47,$F$1:$F$4)+SUMIF(Sets!$W$7:$W$16,$B47,Sets!$Y$7:$Y$16)-1)</f>
        <v>5.2032181788257588E-3</v>
      </c>
      <c r="AB47" s="60">
        <f ca="1">OFFSET(WPDATA!$A$196,AB$5,SUMIF($E$1:$E$4,$A47,$F$1:$F$4)+SUMIF(Sets!$W$7:$W$16,$B47,Sets!$Y$7:$Y$16)-1)</f>
        <v>5.176284839450351E-3</v>
      </c>
      <c r="AC47" s="60">
        <f ca="1">OFFSET(WPDATA!$A$196,AC$5,SUMIF($E$1:$E$4,$A47,$F$1:$F$4)+SUMIF(Sets!$W$7:$W$16,$B47,Sets!$Y$7:$Y$16)-1)</f>
        <v>5.1496288934802332E-3</v>
      </c>
      <c r="AD47" s="60">
        <f ca="1">OFFSET(WPDATA!$A$196,AD$5,SUMIF($E$1:$E$4,$A47,$F$1:$F$4)+SUMIF(Sets!$W$7:$W$16,$B47,Sets!$Y$7:$Y$16)-1)</f>
        <v>5.1232460774513809E-3</v>
      </c>
      <c r="AE47" s="60">
        <f ca="1">OFFSET(WPDATA!$A$196,AE$5,SUMIF($E$1:$E$4,$A47,$F$1:$F$4)+SUMIF(Sets!$W$7:$W$16,$B47,Sets!$Y$7:$Y$16)-1)</f>
        <v>5.0971322148255244E-3</v>
      </c>
      <c r="AF47" s="60">
        <f ca="1">OFFSET(WPDATA!$A$196,AF$5,SUMIF($E$1:$E$4,$A47,$F$1:$F$4)+SUMIF(Sets!$W$7:$W$16,$B47,Sets!$Y$7:$Y$16)-1)</f>
        <v>5.2436996882612458E-3</v>
      </c>
      <c r="AG47" s="60">
        <f ca="1">OFFSET(WPDATA!$A$196,AG$5,SUMIF($E$1:$E$4,$A47,$F$1:$F$4)+SUMIF(Sets!$W$7:$W$16,$B47,Sets!$Y$7:$Y$16)-1)</f>
        <v>5.2163467325260365E-3</v>
      </c>
      <c r="AH47" s="60">
        <f ca="1">OFFSET(WPDATA!$A$196,AH$5,SUMIF($E$1:$E$4,$A47,$F$1:$F$4)+SUMIF(Sets!$W$7:$W$16,$B47,Sets!$Y$7:$Y$16)-1)</f>
        <v>5.189277660955143E-3</v>
      </c>
      <c r="AI47" s="60">
        <f ca="1">OFFSET(WPDATA!$A$196,AI$5,SUMIF($E$1:$E$4,$A47,$F$1:$F$4)+SUMIF(Sets!$W$7:$W$16,$B47,Sets!$Y$7:$Y$16)-1)</f>
        <v>5.1624880769027244E-3</v>
      </c>
      <c r="AJ47" s="60">
        <f ca="1">OFFSET(WPDATA!$A$196,AJ$5,SUMIF($E$1:$E$4,$A47,$F$1:$F$4)+SUMIF(Sets!$W$7:$W$16,$B47,Sets!$Y$7:$Y$16)-1)</f>
        <v>5.1359736740471699E-3</v>
      </c>
      <c r="AK47" s="60">
        <f ca="1">OFFSET(WPDATA!$A$196,AK$5,SUMIF($E$1:$E$4,$A47,$F$1:$F$4)+SUMIF(Sets!$W$7:$W$16,$B47,Sets!$Y$7:$Y$16)-1)</f>
        <v>5.9247084013255942E-3</v>
      </c>
      <c r="AL47" s="60">
        <f ca="1">OFFSET(WPDATA!$A$196,AL$5,SUMIF($E$1:$E$4,$A47,$F$1:$F$4)+SUMIF(Sets!$W$7:$W$16,$B47,Sets!$Y$7:$Y$16)-1)</f>
        <v>5.8898129769005955E-3</v>
      </c>
      <c r="AM47" s="60">
        <f ca="1">OFFSET(WPDATA!$A$196,AM$5,SUMIF($E$1:$E$4,$A47,$F$1:$F$4)+SUMIF(Sets!$W$7:$W$16,$B47,Sets!$Y$7:$Y$16)-1)</f>
        <v>5.8553262006584986E-3</v>
      </c>
      <c r="AN47" s="60">
        <f ca="1">OFFSET(WPDATA!$A$196,AN$5,SUMIF($E$1:$E$4,$A47,$F$1:$F$4)+SUMIF(Sets!$W$7:$W$16,$B47,Sets!$Y$7:$Y$16)-1)</f>
        <v>5.8212409360850941E-3</v>
      </c>
      <c r="AO47" s="60">
        <f ca="1">OFFSET(WPDATA!$A$196,AO$5,SUMIF($E$1:$E$4,$A47,$F$1:$F$4)+SUMIF(Sets!$W$7:$W$16,$B47,Sets!$Y$7:$Y$16)-1)</f>
        <v>5.7875502118735428E-3</v>
      </c>
      <c r="AP47" s="60"/>
      <c r="AQ47" s="60"/>
      <c r="AR47" s="60"/>
      <c r="AS47" s="60"/>
      <c r="AT47" s="60"/>
    </row>
    <row r="48" spans="1:46" x14ac:dyDescent="0.25">
      <c r="A48" s="15" t="s">
        <v>340</v>
      </c>
      <c r="B48" s="15" t="str">
        <f t="shared" si="14"/>
        <v>base</v>
      </c>
      <c r="C48" s="62">
        <f t="shared" ca="1" si="14"/>
        <v>2.9595359004724636E-3</v>
      </c>
      <c r="D48" s="62">
        <f t="shared" ref="D48:AO48" ca="1" si="15">D38</f>
        <v>2.9508028933743044E-3</v>
      </c>
      <c r="E48" s="62">
        <f t="shared" ca="1" si="15"/>
        <v>2.9421212734089541E-3</v>
      </c>
      <c r="F48" s="62">
        <f t="shared" ca="1" si="15"/>
        <v>2.9334905883427655E-3</v>
      </c>
      <c r="G48" s="62">
        <f t="shared" ca="1" si="15"/>
        <v>6.1122996322192976E-3</v>
      </c>
      <c r="H48" s="62">
        <f t="shared" ca="1" si="15"/>
        <v>6.0751663948963516E-3</v>
      </c>
      <c r="I48" s="62">
        <f t="shared" ca="1" si="15"/>
        <v>6.0384816143168544E-3</v>
      </c>
      <c r="J48" s="62">
        <f t="shared" ca="1" si="15"/>
        <v>6.0022372152495305E-3</v>
      </c>
      <c r="K48" s="62">
        <f t="shared" ca="1" si="15"/>
        <v>5.9664253151790374E-3</v>
      </c>
      <c r="L48" s="62">
        <f t="shared" ca="1" si="15"/>
        <v>6.5195080346565877E-3</v>
      </c>
      <c r="M48" s="62">
        <f t="shared" ca="1" si="15"/>
        <v>6.4772793598274767E-3</v>
      </c>
      <c r="N48" s="62">
        <f t="shared" ca="1" si="15"/>
        <v>6.4355942182295137E-3</v>
      </c>
      <c r="O48" s="62">
        <f t="shared" ca="1" si="15"/>
        <v>6.3944421830872348E-3</v>
      </c>
      <c r="P48" s="62">
        <f t="shared" ca="1" si="15"/>
        <v>6.3538130926243056E-3</v>
      </c>
      <c r="Q48" s="62">
        <f t="shared" ca="1" si="15"/>
        <v>5.1676987528646639E-3</v>
      </c>
      <c r="R48" s="62">
        <f t="shared" ca="1" si="15"/>
        <v>5.1411309369335583E-3</v>
      </c>
      <c r="S48" s="62">
        <f t="shared" ca="1" si="15"/>
        <v>5.1148349009884162E-3</v>
      </c>
      <c r="T48" s="62">
        <f t="shared" ca="1" si="15"/>
        <v>5.0888064959170951E-3</v>
      </c>
      <c r="U48" s="62">
        <f t="shared" ca="1" si="15"/>
        <v>5.0630416566456579E-3</v>
      </c>
      <c r="V48" s="62">
        <f t="shared" ca="1" si="15"/>
        <v>5.5770291665080398E-3</v>
      </c>
      <c r="W48" s="62">
        <f t="shared" ca="1" si="15"/>
        <v>5.5460984138934319E-3</v>
      </c>
      <c r="X48" s="62">
        <f t="shared" ca="1" si="15"/>
        <v>5.5155088589589445E-3</v>
      </c>
      <c r="Y48" s="62">
        <f t="shared" ca="1" si="15"/>
        <v>5.4852548870358503E-3</v>
      </c>
      <c r="Z48" s="62">
        <f t="shared" ca="1" si="15"/>
        <v>5.4553310059749279E-3</v>
      </c>
      <c r="AA48" s="62">
        <f t="shared" ca="1" si="15"/>
        <v>5.2032181788257588E-3</v>
      </c>
      <c r="AB48" s="62">
        <f t="shared" ca="1" si="15"/>
        <v>5.176284839450351E-3</v>
      </c>
      <c r="AC48" s="62">
        <f t="shared" ca="1" si="15"/>
        <v>5.1496288934802332E-3</v>
      </c>
      <c r="AD48" s="62">
        <f t="shared" ca="1" si="15"/>
        <v>5.1232460774513809E-3</v>
      </c>
      <c r="AE48" s="62">
        <f t="shared" ca="1" si="15"/>
        <v>5.0971322148255244E-3</v>
      </c>
      <c r="AF48" s="62">
        <f t="shared" ca="1" si="15"/>
        <v>5.2436996882612458E-3</v>
      </c>
      <c r="AG48" s="62">
        <f t="shared" ca="1" si="15"/>
        <v>5.2163467325260365E-3</v>
      </c>
      <c r="AH48" s="62">
        <f t="shared" ca="1" si="15"/>
        <v>5.189277660955143E-3</v>
      </c>
      <c r="AI48" s="62">
        <f t="shared" ca="1" si="15"/>
        <v>5.1624880769027244E-3</v>
      </c>
      <c r="AJ48" s="62">
        <f t="shared" ca="1" si="15"/>
        <v>5.1359736740471699E-3</v>
      </c>
      <c r="AK48" s="62">
        <f t="shared" ca="1" si="15"/>
        <v>5.9247084013255942E-3</v>
      </c>
      <c r="AL48" s="62">
        <f t="shared" ca="1" si="15"/>
        <v>5.8898129769005955E-3</v>
      </c>
      <c r="AM48" s="62">
        <f t="shared" ca="1" si="15"/>
        <v>5.8553262006584986E-3</v>
      </c>
      <c r="AN48" s="62">
        <f t="shared" ca="1" si="15"/>
        <v>5.8212409360850941E-3</v>
      </c>
      <c r="AO48" s="62">
        <f t="shared" ca="1" si="15"/>
        <v>5.7875502118735428E-3</v>
      </c>
      <c r="AP48" s="60"/>
      <c r="AQ48" s="60"/>
      <c r="AR48" s="60"/>
      <c r="AS48" s="60"/>
      <c r="AT48" s="60"/>
    </row>
    <row r="49" spans="1:46" x14ac:dyDescent="0.25">
      <c r="A49" s="15" t="s">
        <v>340</v>
      </c>
      <c r="B49" s="15" t="str">
        <f t="shared" si="14"/>
        <v>sim1</v>
      </c>
      <c r="C49" s="62">
        <f t="shared" ca="1" si="14"/>
        <v>2.9595359004724636E-3</v>
      </c>
      <c r="D49" s="62">
        <f t="shared" ref="D49:AO49" ca="1" si="16">D39</f>
        <v>2.9508028933743044E-3</v>
      </c>
      <c r="E49" s="62">
        <f t="shared" ca="1" si="16"/>
        <v>2.9421212734089541E-3</v>
      </c>
      <c r="F49" s="62">
        <f t="shared" ca="1" si="16"/>
        <v>2.9334905883427655E-3</v>
      </c>
      <c r="G49" s="62">
        <f t="shared" ca="1" si="16"/>
        <v>6.1122996322192976E-3</v>
      </c>
      <c r="H49" s="62">
        <f t="shared" ca="1" si="16"/>
        <v>6.0751663948963516E-3</v>
      </c>
      <c r="I49" s="62">
        <f t="shared" ca="1" si="16"/>
        <v>6.0384816143168544E-3</v>
      </c>
      <c r="J49" s="62">
        <f t="shared" ca="1" si="16"/>
        <v>6.0022372152495305E-3</v>
      </c>
      <c r="K49" s="62">
        <f t="shared" ca="1" si="16"/>
        <v>5.9664253151790374E-3</v>
      </c>
      <c r="L49" s="62">
        <f t="shared" ca="1" si="16"/>
        <v>6.5195080346565877E-3</v>
      </c>
      <c r="M49" s="62">
        <f t="shared" ca="1" si="16"/>
        <v>6.4772793598274767E-3</v>
      </c>
      <c r="N49" s="62">
        <f t="shared" ca="1" si="16"/>
        <v>6.4355942182295137E-3</v>
      </c>
      <c r="O49" s="62">
        <f t="shared" ca="1" si="16"/>
        <v>6.3944421830872348E-3</v>
      </c>
      <c r="P49" s="62">
        <f t="shared" ca="1" si="16"/>
        <v>6.3538130926243056E-3</v>
      </c>
      <c r="Q49" s="62">
        <f t="shared" ca="1" si="16"/>
        <v>5.1676987528646639E-3</v>
      </c>
      <c r="R49" s="62">
        <f t="shared" ca="1" si="16"/>
        <v>5.1411309369335583E-3</v>
      </c>
      <c r="S49" s="62">
        <f t="shared" ca="1" si="16"/>
        <v>5.1148349009884162E-3</v>
      </c>
      <c r="T49" s="62">
        <f t="shared" ca="1" si="16"/>
        <v>5.0888064959170951E-3</v>
      </c>
      <c r="U49" s="62">
        <f t="shared" ca="1" si="16"/>
        <v>5.0630416566456579E-3</v>
      </c>
      <c r="V49" s="62">
        <f t="shared" ca="1" si="16"/>
        <v>5.5770291665080398E-3</v>
      </c>
      <c r="W49" s="62">
        <f t="shared" ca="1" si="16"/>
        <v>5.5460984138934319E-3</v>
      </c>
      <c r="X49" s="62">
        <f t="shared" ca="1" si="16"/>
        <v>5.5155088589589445E-3</v>
      </c>
      <c r="Y49" s="62">
        <f t="shared" ca="1" si="16"/>
        <v>5.4852548870358503E-3</v>
      </c>
      <c r="Z49" s="62">
        <f t="shared" ca="1" si="16"/>
        <v>5.4553310059749279E-3</v>
      </c>
      <c r="AA49" s="62">
        <f t="shared" ca="1" si="16"/>
        <v>5.2032181788257588E-3</v>
      </c>
      <c r="AB49" s="62">
        <f t="shared" ca="1" si="16"/>
        <v>5.176284839450351E-3</v>
      </c>
      <c r="AC49" s="62">
        <f t="shared" ca="1" si="16"/>
        <v>5.1496288934802332E-3</v>
      </c>
      <c r="AD49" s="62">
        <f t="shared" ca="1" si="16"/>
        <v>5.1232460774513809E-3</v>
      </c>
      <c r="AE49" s="62">
        <f t="shared" ca="1" si="16"/>
        <v>5.0971322148255244E-3</v>
      </c>
      <c r="AF49" s="62">
        <f t="shared" ca="1" si="16"/>
        <v>5.2436996882612458E-3</v>
      </c>
      <c r="AG49" s="62">
        <f t="shared" ca="1" si="16"/>
        <v>5.2163467325260365E-3</v>
      </c>
      <c r="AH49" s="62">
        <f t="shared" ca="1" si="16"/>
        <v>5.189277660955143E-3</v>
      </c>
      <c r="AI49" s="62">
        <f t="shared" ca="1" si="16"/>
        <v>5.1624880769027244E-3</v>
      </c>
      <c r="AJ49" s="62">
        <f t="shared" ca="1" si="16"/>
        <v>5.1359736740471699E-3</v>
      </c>
      <c r="AK49" s="62">
        <f t="shared" ca="1" si="16"/>
        <v>5.9247084013255942E-3</v>
      </c>
      <c r="AL49" s="62">
        <f t="shared" ca="1" si="16"/>
        <v>5.8898129769005955E-3</v>
      </c>
      <c r="AM49" s="62">
        <f t="shared" ca="1" si="16"/>
        <v>5.8553262006584986E-3</v>
      </c>
      <c r="AN49" s="62">
        <f t="shared" ca="1" si="16"/>
        <v>5.8212409360850941E-3</v>
      </c>
      <c r="AO49" s="62">
        <f t="shared" ca="1" si="16"/>
        <v>5.7875502118735428E-3</v>
      </c>
      <c r="AP49" s="60"/>
      <c r="AQ49" s="60"/>
      <c r="AR49" s="60"/>
      <c r="AS49" s="60"/>
      <c r="AT49" s="60"/>
    </row>
    <row r="50" spans="1:46" x14ac:dyDescent="0.25">
      <c r="A50" s="15" t="s">
        <v>340</v>
      </c>
      <c r="B50" s="15" t="str">
        <f t="shared" si="14"/>
        <v>sim2</v>
      </c>
      <c r="C50" s="62">
        <f t="shared" ca="1" si="14"/>
        <v>2.9595359004724636E-3</v>
      </c>
      <c r="D50" s="62">
        <f t="shared" ref="D50:AO50" ca="1" si="17">D40</f>
        <v>2.9508028933743044E-3</v>
      </c>
      <c r="E50" s="62">
        <f t="shared" ca="1" si="17"/>
        <v>2.9421212734089541E-3</v>
      </c>
      <c r="F50" s="62">
        <f t="shared" ca="1" si="17"/>
        <v>2.9334905883427655E-3</v>
      </c>
      <c r="G50" s="62">
        <f t="shared" ca="1" si="17"/>
        <v>6.1122996322192976E-3</v>
      </c>
      <c r="H50" s="62">
        <f t="shared" ca="1" si="17"/>
        <v>6.0751663948963516E-3</v>
      </c>
      <c r="I50" s="62">
        <f t="shared" ca="1" si="17"/>
        <v>6.0384816143168544E-3</v>
      </c>
      <c r="J50" s="62">
        <f t="shared" ca="1" si="17"/>
        <v>6.0022372152495305E-3</v>
      </c>
      <c r="K50" s="62">
        <f t="shared" ca="1" si="17"/>
        <v>5.9664253151790374E-3</v>
      </c>
      <c r="L50" s="62">
        <f t="shared" ca="1" si="17"/>
        <v>6.5195080346565877E-3</v>
      </c>
      <c r="M50" s="62">
        <f t="shared" ca="1" si="17"/>
        <v>6.4772793598274767E-3</v>
      </c>
      <c r="N50" s="62">
        <f t="shared" ca="1" si="17"/>
        <v>6.4355942182295137E-3</v>
      </c>
      <c r="O50" s="62">
        <f t="shared" ca="1" si="17"/>
        <v>6.3944421830872348E-3</v>
      </c>
      <c r="P50" s="62">
        <f t="shared" ca="1" si="17"/>
        <v>6.3538130926243056E-3</v>
      </c>
      <c r="Q50" s="62">
        <f t="shared" ca="1" si="17"/>
        <v>5.1676987528646639E-3</v>
      </c>
      <c r="R50" s="62">
        <f t="shared" ca="1" si="17"/>
        <v>5.1411309369335583E-3</v>
      </c>
      <c r="S50" s="62">
        <f t="shared" ca="1" si="17"/>
        <v>5.1148349009884162E-3</v>
      </c>
      <c r="T50" s="62">
        <f t="shared" ca="1" si="17"/>
        <v>5.0888064959170951E-3</v>
      </c>
      <c r="U50" s="62">
        <f t="shared" ca="1" si="17"/>
        <v>5.0630416566456579E-3</v>
      </c>
      <c r="V50" s="62">
        <f t="shared" ca="1" si="17"/>
        <v>5.5770291665080398E-3</v>
      </c>
      <c r="W50" s="62">
        <f t="shared" ca="1" si="17"/>
        <v>5.5460984138934319E-3</v>
      </c>
      <c r="X50" s="62">
        <f t="shared" ca="1" si="17"/>
        <v>5.5155088589589445E-3</v>
      </c>
      <c r="Y50" s="62">
        <f t="shared" ca="1" si="17"/>
        <v>5.4852548870358503E-3</v>
      </c>
      <c r="Z50" s="62">
        <f t="shared" ca="1" si="17"/>
        <v>5.4553310059749279E-3</v>
      </c>
      <c r="AA50" s="62">
        <f t="shared" ca="1" si="17"/>
        <v>5.2032181788257588E-3</v>
      </c>
      <c r="AB50" s="62">
        <f t="shared" ca="1" si="17"/>
        <v>5.176284839450351E-3</v>
      </c>
      <c r="AC50" s="62">
        <f t="shared" ca="1" si="17"/>
        <v>5.1496288934802332E-3</v>
      </c>
      <c r="AD50" s="62">
        <f t="shared" ca="1" si="17"/>
        <v>5.1232460774513809E-3</v>
      </c>
      <c r="AE50" s="62">
        <f t="shared" ca="1" si="17"/>
        <v>5.0971322148255244E-3</v>
      </c>
      <c r="AF50" s="62">
        <f t="shared" ca="1" si="17"/>
        <v>5.2436996882612458E-3</v>
      </c>
      <c r="AG50" s="62">
        <f t="shared" ca="1" si="17"/>
        <v>5.2163467325260365E-3</v>
      </c>
      <c r="AH50" s="62">
        <f t="shared" ca="1" si="17"/>
        <v>5.189277660955143E-3</v>
      </c>
      <c r="AI50" s="62">
        <f t="shared" ca="1" si="17"/>
        <v>5.1624880769027244E-3</v>
      </c>
      <c r="AJ50" s="62">
        <f t="shared" ca="1" si="17"/>
        <v>5.1359736740471699E-3</v>
      </c>
      <c r="AK50" s="62">
        <f t="shared" ca="1" si="17"/>
        <v>5.9247084013255942E-3</v>
      </c>
      <c r="AL50" s="62">
        <f t="shared" ca="1" si="17"/>
        <v>5.8898129769005955E-3</v>
      </c>
      <c r="AM50" s="62">
        <f t="shared" ca="1" si="17"/>
        <v>5.8553262006584986E-3</v>
      </c>
      <c r="AN50" s="62">
        <f t="shared" ca="1" si="17"/>
        <v>5.8212409360850941E-3</v>
      </c>
      <c r="AO50" s="62">
        <f t="shared" ca="1" si="17"/>
        <v>5.7875502118735428E-3</v>
      </c>
      <c r="AP50" s="60"/>
      <c r="AQ50" s="60"/>
      <c r="AR50" s="60"/>
      <c r="AS50" s="60"/>
      <c r="AT50" s="60"/>
    </row>
    <row r="51" spans="1:46" x14ac:dyDescent="0.25">
      <c r="A51" s="15" t="s">
        <v>340</v>
      </c>
      <c r="B51" s="15" t="str">
        <f t="shared" si="14"/>
        <v>sim3</v>
      </c>
      <c r="C51" s="62">
        <f t="shared" ca="1" si="14"/>
        <v>2.9595359004724636E-3</v>
      </c>
      <c r="D51" s="62">
        <f t="shared" ref="D51:AO51" ca="1" si="18">D41</f>
        <v>2.9508028933743044E-3</v>
      </c>
      <c r="E51" s="62">
        <f t="shared" ca="1" si="18"/>
        <v>2.9421212734089541E-3</v>
      </c>
      <c r="F51" s="62">
        <f t="shared" ca="1" si="18"/>
        <v>2.9334905883427655E-3</v>
      </c>
      <c r="G51" s="62">
        <f t="shared" ca="1" si="18"/>
        <v>6.1122996322192976E-3</v>
      </c>
      <c r="H51" s="62">
        <f t="shared" ca="1" si="18"/>
        <v>6.0751663948963516E-3</v>
      </c>
      <c r="I51" s="62">
        <f t="shared" ca="1" si="18"/>
        <v>6.0384816143168544E-3</v>
      </c>
      <c r="J51" s="62">
        <f t="shared" ca="1" si="18"/>
        <v>6.0022372152495305E-3</v>
      </c>
      <c r="K51" s="62">
        <f t="shared" ca="1" si="18"/>
        <v>5.9664253151790374E-3</v>
      </c>
      <c r="L51" s="62">
        <f t="shared" ca="1" si="18"/>
        <v>6.5195080346565877E-3</v>
      </c>
      <c r="M51" s="62">
        <f t="shared" ca="1" si="18"/>
        <v>6.4772793598274767E-3</v>
      </c>
      <c r="N51" s="62">
        <f t="shared" ca="1" si="18"/>
        <v>6.4355942182295137E-3</v>
      </c>
      <c r="O51" s="62">
        <f t="shared" ca="1" si="18"/>
        <v>6.3944421830872348E-3</v>
      </c>
      <c r="P51" s="62">
        <f t="shared" ca="1" si="18"/>
        <v>6.3538130926243056E-3</v>
      </c>
      <c r="Q51" s="62">
        <f t="shared" ca="1" si="18"/>
        <v>5.1676987528646639E-3</v>
      </c>
      <c r="R51" s="62">
        <f t="shared" ca="1" si="18"/>
        <v>5.1411309369335583E-3</v>
      </c>
      <c r="S51" s="62">
        <f t="shared" ca="1" si="18"/>
        <v>5.1148349009884162E-3</v>
      </c>
      <c r="T51" s="62">
        <f t="shared" ca="1" si="18"/>
        <v>5.0888064959170951E-3</v>
      </c>
      <c r="U51" s="62">
        <f t="shared" ca="1" si="18"/>
        <v>5.0630416566456579E-3</v>
      </c>
      <c r="V51" s="62">
        <f t="shared" ca="1" si="18"/>
        <v>5.5770291665080398E-3</v>
      </c>
      <c r="W51" s="62">
        <f t="shared" ca="1" si="18"/>
        <v>5.5460984138934319E-3</v>
      </c>
      <c r="X51" s="62">
        <f t="shared" ca="1" si="18"/>
        <v>5.5155088589589445E-3</v>
      </c>
      <c r="Y51" s="62">
        <f t="shared" ca="1" si="18"/>
        <v>5.4852548870358503E-3</v>
      </c>
      <c r="Z51" s="62">
        <f t="shared" ca="1" si="18"/>
        <v>5.4553310059749279E-3</v>
      </c>
      <c r="AA51" s="62">
        <f t="shared" ca="1" si="18"/>
        <v>5.2032181788257588E-3</v>
      </c>
      <c r="AB51" s="62">
        <f t="shared" ca="1" si="18"/>
        <v>5.176284839450351E-3</v>
      </c>
      <c r="AC51" s="62">
        <f t="shared" ca="1" si="18"/>
        <v>5.1496288934802332E-3</v>
      </c>
      <c r="AD51" s="62">
        <f t="shared" ca="1" si="18"/>
        <v>5.1232460774513809E-3</v>
      </c>
      <c r="AE51" s="62">
        <f t="shared" ca="1" si="18"/>
        <v>5.0971322148255244E-3</v>
      </c>
      <c r="AF51" s="62">
        <f t="shared" ca="1" si="18"/>
        <v>5.2436996882612458E-3</v>
      </c>
      <c r="AG51" s="62">
        <f t="shared" ca="1" si="18"/>
        <v>5.2163467325260365E-3</v>
      </c>
      <c r="AH51" s="62">
        <f t="shared" ca="1" si="18"/>
        <v>5.189277660955143E-3</v>
      </c>
      <c r="AI51" s="62">
        <f t="shared" ca="1" si="18"/>
        <v>5.1624880769027244E-3</v>
      </c>
      <c r="AJ51" s="62">
        <f t="shared" ca="1" si="18"/>
        <v>5.1359736740471699E-3</v>
      </c>
      <c r="AK51" s="62">
        <f t="shared" ca="1" si="18"/>
        <v>5.9247084013255942E-3</v>
      </c>
      <c r="AL51" s="62">
        <f t="shared" ca="1" si="18"/>
        <v>5.8898129769005955E-3</v>
      </c>
      <c r="AM51" s="62">
        <f t="shared" ca="1" si="18"/>
        <v>5.8553262006584986E-3</v>
      </c>
      <c r="AN51" s="62">
        <f t="shared" ca="1" si="18"/>
        <v>5.8212409360850941E-3</v>
      </c>
      <c r="AO51" s="62">
        <f t="shared" ca="1" si="18"/>
        <v>5.7875502118735428E-3</v>
      </c>
      <c r="AP51" s="60"/>
      <c r="AQ51" s="60"/>
      <c r="AR51" s="60"/>
      <c r="AS51" s="60"/>
      <c r="AT51" s="60"/>
    </row>
    <row r="52" spans="1:46" x14ac:dyDescent="0.25">
      <c r="A52" s="15" t="s">
        <v>340</v>
      </c>
      <c r="B52" s="15" t="str">
        <f t="shared" si="14"/>
        <v>sim4</v>
      </c>
      <c r="C52" s="62">
        <f t="shared" ca="1" si="14"/>
        <v>2.9595359004724636E-3</v>
      </c>
      <c r="D52" s="62">
        <f t="shared" ref="D52:AO52" ca="1" si="19">D42</f>
        <v>2.9508028933743044E-3</v>
      </c>
      <c r="E52" s="62">
        <f t="shared" ca="1" si="19"/>
        <v>2.9421212734089541E-3</v>
      </c>
      <c r="F52" s="62">
        <f t="shared" ca="1" si="19"/>
        <v>2.9334905883427655E-3</v>
      </c>
      <c r="G52" s="62">
        <f t="shared" ca="1" si="19"/>
        <v>6.1122996322192976E-3</v>
      </c>
      <c r="H52" s="62">
        <f t="shared" ca="1" si="19"/>
        <v>6.0751663948963516E-3</v>
      </c>
      <c r="I52" s="62">
        <f t="shared" ca="1" si="19"/>
        <v>6.0384816143168544E-3</v>
      </c>
      <c r="J52" s="62">
        <f t="shared" ca="1" si="19"/>
        <v>6.0022372152495305E-3</v>
      </c>
      <c r="K52" s="62">
        <f t="shared" ca="1" si="19"/>
        <v>5.9664253151790374E-3</v>
      </c>
      <c r="L52" s="62">
        <f t="shared" ca="1" si="19"/>
        <v>6.5195080346565877E-3</v>
      </c>
      <c r="M52" s="62">
        <f t="shared" ca="1" si="19"/>
        <v>6.4772793598274767E-3</v>
      </c>
      <c r="N52" s="62">
        <f t="shared" ca="1" si="19"/>
        <v>6.4355942182295137E-3</v>
      </c>
      <c r="O52" s="62">
        <f t="shared" ca="1" si="19"/>
        <v>6.3944421830872348E-3</v>
      </c>
      <c r="P52" s="62">
        <f t="shared" ca="1" si="19"/>
        <v>6.3538130926243056E-3</v>
      </c>
      <c r="Q52" s="62">
        <f t="shared" ca="1" si="19"/>
        <v>5.1676987528646639E-3</v>
      </c>
      <c r="R52" s="62">
        <f t="shared" ca="1" si="19"/>
        <v>5.1411309369335583E-3</v>
      </c>
      <c r="S52" s="62">
        <f t="shared" ca="1" si="19"/>
        <v>5.1148349009884162E-3</v>
      </c>
      <c r="T52" s="62">
        <f t="shared" ca="1" si="19"/>
        <v>5.0888064959170951E-3</v>
      </c>
      <c r="U52" s="62">
        <f t="shared" ca="1" si="19"/>
        <v>5.0630416566456579E-3</v>
      </c>
      <c r="V52" s="62">
        <f t="shared" ca="1" si="19"/>
        <v>5.5770291665080398E-3</v>
      </c>
      <c r="W52" s="62">
        <f t="shared" ca="1" si="19"/>
        <v>5.5460984138934319E-3</v>
      </c>
      <c r="X52" s="62">
        <f t="shared" ca="1" si="19"/>
        <v>5.5155088589589445E-3</v>
      </c>
      <c r="Y52" s="62">
        <f t="shared" ca="1" si="19"/>
        <v>5.4852548870358503E-3</v>
      </c>
      <c r="Z52" s="62">
        <f t="shared" ca="1" si="19"/>
        <v>5.4553310059749279E-3</v>
      </c>
      <c r="AA52" s="62">
        <f t="shared" ca="1" si="19"/>
        <v>5.2032181788257588E-3</v>
      </c>
      <c r="AB52" s="62">
        <f t="shared" ca="1" si="19"/>
        <v>5.176284839450351E-3</v>
      </c>
      <c r="AC52" s="62">
        <f t="shared" ca="1" si="19"/>
        <v>5.1496288934802332E-3</v>
      </c>
      <c r="AD52" s="62">
        <f t="shared" ca="1" si="19"/>
        <v>5.1232460774513809E-3</v>
      </c>
      <c r="AE52" s="62">
        <f t="shared" ca="1" si="19"/>
        <v>5.0971322148255244E-3</v>
      </c>
      <c r="AF52" s="62">
        <f t="shared" ca="1" si="19"/>
        <v>5.2436996882612458E-3</v>
      </c>
      <c r="AG52" s="62">
        <f t="shared" ca="1" si="19"/>
        <v>5.2163467325260365E-3</v>
      </c>
      <c r="AH52" s="62">
        <f t="shared" ca="1" si="19"/>
        <v>5.189277660955143E-3</v>
      </c>
      <c r="AI52" s="62">
        <f t="shared" ca="1" si="19"/>
        <v>5.1624880769027244E-3</v>
      </c>
      <c r="AJ52" s="62">
        <f t="shared" ca="1" si="19"/>
        <v>5.1359736740471699E-3</v>
      </c>
      <c r="AK52" s="62">
        <f t="shared" ca="1" si="19"/>
        <v>5.9247084013255942E-3</v>
      </c>
      <c r="AL52" s="62">
        <f t="shared" ca="1" si="19"/>
        <v>5.8898129769005955E-3</v>
      </c>
      <c r="AM52" s="62">
        <f t="shared" ca="1" si="19"/>
        <v>5.8553262006584986E-3</v>
      </c>
      <c r="AN52" s="62">
        <f t="shared" ca="1" si="19"/>
        <v>5.8212409360850941E-3</v>
      </c>
      <c r="AO52" s="62">
        <f t="shared" ca="1" si="19"/>
        <v>5.7875502118735428E-3</v>
      </c>
      <c r="AP52" s="60"/>
      <c r="AQ52" s="60"/>
      <c r="AR52" s="60"/>
      <c r="AS52" s="60"/>
      <c r="AT52" s="60"/>
    </row>
    <row r="53" spans="1:46" x14ac:dyDescent="0.25">
      <c r="A53" s="15" t="s">
        <v>340</v>
      </c>
      <c r="B53" s="15" t="str">
        <f t="shared" si="14"/>
        <v>sim5</v>
      </c>
      <c r="C53" s="62">
        <f t="shared" ca="1" si="14"/>
        <v>2.9595359004724636E-3</v>
      </c>
      <c r="D53" s="62">
        <f t="shared" ref="D53:AO53" ca="1" si="20">D43</f>
        <v>2.9508028933743044E-3</v>
      </c>
      <c r="E53" s="62">
        <f t="shared" ca="1" si="20"/>
        <v>2.9421212734089541E-3</v>
      </c>
      <c r="F53" s="62">
        <f t="shared" ca="1" si="20"/>
        <v>2.9334905883427655E-3</v>
      </c>
      <c r="G53" s="62">
        <f t="shared" ca="1" si="20"/>
        <v>6.1122996322192976E-3</v>
      </c>
      <c r="H53" s="62">
        <f t="shared" ca="1" si="20"/>
        <v>6.0751663948963516E-3</v>
      </c>
      <c r="I53" s="62">
        <f t="shared" ca="1" si="20"/>
        <v>6.0384816143168544E-3</v>
      </c>
      <c r="J53" s="62">
        <f t="shared" ca="1" si="20"/>
        <v>6.0022372152495305E-3</v>
      </c>
      <c r="K53" s="62">
        <f t="shared" ca="1" si="20"/>
        <v>5.9664253151790374E-3</v>
      </c>
      <c r="L53" s="62">
        <f t="shared" ca="1" si="20"/>
        <v>6.5195080346565877E-3</v>
      </c>
      <c r="M53" s="62">
        <f t="shared" ca="1" si="20"/>
        <v>6.4772793598274767E-3</v>
      </c>
      <c r="N53" s="62">
        <f t="shared" ca="1" si="20"/>
        <v>6.4355942182295137E-3</v>
      </c>
      <c r="O53" s="62">
        <f t="shared" ca="1" si="20"/>
        <v>6.3944421830872348E-3</v>
      </c>
      <c r="P53" s="62">
        <f t="shared" ca="1" si="20"/>
        <v>6.3538130926243056E-3</v>
      </c>
      <c r="Q53" s="62">
        <f t="shared" ca="1" si="20"/>
        <v>5.1676987528646639E-3</v>
      </c>
      <c r="R53" s="62">
        <f t="shared" ca="1" si="20"/>
        <v>5.1411309369335583E-3</v>
      </c>
      <c r="S53" s="62">
        <f t="shared" ca="1" si="20"/>
        <v>5.1148349009884162E-3</v>
      </c>
      <c r="T53" s="62">
        <f t="shared" ca="1" si="20"/>
        <v>5.0888064959170951E-3</v>
      </c>
      <c r="U53" s="62">
        <f t="shared" ca="1" si="20"/>
        <v>5.0630416566456579E-3</v>
      </c>
      <c r="V53" s="62">
        <f t="shared" ca="1" si="20"/>
        <v>5.5770291665080398E-3</v>
      </c>
      <c r="W53" s="62">
        <f t="shared" ca="1" si="20"/>
        <v>5.5460984138934319E-3</v>
      </c>
      <c r="X53" s="62">
        <f t="shared" ca="1" si="20"/>
        <v>5.5155088589589445E-3</v>
      </c>
      <c r="Y53" s="62">
        <f t="shared" ca="1" si="20"/>
        <v>5.4852548870358503E-3</v>
      </c>
      <c r="Z53" s="62">
        <f t="shared" ca="1" si="20"/>
        <v>5.4553310059749279E-3</v>
      </c>
      <c r="AA53" s="62">
        <f t="shared" ca="1" si="20"/>
        <v>5.2032181788257588E-3</v>
      </c>
      <c r="AB53" s="62">
        <f t="shared" ca="1" si="20"/>
        <v>5.176284839450351E-3</v>
      </c>
      <c r="AC53" s="62">
        <f t="shared" ca="1" si="20"/>
        <v>5.1496288934802332E-3</v>
      </c>
      <c r="AD53" s="62">
        <f t="shared" ca="1" si="20"/>
        <v>5.1232460774513809E-3</v>
      </c>
      <c r="AE53" s="62">
        <f t="shared" ca="1" si="20"/>
        <v>5.0971322148255244E-3</v>
      </c>
      <c r="AF53" s="62">
        <f t="shared" ca="1" si="20"/>
        <v>5.2436996882612458E-3</v>
      </c>
      <c r="AG53" s="62">
        <f t="shared" ca="1" si="20"/>
        <v>5.2163467325260365E-3</v>
      </c>
      <c r="AH53" s="62">
        <f t="shared" ca="1" si="20"/>
        <v>5.189277660955143E-3</v>
      </c>
      <c r="AI53" s="62">
        <f t="shared" ca="1" si="20"/>
        <v>5.1624880769027244E-3</v>
      </c>
      <c r="AJ53" s="62">
        <f t="shared" ca="1" si="20"/>
        <v>5.1359736740471699E-3</v>
      </c>
      <c r="AK53" s="62">
        <f t="shared" ca="1" si="20"/>
        <v>5.9247084013255942E-3</v>
      </c>
      <c r="AL53" s="62">
        <f t="shared" ca="1" si="20"/>
        <v>5.8898129769005955E-3</v>
      </c>
      <c r="AM53" s="62">
        <f t="shared" ca="1" si="20"/>
        <v>5.8553262006584986E-3</v>
      </c>
      <c r="AN53" s="62">
        <f t="shared" ca="1" si="20"/>
        <v>5.8212409360850941E-3</v>
      </c>
      <c r="AO53" s="62">
        <f t="shared" ca="1" si="20"/>
        <v>5.7875502118735428E-3</v>
      </c>
      <c r="AP53" s="60"/>
      <c r="AQ53" s="60"/>
      <c r="AR53" s="60"/>
      <c r="AS53" s="60"/>
      <c r="AT53" s="60"/>
    </row>
    <row r="54" spans="1:46" x14ac:dyDescent="0.25">
      <c r="A54" s="15" t="s">
        <v>340</v>
      </c>
      <c r="B54" s="15" t="str">
        <f t="shared" si="14"/>
        <v>sim6</v>
      </c>
      <c r="C54" s="62">
        <f t="shared" ca="1" si="14"/>
        <v>2.9595359004724636E-3</v>
      </c>
      <c r="D54" s="62">
        <f t="shared" ref="D54:AO61" ca="1" si="21">D44</f>
        <v>2.9508028933743044E-3</v>
      </c>
      <c r="E54" s="62">
        <f t="shared" ca="1" si="21"/>
        <v>2.9421212734089541E-3</v>
      </c>
      <c r="F54" s="62">
        <f t="shared" ca="1" si="21"/>
        <v>2.9334905883427655E-3</v>
      </c>
      <c r="G54" s="62">
        <f t="shared" ca="1" si="21"/>
        <v>6.1122996322192976E-3</v>
      </c>
      <c r="H54" s="62">
        <f t="shared" ca="1" si="21"/>
        <v>6.0751663948963516E-3</v>
      </c>
      <c r="I54" s="62">
        <f t="shared" ca="1" si="21"/>
        <v>6.0384816143168544E-3</v>
      </c>
      <c r="J54" s="62">
        <f t="shared" ca="1" si="21"/>
        <v>6.0022372152495305E-3</v>
      </c>
      <c r="K54" s="62">
        <f t="shared" ca="1" si="21"/>
        <v>5.9664253151790374E-3</v>
      </c>
      <c r="L54" s="62">
        <f t="shared" ca="1" si="21"/>
        <v>6.5195080346565877E-3</v>
      </c>
      <c r="M54" s="62">
        <f t="shared" ca="1" si="21"/>
        <v>6.4772793598274767E-3</v>
      </c>
      <c r="N54" s="62">
        <f t="shared" ca="1" si="21"/>
        <v>6.4355942182295137E-3</v>
      </c>
      <c r="O54" s="62">
        <f t="shared" ca="1" si="21"/>
        <v>6.3944421830872348E-3</v>
      </c>
      <c r="P54" s="62">
        <f t="shared" ca="1" si="21"/>
        <v>6.3538130926243056E-3</v>
      </c>
      <c r="Q54" s="62">
        <f t="shared" ca="1" si="21"/>
        <v>5.1676987528646639E-3</v>
      </c>
      <c r="R54" s="62">
        <f t="shared" ca="1" si="21"/>
        <v>5.1411309369335583E-3</v>
      </c>
      <c r="S54" s="62">
        <f t="shared" ca="1" si="21"/>
        <v>5.1148349009884162E-3</v>
      </c>
      <c r="T54" s="62">
        <f t="shared" ca="1" si="21"/>
        <v>5.0888064959170951E-3</v>
      </c>
      <c r="U54" s="62">
        <f t="shared" ca="1" si="21"/>
        <v>5.0630416566456579E-3</v>
      </c>
      <c r="V54" s="62">
        <f t="shared" ca="1" si="21"/>
        <v>5.5770291665080398E-3</v>
      </c>
      <c r="W54" s="62">
        <f t="shared" ca="1" si="21"/>
        <v>5.5460984138934319E-3</v>
      </c>
      <c r="X54" s="62">
        <f t="shared" ca="1" si="21"/>
        <v>5.5155088589589445E-3</v>
      </c>
      <c r="Y54" s="62">
        <f t="shared" ca="1" si="21"/>
        <v>5.4852548870358503E-3</v>
      </c>
      <c r="Z54" s="62">
        <f t="shared" ca="1" si="21"/>
        <v>5.4553310059749279E-3</v>
      </c>
      <c r="AA54" s="62">
        <f t="shared" ca="1" si="21"/>
        <v>5.2032181788257588E-3</v>
      </c>
      <c r="AB54" s="62">
        <f t="shared" ca="1" si="21"/>
        <v>5.176284839450351E-3</v>
      </c>
      <c r="AC54" s="62">
        <f t="shared" ca="1" si="21"/>
        <v>5.1496288934802332E-3</v>
      </c>
      <c r="AD54" s="62">
        <f t="shared" ca="1" si="21"/>
        <v>5.1232460774513809E-3</v>
      </c>
      <c r="AE54" s="62">
        <f t="shared" ca="1" si="21"/>
        <v>5.0971322148255244E-3</v>
      </c>
      <c r="AF54" s="62">
        <f t="shared" ca="1" si="21"/>
        <v>5.2436996882612458E-3</v>
      </c>
      <c r="AG54" s="62">
        <f t="shared" ca="1" si="21"/>
        <v>5.2163467325260365E-3</v>
      </c>
      <c r="AH54" s="62">
        <f t="shared" ca="1" si="21"/>
        <v>5.189277660955143E-3</v>
      </c>
      <c r="AI54" s="62">
        <f t="shared" ca="1" si="21"/>
        <v>5.1624880769027244E-3</v>
      </c>
      <c r="AJ54" s="62">
        <f t="shared" ca="1" si="21"/>
        <v>5.1359736740471699E-3</v>
      </c>
      <c r="AK54" s="62">
        <f t="shared" ca="1" si="21"/>
        <v>5.9247084013255942E-3</v>
      </c>
      <c r="AL54" s="62">
        <f t="shared" ca="1" si="21"/>
        <v>5.8898129769005955E-3</v>
      </c>
      <c r="AM54" s="62">
        <f t="shared" ca="1" si="21"/>
        <v>5.8553262006584986E-3</v>
      </c>
      <c r="AN54" s="62">
        <f t="shared" ca="1" si="21"/>
        <v>5.8212409360850941E-3</v>
      </c>
      <c r="AO54" s="62">
        <f t="shared" ca="1" si="21"/>
        <v>5.7875502118735428E-3</v>
      </c>
      <c r="AP54" s="60"/>
      <c r="AQ54" s="60"/>
      <c r="AR54" s="60"/>
      <c r="AS54" s="60"/>
      <c r="AT54" s="60"/>
    </row>
    <row r="55" spans="1:46" x14ac:dyDescent="0.25">
      <c r="A55" s="15" t="s">
        <v>340</v>
      </c>
      <c r="B55" s="15" t="str">
        <f t="shared" ref="B55:B61" si="22">B45</f>
        <v>sim7</v>
      </c>
      <c r="C55" s="62">
        <f t="shared" ref="C55:R55" ca="1" si="23">C45</f>
        <v>2.9595359004724636E-3</v>
      </c>
      <c r="D55" s="62">
        <f t="shared" ca="1" si="23"/>
        <v>2.9508028933743044E-3</v>
      </c>
      <c r="E55" s="62">
        <f t="shared" ca="1" si="23"/>
        <v>2.9421212734089541E-3</v>
      </c>
      <c r="F55" s="62">
        <f t="shared" ca="1" si="23"/>
        <v>2.9334905883427655E-3</v>
      </c>
      <c r="G55" s="62">
        <f t="shared" ca="1" si="23"/>
        <v>6.1122996322192976E-3</v>
      </c>
      <c r="H55" s="62">
        <f t="shared" ca="1" si="23"/>
        <v>6.0751663948963516E-3</v>
      </c>
      <c r="I55" s="62">
        <f t="shared" ca="1" si="23"/>
        <v>6.0384816143168544E-3</v>
      </c>
      <c r="J55" s="62">
        <f t="shared" ca="1" si="23"/>
        <v>6.0022372152495305E-3</v>
      </c>
      <c r="K55" s="62">
        <f t="shared" ca="1" si="23"/>
        <v>5.9664253151790374E-3</v>
      </c>
      <c r="L55" s="62">
        <f t="shared" ca="1" si="23"/>
        <v>6.5195080346565877E-3</v>
      </c>
      <c r="M55" s="62">
        <f t="shared" ca="1" si="23"/>
        <v>6.4772793598274767E-3</v>
      </c>
      <c r="N55" s="62">
        <f t="shared" ca="1" si="23"/>
        <v>6.4355942182295137E-3</v>
      </c>
      <c r="O55" s="62">
        <f t="shared" ca="1" si="23"/>
        <v>6.3944421830872348E-3</v>
      </c>
      <c r="P55" s="62">
        <f t="shared" ca="1" si="23"/>
        <v>6.3538130926243056E-3</v>
      </c>
      <c r="Q55" s="62">
        <f t="shared" ca="1" si="23"/>
        <v>5.1676987528646639E-3</v>
      </c>
      <c r="R55" s="62">
        <f t="shared" ca="1" si="23"/>
        <v>5.1411309369335583E-3</v>
      </c>
      <c r="S55" s="62">
        <f t="shared" ca="1" si="21"/>
        <v>5.1148349009884162E-3</v>
      </c>
      <c r="T55" s="62">
        <f t="shared" ca="1" si="21"/>
        <v>5.0888064959170951E-3</v>
      </c>
      <c r="U55" s="62">
        <f t="shared" ca="1" si="21"/>
        <v>5.0630416566456579E-3</v>
      </c>
      <c r="V55" s="62">
        <f t="shared" ca="1" si="21"/>
        <v>5.5770291665080398E-3</v>
      </c>
      <c r="W55" s="62">
        <f t="shared" ca="1" si="21"/>
        <v>5.5460984138934319E-3</v>
      </c>
      <c r="X55" s="62">
        <f t="shared" ca="1" si="21"/>
        <v>5.5155088589589445E-3</v>
      </c>
      <c r="Y55" s="62">
        <f t="shared" ca="1" si="21"/>
        <v>5.4852548870358503E-3</v>
      </c>
      <c r="Z55" s="62">
        <f t="shared" ca="1" si="21"/>
        <v>5.4553310059749279E-3</v>
      </c>
      <c r="AA55" s="62">
        <f t="shared" ca="1" si="21"/>
        <v>5.2032181788257588E-3</v>
      </c>
      <c r="AB55" s="62">
        <f t="shared" ca="1" si="21"/>
        <v>5.176284839450351E-3</v>
      </c>
      <c r="AC55" s="62">
        <f t="shared" ca="1" si="21"/>
        <v>5.1496288934802332E-3</v>
      </c>
      <c r="AD55" s="62">
        <f t="shared" ca="1" si="21"/>
        <v>5.1232460774513809E-3</v>
      </c>
      <c r="AE55" s="62">
        <f t="shared" ca="1" si="21"/>
        <v>5.0971322148255244E-3</v>
      </c>
      <c r="AF55" s="62">
        <f t="shared" ca="1" si="21"/>
        <v>5.2436996882612458E-3</v>
      </c>
      <c r="AG55" s="62">
        <f t="shared" ca="1" si="21"/>
        <v>5.2163467325260365E-3</v>
      </c>
      <c r="AH55" s="62">
        <f t="shared" ca="1" si="21"/>
        <v>5.189277660955143E-3</v>
      </c>
      <c r="AI55" s="62">
        <f t="shared" ca="1" si="21"/>
        <v>5.1624880769027244E-3</v>
      </c>
      <c r="AJ55" s="62">
        <f t="shared" ca="1" si="21"/>
        <v>5.1359736740471699E-3</v>
      </c>
      <c r="AK55" s="62">
        <f t="shared" ca="1" si="21"/>
        <v>5.9247084013255942E-3</v>
      </c>
      <c r="AL55" s="62">
        <f t="shared" ca="1" si="21"/>
        <v>5.8898129769005955E-3</v>
      </c>
      <c r="AM55" s="62">
        <f t="shared" ca="1" si="21"/>
        <v>5.8553262006584986E-3</v>
      </c>
      <c r="AN55" s="62">
        <f t="shared" ca="1" si="21"/>
        <v>5.8212409360850941E-3</v>
      </c>
      <c r="AO55" s="62">
        <f t="shared" ca="1" si="21"/>
        <v>5.7875502118735428E-3</v>
      </c>
      <c r="AP55" s="60"/>
      <c r="AQ55" s="60"/>
      <c r="AR55" s="60"/>
      <c r="AS55" s="60"/>
      <c r="AT55" s="60"/>
    </row>
    <row r="56" spans="1:46" x14ac:dyDescent="0.25">
      <c r="A56" s="15" t="s">
        <v>340</v>
      </c>
      <c r="B56" s="15" t="str">
        <f t="shared" si="22"/>
        <v>sim8</v>
      </c>
      <c r="C56" s="62">
        <f t="shared" ref="C56:C77" ca="1" si="24">C46</f>
        <v>2.9595359004724636E-3</v>
      </c>
      <c r="D56" s="62">
        <f t="shared" ca="1" si="21"/>
        <v>2.9508028933743044E-3</v>
      </c>
      <c r="E56" s="62">
        <f t="shared" ca="1" si="21"/>
        <v>2.9421212734089541E-3</v>
      </c>
      <c r="F56" s="62">
        <f t="shared" ca="1" si="21"/>
        <v>2.9334905883427655E-3</v>
      </c>
      <c r="G56" s="62">
        <f t="shared" ca="1" si="21"/>
        <v>6.1122996322192976E-3</v>
      </c>
      <c r="H56" s="62">
        <f t="shared" ca="1" si="21"/>
        <v>6.0751663948963516E-3</v>
      </c>
      <c r="I56" s="62">
        <f t="shared" ca="1" si="21"/>
        <v>6.0384816143168544E-3</v>
      </c>
      <c r="J56" s="62">
        <f t="shared" ca="1" si="21"/>
        <v>6.0022372152495305E-3</v>
      </c>
      <c r="K56" s="62">
        <f t="shared" ca="1" si="21"/>
        <v>5.9664253151790374E-3</v>
      </c>
      <c r="L56" s="62">
        <f t="shared" ca="1" si="21"/>
        <v>6.5195080346565877E-3</v>
      </c>
      <c r="M56" s="62">
        <f t="shared" ca="1" si="21"/>
        <v>6.4772793598274767E-3</v>
      </c>
      <c r="N56" s="62">
        <f t="shared" ca="1" si="21"/>
        <v>6.4355942182295137E-3</v>
      </c>
      <c r="O56" s="62">
        <f t="shared" ca="1" si="21"/>
        <v>6.3944421830872348E-3</v>
      </c>
      <c r="P56" s="62">
        <f t="shared" ca="1" si="21"/>
        <v>6.3538130926243056E-3</v>
      </c>
      <c r="Q56" s="62">
        <f t="shared" ca="1" si="21"/>
        <v>5.1676987528646639E-3</v>
      </c>
      <c r="R56" s="62">
        <f t="shared" ca="1" si="21"/>
        <v>5.1411309369335583E-3</v>
      </c>
      <c r="S56" s="62">
        <f t="shared" ca="1" si="21"/>
        <v>5.1148349009884162E-3</v>
      </c>
      <c r="T56" s="62">
        <f t="shared" ca="1" si="21"/>
        <v>5.0888064959170951E-3</v>
      </c>
      <c r="U56" s="62">
        <f t="shared" ca="1" si="21"/>
        <v>5.0630416566456579E-3</v>
      </c>
      <c r="V56" s="62">
        <f t="shared" ca="1" si="21"/>
        <v>5.5770291665080398E-3</v>
      </c>
      <c r="W56" s="62">
        <f t="shared" ca="1" si="21"/>
        <v>5.5460984138934319E-3</v>
      </c>
      <c r="X56" s="62">
        <f t="shared" ca="1" si="21"/>
        <v>5.5155088589589445E-3</v>
      </c>
      <c r="Y56" s="62">
        <f t="shared" ca="1" si="21"/>
        <v>5.4852548870358503E-3</v>
      </c>
      <c r="Z56" s="62">
        <f t="shared" ca="1" si="21"/>
        <v>5.4553310059749279E-3</v>
      </c>
      <c r="AA56" s="62">
        <f t="shared" ca="1" si="21"/>
        <v>5.2032181788257588E-3</v>
      </c>
      <c r="AB56" s="62">
        <f t="shared" ca="1" si="21"/>
        <v>5.176284839450351E-3</v>
      </c>
      <c r="AC56" s="62">
        <f t="shared" ca="1" si="21"/>
        <v>5.1496288934802332E-3</v>
      </c>
      <c r="AD56" s="62">
        <f t="shared" ca="1" si="21"/>
        <v>5.1232460774513809E-3</v>
      </c>
      <c r="AE56" s="62">
        <f t="shared" ca="1" si="21"/>
        <v>5.0971322148255244E-3</v>
      </c>
      <c r="AF56" s="62">
        <f t="shared" ca="1" si="21"/>
        <v>5.2436996882612458E-3</v>
      </c>
      <c r="AG56" s="62">
        <f t="shared" ca="1" si="21"/>
        <v>5.2163467325260365E-3</v>
      </c>
      <c r="AH56" s="62">
        <f t="shared" ca="1" si="21"/>
        <v>5.189277660955143E-3</v>
      </c>
      <c r="AI56" s="62">
        <f t="shared" ca="1" si="21"/>
        <v>5.1624880769027244E-3</v>
      </c>
      <c r="AJ56" s="62">
        <f t="shared" ca="1" si="21"/>
        <v>5.1359736740471699E-3</v>
      </c>
      <c r="AK56" s="62">
        <f t="shared" ca="1" si="21"/>
        <v>5.9247084013255942E-3</v>
      </c>
      <c r="AL56" s="62">
        <f t="shared" ca="1" si="21"/>
        <v>5.8898129769005955E-3</v>
      </c>
      <c r="AM56" s="62">
        <f t="shared" ca="1" si="21"/>
        <v>5.8553262006584986E-3</v>
      </c>
      <c r="AN56" s="62">
        <f t="shared" ca="1" si="21"/>
        <v>5.8212409360850941E-3</v>
      </c>
      <c r="AO56" s="62">
        <f t="shared" ca="1" si="21"/>
        <v>5.7875502118735428E-3</v>
      </c>
      <c r="AP56" s="60"/>
      <c r="AQ56" s="60"/>
      <c r="AR56" s="60"/>
      <c r="AS56" s="60"/>
      <c r="AT56" s="60"/>
    </row>
    <row r="57" spans="1:46" x14ac:dyDescent="0.25">
      <c r="A57" s="15" t="s">
        <v>340</v>
      </c>
      <c r="B57" s="15" t="str">
        <f t="shared" si="22"/>
        <v>sim9</v>
      </c>
      <c r="C57" s="62">
        <f t="shared" ca="1" si="24"/>
        <v>2.9595359004724636E-3</v>
      </c>
      <c r="D57" s="62">
        <f t="shared" ca="1" si="21"/>
        <v>2.9508028933743044E-3</v>
      </c>
      <c r="E57" s="62">
        <f t="shared" ca="1" si="21"/>
        <v>2.9421212734089541E-3</v>
      </c>
      <c r="F57" s="62">
        <f t="shared" ca="1" si="21"/>
        <v>2.9334905883427655E-3</v>
      </c>
      <c r="G57" s="62">
        <f t="shared" ca="1" si="21"/>
        <v>6.1122996322192976E-3</v>
      </c>
      <c r="H57" s="62">
        <f t="shared" ca="1" si="21"/>
        <v>6.0751663948963516E-3</v>
      </c>
      <c r="I57" s="62">
        <f t="shared" ca="1" si="21"/>
        <v>6.0384816143168544E-3</v>
      </c>
      <c r="J57" s="62">
        <f t="shared" ca="1" si="21"/>
        <v>6.0022372152495305E-3</v>
      </c>
      <c r="K57" s="62">
        <f t="shared" ca="1" si="21"/>
        <v>5.9664253151790374E-3</v>
      </c>
      <c r="L57" s="62">
        <f t="shared" ca="1" si="21"/>
        <v>6.5195080346565877E-3</v>
      </c>
      <c r="M57" s="62">
        <f t="shared" ca="1" si="21"/>
        <v>6.4772793598274767E-3</v>
      </c>
      <c r="N57" s="62">
        <f t="shared" ca="1" si="21"/>
        <v>6.4355942182295137E-3</v>
      </c>
      <c r="O57" s="62">
        <f t="shared" ca="1" si="21"/>
        <v>6.3944421830872348E-3</v>
      </c>
      <c r="P57" s="62">
        <f t="shared" ca="1" si="21"/>
        <v>6.3538130926243056E-3</v>
      </c>
      <c r="Q57" s="62">
        <f t="shared" ca="1" si="21"/>
        <v>5.1676987528646639E-3</v>
      </c>
      <c r="R57" s="62">
        <f t="shared" ca="1" si="21"/>
        <v>5.1411309369335583E-3</v>
      </c>
      <c r="S57" s="62">
        <f t="shared" ca="1" si="21"/>
        <v>5.1148349009884162E-3</v>
      </c>
      <c r="T57" s="62">
        <f t="shared" ca="1" si="21"/>
        <v>5.0888064959170951E-3</v>
      </c>
      <c r="U57" s="62">
        <f t="shared" ca="1" si="21"/>
        <v>5.0630416566456579E-3</v>
      </c>
      <c r="V57" s="62">
        <f t="shared" ca="1" si="21"/>
        <v>5.5770291665080398E-3</v>
      </c>
      <c r="W57" s="62">
        <f t="shared" ca="1" si="21"/>
        <v>5.5460984138934319E-3</v>
      </c>
      <c r="X57" s="62">
        <f t="shared" ca="1" si="21"/>
        <v>5.5155088589589445E-3</v>
      </c>
      <c r="Y57" s="62">
        <f t="shared" ca="1" si="21"/>
        <v>5.4852548870358503E-3</v>
      </c>
      <c r="Z57" s="62">
        <f t="shared" ca="1" si="21"/>
        <v>5.4553310059749279E-3</v>
      </c>
      <c r="AA57" s="62">
        <f t="shared" ca="1" si="21"/>
        <v>5.2032181788257588E-3</v>
      </c>
      <c r="AB57" s="62">
        <f t="shared" ca="1" si="21"/>
        <v>5.176284839450351E-3</v>
      </c>
      <c r="AC57" s="62">
        <f t="shared" ca="1" si="21"/>
        <v>5.1496288934802332E-3</v>
      </c>
      <c r="AD57" s="62">
        <f t="shared" ca="1" si="21"/>
        <v>5.1232460774513809E-3</v>
      </c>
      <c r="AE57" s="62">
        <f t="shared" ca="1" si="21"/>
        <v>5.0971322148255244E-3</v>
      </c>
      <c r="AF57" s="62">
        <f t="shared" ca="1" si="21"/>
        <v>5.2436996882612458E-3</v>
      </c>
      <c r="AG57" s="62">
        <f t="shared" ca="1" si="21"/>
        <v>5.2163467325260365E-3</v>
      </c>
      <c r="AH57" s="62">
        <f t="shared" ca="1" si="21"/>
        <v>5.189277660955143E-3</v>
      </c>
      <c r="AI57" s="62">
        <f t="shared" ca="1" si="21"/>
        <v>5.1624880769027244E-3</v>
      </c>
      <c r="AJ57" s="62">
        <f t="shared" ca="1" si="21"/>
        <v>5.1359736740471699E-3</v>
      </c>
      <c r="AK57" s="62">
        <f t="shared" ca="1" si="21"/>
        <v>5.9247084013255942E-3</v>
      </c>
      <c r="AL57" s="62">
        <f t="shared" ca="1" si="21"/>
        <v>5.8898129769005955E-3</v>
      </c>
      <c r="AM57" s="62">
        <f t="shared" ca="1" si="21"/>
        <v>5.8553262006584986E-3</v>
      </c>
      <c r="AN57" s="62">
        <f t="shared" ca="1" si="21"/>
        <v>5.8212409360850941E-3</v>
      </c>
      <c r="AO57" s="62">
        <f t="shared" ca="1" si="21"/>
        <v>5.7875502118735428E-3</v>
      </c>
      <c r="AP57" s="60"/>
      <c r="AQ57" s="60"/>
      <c r="AR57" s="60"/>
      <c r="AS57" s="60"/>
      <c r="AT57" s="60"/>
    </row>
    <row r="58" spans="1:46" x14ac:dyDescent="0.25">
      <c r="A58" s="15" t="s">
        <v>341</v>
      </c>
      <c r="B58" s="15" t="str">
        <f t="shared" si="22"/>
        <v>base</v>
      </c>
      <c r="C58" s="62">
        <f t="shared" ca="1" si="24"/>
        <v>2.9595359004724636E-3</v>
      </c>
      <c r="D58" s="62">
        <f t="shared" ca="1" si="21"/>
        <v>2.9508028933743044E-3</v>
      </c>
      <c r="E58" s="62">
        <f t="shared" ca="1" si="21"/>
        <v>2.9421212734089541E-3</v>
      </c>
      <c r="F58" s="62">
        <f t="shared" ca="1" si="21"/>
        <v>2.9334905883427655E-3</v>
      </c>
      <c r="G58" s="62">
        <f t="shared" ca="1" si="21"/>
        <v>6.1122996322192976E-3</v>
      </c>
      <c r="H58" s="62">
        <f t="shared" ca="1" si="21"/>
        <v>6.0751663948963516E-3</v>
      </c>
      <c r="I58" s="62">
        <f t="shared" ca="1" si="21"/>
        <v>6.0384816143168544E-3</v>
      </c>
      <c r="J58" s="62">
        <f t="shared" ca="1" si="21"/>
        <v>6.0022372152495305E-3</v>
      </c>
      <c r="K58" s="62">
        <f t="shared" ca="1" si="21"/>
        <v>5.9664253151790374E-3</v>
      </c>
      <c r="L58" s="62">
        <f t="shared" ca="1" si="21"/>
        <v>6.5195080346565877E-3</v>
      </c>
      <c r="M58" s="62">
        <f t="shared" ca="1" si="21"/>
        <v>6.4772793598274767E-3</v>
      </c>
      <c r="N58" s="62">
        <f t="shared" ca="1" si="21"/>
        <v>6.4355942182295137E-3</v>
      </c>
      <c r="O58" s="62">
        <f t="shared" ca="1" si="21"/>
        <v>6.3944421830872348E-3</v>
      </c>
      <c r="P58" s="62">
        <f t="shared" ca="1" si="21"/>
        <v>6.3538130926243056E-3</v>
      </c>
      <c r="Q58" s="62">
        <f t="shared" ca="1" si="21"/>
        <v>5.1676987528646639E-3</v>
      </c>
      <c r="R58" s="62">
        <f t="shared" ca="1" si="21"/>
        <v>5.1411309369335583E-3</v>
      </c>
      <c r="S58" s="62">
        <f t="shared" ca="1" si="21"/>
        <v>5.1148349009884162E-3</v>
      </c>
      <c r="T58" s="62">
        <f t="shared" ca="1" si="21"/>
        <v>5.0888064959170951E-3</v>
      </c>
      <c r="U58" s="62">
        <f t="shared" ca="1" si="21"/>
        <v>5.0630416566456579E-3</v>
      </c>
      <c r="V58" s="62">
        <f t="shared" ca="1" si="21"/>
        <v>5.5770291665080398E-3</v>
      </c>
      <c r="W58" s="62">
        <f t="shared" ca="1" si="21"/>
        <v>5.5460984138934319E-3</v>
      </c>
      <c r="X58" s="62">
        <f t="shared" ca="1" si="21"/>
        <v>5.5155088589589445E-3</v>
      </c>
      <c r="Y58" s="62">
        <f t="shared" ca="1" si="21"/>
        <v>5.4852548870358503E-3</v>
      </c>
      <c r="Z58" s="62">
        <f t="shared" ca="1" si="21"/>
        <v>5.4553310059749279E-3</v>
      </c>
      <c r="AA58" s="62">
        <f t="shared" ca="1" si="21"/>
        <v>5.2032181788257588E-3</v>
      </c>
      <c r="AB58" s="62">
        <f t="shared" ca="1" si="21"/>
        <v>5.176284839450351E-3</v>
      </c>
      <c r="AC58" s="62">
        <f t="shared" ca="1" si="21"/>
        <v>5.1496288934802332E-3</v>
      </c>
      <c r="AD58" s="62">
        <f t="shared" ca="1" si="21"/>
        <v>5.1232460774513809E-3</v>
      </c>
      <c r="AE58" s="62">
        <f t="shared" ca="1" si="21"/>
        <v>5.0971322148255244E-3</v>
      </c>
      <c r="AF58" s="62">
        <f t="shared" ca="1" si="21"/>
        <v>5.2436996882612458E-3</v>
      </c>
      <c r="AG58" s="62">
        <f t="shared" ca="1" si="21"/>
        <v>5.2163467325260365E-3</v>
      </c>
      <c r="AH58" s="62">
        <f t="shared" ca="1" si="21"/>
        <v>5.189277660955143E-3</v>
      </c>
      <c r="AI58" s="62">
        <f t="shared" ca="1" si="21"/>
        <v>5.1624880769027244E-3</v>
      </c>
      <c r="AJ58" s="62">
        <f t="shared" ca="1" si="21"/>
        <v>5.1359736740471699E-3</v>
      </c>
      <c r="AK58" s="62">
        <f t="shared" ca="1" si="21"/>
        <v>5.9247084013255942E-3</v>
      </c>
      <c r="AL58" s="62">
        <f t="shared" ca="1" si="21"/>
        <v>5.8898129769005955E-3</v>
      </c>
      <c r="AM58" s="62">
        <f t="shared" ca="1" si="21"/>
        <v>5.8553262006584986E-3</v>
      </c>
      <c r="AN58" s="62">
        <f t="shared" ca="1" si="21"/>
        <v>5.8212409360850941E-3</v>
      </c>
      <c r="AO58" s="62">
        <f t="shared" ca="1" si="21"/>
        <v>5.7875502118735428E-3</v>
      </c>
      <c r="AP58" s="60"/>
      <c r="AQ58" s="60"/>
      <c r="AR58" s="60"/>
      <c r="AS58" s="60"/>
      <c r="AT58" s="60"/>
    </row>
    <row r="59" spans="1:46" x14ac:dyDescent="0.25">
      <c r="A59" s="15" t="s">
        <v>341</v>
      </c>
      <c r="B59" s="15" t="str">
        <f t="shared" si="22"/>
        <v>sim1</v>
      </c>
      <c r="C59" s="62">
        <f t="shared" ca="1" si="24"/>
        <v>2.9595359004724636E-3</v>
      </c>
      <c r="D59" s="62">
        <f t="shared" ca="1" si="21"/>
        <v>2.9508028933743044E-3</v>
      </c>
      <c r="E59" s="62">
        <f t="shared" ca="1" si="21"/>
        <v>2.9421212734089541E-3</v>
      </c>
      <c r="F59" s="62">
        <f t="shared" ca="1" si="21"/>
        <v>2.9334905883427655E-3</v>
      </c>
      <c r="G59" s="62">
        <f t="shared" ca="1" si="21"/>
        <v>6.1122996322192976E-3</v>
      </c>
      <c r="H59" s="62">
        <f t="shared" ca="1" si="21"/>
        <v>6.0751663948963516E-3</v>
      </c>
      <c r="I59" s="62">
        <f t="shared" ca="1" si="21"/>
        <v>6.0384816143168544E-3</v>
      </c>
      <c r="J59" s="62">
        <f t="shared" ca="1" si="21"/>
        <v>6.0022372152495305E-3</v>
      </c>
      <c r="K59" s="62">
        <f t="shared" ca="1" si="21"/>
        <v>5.9664253151790374E-3</v>
      </c>
      <c r="L59" s="62">
        <f t="shared" ca="1" si="21"/>
        <v>6.5195080346565877E-3</v>
      </c>
      <c r="M59" s="62">
        <f t="shared" ca="1" si="21"/>
        <v>6.4772793598274767E-3</v>
      </c>
      <c r="N59" s="62">
        <f t="shared" ca="1" si="21"/>
        <v>6.4355942182295137E-3</v>
      </c>
      <c r="O59" s="62">
        <f t="shared" ca="1" si="21"/>
        <v>6.3944421830872348E-3</v>
      </c>
      <c r="P59" s="62">
        <f t="shared" ca="1" si="21"/>
        <v>6.3538130926243056E-3</v>
      </c>
      <c r="Q59" s="62">
        <f t="shared" ca="1" si="21"/>
        <v>5.1676987528646639E-3</v>
      </c>
      <c r="R59" s="62">
        <f t="shared" ca="1" si="21"/>
        <v>5.1411309369335583E-3</v>
      </c>
      <c r="S59" s="62">
        <f t="shared" ca="1" si="21"/>
        <v>5.1148349009884162E-3</v>
      </c>
      <c r="T59" s="62">
        <f t="shared" ca="1" si="21"/>
        <v>5.0888064959170951E-3</v>
      </c>
      <c r="U59" s="62">
        <f t="shared" ca="1" si="21"/>
        <v>5.0630416566456579E-3</v>
      </c>
      <c r="V59" s="62">
        <f t="shared" ca="1" si="21"/>
        <v>5.5770291665080398E-3</v>
      </c>
      <c r="W59" s="62">
        <f t="shared" ca="1" si="21"/>
        <v>5.5460984138934319E-3</v>
      </c>
      <c r="X59" s="62">
        <f t="shared" ca="1" si="21"/>
        <v>5.5155088589589445E-3</v>
      </c>
      <c r="Y59" s="62">
        <f t="shared" ca="1" si="21"/>
        <v>5.4852548870358503E-3</v>
      </c>
      <c r="Z59" s="62">
        <f t="shared" ca="1" si="21"/>
        <v>5.4553310059749279E-3</v>
      </c>
      <c r="AA59" s="62">
        <f t="shared" ca="1" si="21"/>
        <v>5.2032181788257588E-3</v>
      </c>
      <c r="AB59" s="62">
        <f t="shared" ca="1" si="21"/>
        <v>5.176284839450351E-3</v>
      </c>
      <c r="AC59" s="62">
        <f t="shared" ca="1" si="21"/>
        <v>5.1496288934802332E-3</v>
      </c>
      <c r="AD59" s="62">
        <f t="shared" ca="1" si="21"/>
        <v>5.1232460774513809E-3</v>
      </c>
      <c r="AE59" s="62">
        <f t="shared" ca="1" si="21"/>
        <v>5.0971322148255244E-3</v>
      </c>
      <c r="AF59" s="62">
        <f t="shared" ca="1" si="21"/>
        <v>5.2436996882612458E-3</v>
      </c>
      <c r="AG59" s="62">
        <f t="shared" ca="1" si="21"/>
        <v>5.2163467325260365E-3</v>
      </c>
      <c r="AH59" s="62">
        <f t="shared" ca="1" si="21"/>
        <v>5.189277660955143E-3</v>
      </c>
      <c r="AI59" s="62">
        <f t="shared" ca="1" si="21"/>
        <v>5.1624880769027244E-3</v>
      </c>
      <c r="AJ59" s="62">
        <f t="shared" ca="1" si="21"/>
        <v>5.1359736740471699E-3</v>
      </c>
      <c r="AK59" s="62">
        <f t="shared" ca="1" si="21"/>
        <v>5.9247084013255942E-3</v>
      </c>
      <c r="AL59" s="62">
        <f t="shared" ca="1" si="21"/>
        <v>5.8898129769005955E-3</v>
      </c>
      <c r="AM59" s="62">
        <f t="shared" ca="1" si="21"/>
        <v>5.8553262006584986E-3</v>
      </c>
      <c r="AN59" s="62">
        <f t="shared" ca="1" si="21"/>
        <v>5.8212409360850941E-3</v>
      </c>
      <c r="AO59" s="62">
        <f t="shared" ca="1" si="21"/>
        <v>5.7875502118735428E-3</v>
      </c>
      <c r="AP59" s="60"/>
      <c r="AQ59" s="60"/>
      <c r="AR59" s="60"/>
      <c r="AS59" s="60"/>
      <c r="AT59" s="60"/>
    </row>
    <row r="60" spans="1:46" x14ac:dyDescent="0.25">
      <c r="A60" s="15" t="s">
        <v>341</v>
      </c>
      <c r="B60" s="15" t="str">
        <f t="shared" si="22"/>
        <v>sim2</v>
      </c>
      <c r="C60" s="62">
        <f t="shared" ca="1" si="24"/>
        <v>2.9595359004724636E-3</v>
      </c>
      <c r="D60" s="62">
        <f t="shared" ca="1" si="21"/>
        <v>2.9508028933743044E-3</v>
      </c>
      <c r="E60" s="62">
        <f t="shared" ca="1" si="21"/>
        <v>2.9421212734089541E-3</v>
      </c>
      <c r="F60" s="62">
        <f t="shared" ca="1" si="21"/>
        <v>2.9334905883427655E-3</v>
      </c>
      <c r="G60" s="62">
        <f t="shared" ca="1" si="21"/>
        <v>6.1122996322192976E-3</v>
      </c>
      <c r="H60" s="62">
        <f t="shared" ca="1" si="21"/>
        <v>6.0751663948963516E-3</v>
      </c>
      <c r="I60" s="62">
        <f t="shared" ca="1" si="21"/>
        <v>6.0384816143168544E-3</v>
      </c>
      <c r="J60" s="62">
        <f t="shared" ca="1" si="21"/>
        <v>6.0022372152495305E-3</v>
      </c>
      <c r="K60" s="62">
        <f t="shared" ca="1" si="21"/>
        <v>5.9664253151790374E-3</v>
      </c>
      <c r="L60" s="62">
        <f t="shared" ca="1" si="21"/>
        <v>6.5195080346565877E-3</v>
      </c>
      <c r="M60" s="62">
        <f t="shared" ca="1" si="21"/>
        <v>6.4772793598274767E-3</v>
      </c>
      <c r="N60" s="62">
        <f t="shared" ca="1" si="21"/>
        <v>6.4355942182295137E-3</v>
      </c>
      <c r="O60" s="62">
        <f t="shared" ca="1" si="21"/>
        <v>6.3944421830872348E-3</v>
      </c>
      <c r="P60" s="62">
        <f t="shared" ca="1" si="21"/>
        <v>6.3538130926243056E-3</v>
      </c>
      <c r="Q60" s="62">
        <f t="shared" ca="1" si="21"/>
        <v>5.1676987528646639E-3</v>
      </c>
      <c r="R60" s="62">
        <f t="shared" ca="1" si="21"/>
        <v>5.1411309369335583E-3</v>
      </c>
      <c r="S60" s="62">
        <f t="shared" ca="1" si="21"/>
        <v>5.1148349009884162E-3</v>
      </c>
      <c r="T60" s="62">
        <f t="shared" ca="1" si="21"/>
        <v>5.0888064959170951E-3</v>
      </c>
      <c r="U60" s="62">
        <f t="shared" ca="1" si="21"/>
        <v>5.0630416566456579E-3</v>
      </c>
      <c r="V60" s="62">
        <f t="shared" ca="1" si="21"/>
        <v>5.5770291665080398E-3</v>
      </c>
      <c r="W60" s="62">
        <f t="shared" ca="1" si="21"/>
        <v>5.5460984138934319E-3</v>
      </c>
      <c r="X60" s="62">
        <f t="shared" ca="1" si="21"/>
        <v>5.5155088589589445E-3</v>
      </c>
      <c r="Y60" s="62">
        <f t="shared" ca="1" si="21"/>
        <v>5.4852548870358503E-3</v>
      </c>
      <c r="Z60" s="62">
        <f t="shared" ca="1" si="21"/>
        <v>5.4553310059749279E-3</v>
      </c>
      <c r="AA60" s="62">
        <f t="shared" ca="1" si="21"/>
        <v>5.2032181788257588E-3</v>
      </c>
      <c r="AB60" s="62">
        <f t="shared" ca="1" si="21"/>
        <v>5.176284839450351E-3</v>
      </c>
      <c r="AC60" s="62">
        <f t="shared" ca="1" si="21"/>
        <v>5.1496288934802332E-3</v>
      </c>
      <c r="AD60" s="62">
        <f t="shared" ca="1" si="21"/>
        <v>5.1232460774513809E-3</v>
      </c>
      <c r="AE60" s="62">
        <f t="shared" ca="1" si="21"/>
        <v>5.0971322148255244E-3</v>
      </c>
      <c r="AF60" s="62">
        <f t="shared" ca="1" si="21"/>
        <v>5.2436996882612458E-3</v>
      </c>
      <c r="AG60" s="62">
        <f t="shared" ca="1" si="21"/>
        <v>5.2163467325260365E-3</v>
      </c>
      <c r="AH60" s="62">
        <f t="shared" ca="1" si="21"/>
        <v>5.189277660955143E-3</v>
      </c>
      <c r="AI60" s="62">
        <f t="shared" ca="1" si="21"/>
        <v>5.1624880769027244E-3</v>
      </c>
      <c r="AJ60" s="62">
        <f t="shared" ca="1" si="21"/>
        <v>5.1359736740471699E-3</v>
      </c>
      <c r="AK60" s="62">
        <f t="shared" ca="1" si="21"/>
        <v>5.9247084013255942E-3</v>
      </c>
      <c r="AL60" s="62">
        <f t="shared" ca="1" si="21"/>
        <v>5.8898129769005955E-3</v>
      </c>
      <c r="AM60" s="62">
        <f t="shared" ca="1" si="21"/>
        <v>5.8553262006584986E-3</v>
      </c>
      <c r="AN60" s="62">
        <f t="shared" ca="1" si="21"/>
        <v>5.8212409360850941E-3</v>
      </c>
      <c r="AO60" s="62">
        <f t="shared" ca="1" si="21"/>
        <v>5.7875502118735428E-3</v>
      </c>
      <c r="AP60" s="60"/>
      <c r="AQ60" s="60"/>
      <c r="AR60" s="60"/>
      <c r="AS60" s="60"/>
      <c r="AT60" s="60"/>
    </row>
    <row r="61" spans="1:46" x14ac:dyDescent="0.25">
      <c r="A61" s="15" t="s">
        <v>341</v>
      </c>
      <c r="B61" s="15" t="str">
        <f t="shared" si="22"/>
        <v>sim3</v>
      </c>
      <c r="C61" s="62">
        <f t="shared" ca="1" si="24"/>
        <v>2.9595359004724636E-3</v>
      </c>
      <c r="D61" s="62">
        <f t="shared" ca="1" si="21"/>
        <v>2.9508028933743044E-3</v>
      </c>
      <c r="E61" s="62">
        <f t="shared" ca="1" si="21"/>
        <v>2.9421212734089541E-3</v>
      </c>
      <c r="F61" s="62">
        <f t="shared" ca="1" si="21"/>
        <v>2.9334905883427655E-3</v>
      </c>
      <c r="G61" s="62">
        <f t="shared" ca="1" si="21"/>
        <v>6.1122996322192976E-3</v>
      </c>
      <c r="H61" s="62">
        <f t="shared" ref="D61:AO67" ca="1" si="25">H51</f>
        <v>6.0751663948963516E-3</v>
      </c>
      <c r="I61" s="62">
        <f t="shared" ca="1" si="25"/>
        <v>6.0384816143168544E-3</v>
      </c>
      <c r="J61" s="62">
        <f t="shared" ca="1" si="25"/>
        <v>6.0022372152495305E-3</v>
      </c>
      <c r="K61" s="62">
        <f t="shared" ca="1" si="25"/>
        <v>5.9664253151790374E-3</v>
      </c>
      <c r="L61" s="62">
        <f t="shared" ca="1" si="25"/>
        <v>6.5195080346565877E-3</v>
      </c>
      <c r="M61" s="62">
        <f t="shared" ca="1" si="25"/>
        <v>6.4772793598274767E-3</v>
      </c>
      <c r="N61" s="62">
        <f t="shared" ca="1" si="25"/>
        <v>6.4355942182295137E-3</v>
      </c>
      <c r="O61" s="62">
        <f t="shared" ca="1" si="25"/>
        <v>6.3944421830872348E-3</v>
      </c>
      <c r="P61" s="62">
        <f t="shared" ca="1" si="25"/>
        <v>6.3538130926243056E-3</v>
      </c>
      <c r="Q61" s="62">
        <f t="shared" ca="1" si="25"/>
        <v>5.1676987528646639E-3</v>
      </c>
      <c r="R61" s="62">
        <f t="shared" ca="1" si="25"/>
        <v>5.1411309369335583E-3</v>
      </c>
      <c r="S61" s="62">
        <f t="shared" ca="1" si="25"/>
        <v>5.1148349009884162E-3</v>
      </c>
      <c r="T61" s="62">
        <f t="shared" ca="1" si="25"/>
        <v>5.0888064959170951E-3</v>
      </c>
      <c r="U61" s="62">
        <f t="shared" ca="1" si="25"/>
        <v>5.0630416566456579E-3</v>
      </c>
      <c r="V61" s="62">
        <f t="shared" ca="1" si="25"/>
        <v>5.5770291665080398E-3</v>
      </c>
      <c r="W61" s="62">
        <f t="shared" ca="1" si="25"/>
        <v>5.5460984138934319E-3</v>
      </c>
      <c r="X61" s="62">
        <f t="shared" ca="1" si="25"/>
        <v>5.5155088589589445E-3</v>
      </c>
      <c r="Y61" s="62">
        <f t="shared" ca="1" si="25"/>
        <v>5.4852548870358503E-3</v>
      </c>
      <c r="Z61" s="62">
        <f t="shared" ca="1" si="25"/>
        <v>5.4553310059749279E-3</v>
      </c>
      <c r="AA61" s="62">
        <f t="shared" ca="1" si="25"/>
        <v>5.2032181788257588E-3</v>
      </c>
      <c r="AB61" s="62">
        <f t="shared" ca="1" si="25"/>
        <v>5.176284839450351E-3</v>
      </c>
      <c r="AC61" s="62">
        <f t="shared" ca="1" si="25"/>
        <v>5.1496288934802332E-3</v>
      </c>
      <c r="AD61" s="62">
        <f t="shared" ca="1" si="25"/>
        <v>5.1232460774513809E-3</v>
      </c>
      <c r="AE61" s="62">
        <f t="shared" ca="1" si="25"/>
        <v>5.0971322148255244E-3</v>
      </c>
      <c r="AF61" s="62">
        <f t="shared" ca="1" si="25"/>
        <v>5.2436996882612458E-3</v>
      </c>
      <c r="AG61" s="62">
        <f t="shared" ca="1" si="25"/>
        <v>5.2163467325260365E-3</v>
      </c>
      <c r="AH61" s="62">
        <f t="shared" ca="1" si="25"/>
        <v>5.189277660955143E-3</v>
      </c>
      <c r="AI61" s="62">
        <f t="shared" ca="1" si="25"/>
        <v>5.1624880769027244E-3</v>
      </c>
      <c r="AJ61" s="62">
        <f t="shared" ca="1" si="25"/>
        <v>5.1359736740471699E-3</v>
      </c>
      <c r="AK61" s="62">
        <f t="shared" ca="1" si="25"/>
        <v>5.9247084013255942E-3</v>
      </c>
      <c r="AL61" s="62">
        <f t="shared" ca="1" si="25"/>
        <v>5.8898129769005955E-3</v>
      </c>
      <c r="AM61" s="62">
        <f t="shared" ca="1" si="25"/>
        <v>5.8553262006584986E-3</v>
      </c>
      <c r="AN61" s="62">
        <f t="shared" ca="1" si="25"/>
        <v>5.8212409360850941E-3</v>
      </c>
      <c r="AO61" s="62">
        <f t="shared" ca="1" si="25"/>
        <v>5.7875502118735428E-3</v>
      </c>
      <c r="AP61" s="60"/>
      <c r="AQ61" s="60"/>
      <c r="AR61" s="60"/>
      <c r="AS61" s="60"/>
      <c r="AT61" s="60"/>
    </row>
    <row r="62" spans="1:46" x14ac:dyDescent="0.25">
      <c r="A62" s="15" t="s">
        <v>341</v>
      </c>
      <c r="B62" s="15" t="str">
        <f t="shared" ref="B62:B68" si="26">B52</f>
        <v>sim4</v>
      </c>
      <c r="C62" s="62">
        <f t="shared" ca="1" si="24"/>
        <v>2.9595359004724636E-3</v>
      </c>
      <c r="D62" s="62">
        <f t="shared" ca="1" si="25"/>
        <v>2.9508028933743044E-3</v>
      </c>
      <c r="E62" s="62">
        <f t="shared" ca="1" si="25"/>
        <v>2.9421212734089541E-3</v>
      </c>
      <c r="F62" s="62">
        <f t="shared" ca="1" si="25"/>
        <v>2.9334905883427655E-3</v>
      </c>
      <c r="G62" s="62">
        <f t="shared" ca="1" si="25"/>
        <v>6.1122996322192976E-3</v>
      </c>
      <c r="H62" s="62">
        <f t="shared" ca="1" si="25"/>
        <v>6.0751663948963516E-3</v>
      </c>
      <c r="I62" s="62">
        <f t="shared" ca="1" si="25"/>
        <v>6.0384816143168544E-3</v>
      </c>
      <c r="J62" s="62">
        <f t="shared" ca="1" si="25"/>
        <v>6.0022372152495305E-3</v>
      </c>
      <c r="K62" s="62">
        <f t="shared" ca="1" si="25"/>
        <v>5.9664253151790374E-3</v>
      </c>
      <c r="L62" s="62">
        <f t="shared" ca="1" si="25"/>
        <v>6.5195080346565877E-3</v>
      </c>
      <c r="M62" s="62">
        <f t="shared" ca="1" si="25"/>
        <v>6.4772793598274767E-3</v>
      </c>
      <c r="N62" s="62">
        <f t="shared" ca="1" si="25"/>
        <v>6.4355942182295137E-3</v>
      </c>
      <c r="O62" s="62">
        <f t="shared" ca="1" si="25"/>
        <v>6.3944421830872348E-3</v>
      </c>
      <c r="P62" s="62">
        <f t="shared" ca="1" si="25"/>
        <v>6.3538130926243056E-3</v>
      </c>
      <c r="Q62" s="62">
        <f t="shared" ca="1" si="25"/>
        <v>5.1676987528646639E-3</v>
      </c>
      <c r="R62" s="62">
        <f t="shared" ca="1" si="25"/>
        <v>5.1411309369335583E-3</v>
      </c>
      <c r="S62" s="62">
        <f t="shared" ca="1" si="25"/>
        <v>5.1148349009884162E-3</v>
      </c>
      <c r="T62" s="62">
        <f t="shared" ca="1" si="25"/>
        <v>5.0888064959170951E-3</v>
      </c>
      <c r="U62" s="62">
        <f t="shared" ca="1" si="25"/>
        <v>5.0630416566456579E-3</v>
      </c>
      <c r="V62" s="62">
        <f t="shared" ca="1" si="25"/>
        <v>5.5770291665080398E-3</v>
      </c>
      <c r="W62" s="62">
        <f t="shared" ca="1" si="25"/>
        <v>5.5460984138934319E-3</v>
      </c>
      <c r="X62" s="62">
        <f t="shared" ca="1" si="25"/>
        <v>5.5155088589589445E-3</v>
      </c>
      <c r="Y62" s="62">
        <f t="shared" ca="1" si="25"/>
        <v>5.4852548870358503E-3</v>
      </c>
      <c r="Z62" s="62">
        <f t="shared" ca="1" si="25"/>
        <v>5.4553310059749279E-3</v>
      </c>
      <c r="AA62" s="62">
        <f t="shared" ca="1" si="25"/>
        <v>5.2032181788257588E-3</v>
      </c>
      <c r="AB62" s="62">
        <f t="shared" ca="1" si="25"/>
        <v>5.176284839450351E-3</v>
      </c>
      <c r="AC62" s="62">
        <f t="shared" ca="1" si="25"/>
        <v>5.1496288934802332E-3</v>
      </c>
      <c r="AD62" s="62">
        <f t="shared" ca="1" si="25"/>
        <v>5.1232460774513809E-3</v>
      </c>
      <c r="AE62" s="62">
        <f t="shared" ca="1" si="25"/>
        <v>5.0971322148255244E-3</v>
      </c>
      <c r="AF62" s="62">
        <f t="shared" ca="1" si="25"/>
        <v>5.2436996882612458E-3</v>
      </c>
      <c r="AG62" s="62">
        <f t="shared" ca="1" si="25"/>
        <v>5.2163467325260365E-3</v>
      </c>
      <c r="AH62" s="62">
        <f t="shared" ca="1" si="25"/>
        <v>5.189277660955143E-3</v>
      </c>
      <c r="AI62" s="62">
        <f t="shared" ca="1" si="25"/>
        <v>5.1624880769027244E-3</v>
      </c>
      <c r="AJ62" s="62">
        <f t="shared" ca="1" si="25"/>
        <v>5.1359736740471699E-3</v>
      </c>
      <c r="AK62" s="62">
        <f t="shared" ca="1" si="25"/>
        <v>5.9247084013255942E-3</v>
      </c>
      <c r="AL62" s="62">
        <f t="shared" ca="1" si="25"/>
        <v>5.8898129769005955E-3</v>
      </c>
      <c r="AM62" s="62">
        <f t="shared" ca="1" si="25"/>
        <v>5.8553262006584986E-3</v>
      </c>
      <c r="AN62" s="62">
        <f t="shared" ca="1" si="25"/>
        <v>5.8212409360850941E-3</v>
      </c>
      <c r="AO62" s="62">
        <f t="shared" ca="1" si="25"/>
        <v>5.7875502118735428E-3</v>
      </c>
      <c r="AP62" s="60"/>
      <c r="AQ62" s="60"/>
      <c r="AR62" s="60"/>
      <c r="AS62" s="60"/>
      <c r="AT62" s="60"/>
    </row>
    <row r="63" spans="1:46" x14ac:dyDescent="0.25">
      <c r="A63" s="15" t="s">
        <v>341</v>
      </c>
      <c r="B63" s="15" t="str">
        <f t="shared" si="26"/>
        <v>sim5</v>
      </c>
      <c r="C63" s="62">
        <f t="shared" ca="1" si="24"/>
        <v>2.9595359004724636E-3</v>
      </c>
      <c r="D63" s="62">
        <f t="shared" ca="1" si="25"/>
        <v>2.9508028933743044E-3</v>
      </c>
      <c r="E63" s="62">
        <f t="shared" ca="1" si="25"/>
        <v>2.9421212734089541E-3</v>
      </c>
      <c r="F63" s="62">
        <f t="shared" ca="1" si="25"/>
        <v>2.9334905883427655E-3</v>
      </c>
      <c r="G63" s="62">
        <f t="shared" ca="1" si="25"/>
        <v>6.1122996322192976E-3</v>
      </c>
      <c r="H63" s="62">
        <f t="shared" ca="1" si="25"/>
        <v>6.0751663948963516E-3</v>
      </c>
      <c r="I63" s="62">
        <f t="shared" ca="1" si="25"/>
        <v>6.0384816143168544E-3</v>
      </c>
      <c r="J63" s="62">
        <f t="shared" ca="1" si="25"/>
        <v>6.0022372152495305E-3</v>
      </c>
      <c r="K63" s="62">
        <f t="shared" ca="1" si="25"/>
        <v>5.9664253151790374E-3</v>
      </c>
      <c r="L63" s="62">
        <f t="shared" ca="1" si="25"/>
        <v>6.5195080346565877E-3</v>
      </c>
      <c r="M63" s="62">
        <f t="shared" ca="1" si="25"/>
        <v>6.4772793598274767E-3</v>
      </c>
      <c r="N63" s="62">
        <f t="shared" ca="1" si="25"/>
        <v>6.4355942182295137E-3</v>
      </c>
      <c r="O63" s="62">
        <f t="shared" ca="1" si="25"/>
        <v>6.3944421830872348E-3</v>
      </c>
      <c r="P63" s="62">
        <f t="shared" ca="1" si="25"/>
        <v>6.3538130926243056E-3</v>
      </c>
      <c r="Q63" s="62">
        <f t="shared" ca="1" si="25"/>
        <v>5.1676987528646639E-3</v>
      </c>
      <c r="R63" s="62">
        <f t="shared" ca="1" si="25"/>
        <v>5.1411309369335583E-3</v>
      </c>
      <c r="S63" s="62">
        <f t="shared" ca="1" si="25"/>
        <v>5.1148349009884162E-3</v>
      </c>
      <c r="T63" s="62">
        <f t="shared" ca="1" si="25"/>
        <v>5.0888064959170951E-3</v>
      </c>
      <c r="U63" s="62">
        <f t="shared" ca="1" si="25"/>
        <v>5.0630416566456579E-3</v>
      </c>
      <c r="V63" s="62">
        <f t="shared" ca="1" si="25"/>
        <v>5.5770291665080398E-3</v>
      </c>
      <c r="W63" s="62">
        <f t="shared" ca="1" si="25"/>
        <v>5.5460984138934319E-3</v>
      </c>
      <c r="X63" s="62">
        <f t="shared" ca="1" si="25"/>
        <v>5.5155088589589445E-3</v>
      </c>
      <c r="Y63" s="62">
        <f t="shared" ca="1" si="25"/>
        <v>5.4852548870358503E-3</v>
      </c>
      <c r="Z63" s="62">
        <f t="shared" ca="1" si="25"/>
        <v>5.4553310059749279E-3</v>
      </c>
      <c r="AA63" s="62">
        <f t="shared" ca="1" si="25"/>
        <v>5.2032181788257588E-3</v>
      </c>
      <c r="AB63" s="62">
        <f t="shared" ca="1" si="25"/>
        <v>5.176284839450351E-3</v>
      </c>
      <c r="AC63" s="62">
        <f t="shared" ca="1" si="25"/>
        <v>5.1496288934802332E-3</v>
      </c>
      <c r="AD63" s="62">
        <f t="shared" ca="1" si="25"/>
        <v>5.1232460774513809E-3</v>
      </c>
      <c r="AE63" s="62">
        <f t="shared" ca="1" si="25"/>
        <v>5.0971322148255244E-3</v>
      </c>
      <c r="AF63" s="62">
        <f t="shared" ca="1" si="25"/>
        <v>5.2436996882612458E-3</v>
      </c>
      <c r="AG63" s="62">
        <f t="shared" ca="1" si="25"/>
        <v>5.2163467325260365E-3</v>
      </c>
      <c r="AH63" s="62">
        <f t="shared" ca="1" si="25"/>
        <v>5.189277660955143E-3</v>
      </c>
      <c r="AI63" s="62">
        <f t="shared" ca="1" si="25"/>
        <v>5.1624880769027244E-3</v>
      </c>
      <c r="AJ63" s="62">
        <f t="shared" ca="1" si="25"/>
        <v>5.1359736740471699E-3</v>
      </c>
      <c r="AK63" s="62">
        <f t="shared" ca="1" si="25"/>
        <v>5.9247084013255942E-3</v>
      </c>
      <c r="AL63" s="62">
        <f t="shared" ca="1" si="25"/>
        <v>5.8898129769005955E-3</v>
      </c>
      <c r="AM63" s="62">
        <f t="shared" ca="1" si="25"/>
        <v>5.8553262006584986E-3</v>
      </c>
      <c r="AN63" s="62">
        <f t="shared" ca="1" si="25"/>
        <v>5.8212409360850941E-3</v>
      </c>
      <c r="AO63" s="62">
        <f t="shared" ca="1" si="25"/>
        <v>5.7875502118735428E-3</v>
      </c>
      <c r="AP63" s="60"/>
      <c r="AQ63" s="60"/>
      <c r="AR63" s="60"/>
      <c r="AS63" s="60"/>
      <c r="AT63" s="60"/>
    </row>
    <row r="64" spans="1:46" x14ac:dyDescent="0.25">
      <c r="A64" s="15" t="s">
        <v>341</v>
      </c>
      <c r="B64" s="15" t="str">
        <f t="shared" si="26"/>
        <v>sim6</v>
      </c>
      <c r="C64" s="62">
        <f t="shared" ca="1" si="24"/>
        <v>2.9595359004724636E-3</v>
      </c>
      <c r="D64" s="62">
        <f t="shared" ca="1" si="25"/>
        <v>2.9508028933743044E-3</v>
      </c>
      <c r="E64" s="62">
        <f t="shared" ca="1" si="25"/>
        <v>2.9421212734089541E-3</v>
      </c>
      <c r="F64" s="62">
        <f t="shared" ca="1" si="25"/>
        <v>2.9334905883427655E-3</v>
      </c>
      <c r="G64" s="62">
        <f t="shared" ca="1" si="25"/>
        <v>6.1122996322192976E-3</v>
      </c>
      <c r="H64" s="62">
        <f t="shared" ca="1" si="25"/>
        <v>6.0751663948963516E-3</v>
      </c>
      <c r="I64" s="62">
        <f t="shared" ca="1" si="25"/>
        <v>6.0384816143168544E-3</v>
      </c>
      <c r="J64" s="62">
        <f t="shared" ca="1" si="25"/>
        <v>6.0022372152495305E-3</v>
      </c>
      <c r="K64" s="62">
        <f t="shared" ca="1" si="25"/>
        <v>5.9664253151790374E-3</v>
      </c>
      <c r="L64" s="62">
        <f t="shared" ca="1" si="25"/>
        <v>6.5195080346565877E-3</v>
      </c>
      <c r="M64" s="62">
        <f t="shared" ca="1" si="25"/>
        <v>6.4772793598274767E-3</v>
      </c>
      <c r="N64" s="62">
        <f t="shared" ca="1" si="25"/>
        <v>6.4355942182295137E-3</v>
      </c>
      <c r="O64" s="62">
        <f t="shared" ca="1" si="25"/>
        <v>6.3944421830872348E-3</v>
      </c>
      <c r="P64" s="62">
        <f t="shared" ca="1" si="25"/>
        <v>6.3538130926243056E-3</v>
      </c>
      <c r="Q64" s="62">
        <f t="shared" ca="1" si="25"/>
        <v>5.1676987528646639E-3</v>
      </c>
      <c r="R64" s="62">
        <f t="shared" ca="1" si="25"/>
        <v>5.1411309369335583E-3</v>
      </c>
      <c r="S64" s="62">
        <f t="shared" ca="1" si="25"/>
        <v>5.1148349009884162E-3</v>
      </c>
      <c r="T64" s="62">
        <f t="shared" ca="1" si="25"/>
        <v>5.0888064959170951E-3</v>
      </c>
      <c r="U64" s="62">
        <f t="shared" ca="1" si="25"/>
        <v>5.0630416566456579E-3</v>
      </c>
      <c r="V64" s="62">
        <f t="shared" ca="1" si="25"/>
        <v>5.5770291665080398E-3</v>
      </c>
      <c r="W64" s="62">
        <f t="shared" ca="1" si="25"/>
        <v>5.5460984138934319E-3</v>
      </c>
      <c r="X64" s="62">
        <f t="shared" ca="1" si="25"/>
        <v>5.5155088589589445E-3</v>
      </c>
      <c r="Y64" s="62">
        <f t="shared" ca="1" si="25"/>
        <v>5.4852548870358503E-3</v>
      </c>
      <c r="Z64" s="62">
        <f t="shared" ca="1" si="25"/>
        <v>5.4553310059749279E-3</v>
      </c>
      <c r="AA64" s="62">
        <f t="shared" ca="1" si="25"/>
        <v>5.2032181788257588E-3</v>
      </c>
      <c r="AB64" s="62">
        <f t="shared" ca="1" si="25"/>
        <v>5.176284839450351E-3</v>
      </c>
      <c r="AC64" s="62">
        <f t="shared" ca="1" si="25"/>
        <v>5.1496288934802332E-3</v>
      </c>
      <c r="AD64" s="62">
        <f t="shared" ca="1" si="25"/>
        <v>5.1232460774513809E-3</v>
      </c>
      <c r="AE64" s="62">
        <f t="shared" ca="1" si="25"/>
        <v>5.0971322148255244E-3</v>
      </c>
      <c r="AF64" s="62">
        <f t="shared" ca="1" si="25"/>
        <v>5.2436996882612458E-3</v>
      </c>
      <c r="AG64" s="62">
        <f t="shared" ca="1" si="25"/>
        <v>5.2163467325260365E-3</v>
      </c>
      <c r="AH64" s="62">
        <f t="shared" ca="1" si="25"/>
        <v>5.189277660955143E-3</v>
      </c>
      <c r="AI64" s="62">
        <f t="shared" ca="1" si="25"/>
        <v>5.1624880769027244E-3</v>
      </c>
      <c r="AJ64" s="62">
        <f t="shared" ca="1" si="25"/>
        <v>5.1359736740471699E-3</v>
      </c>
      <c r="AK64" s="62">
        <f t="shared" ca="1" si="25"/>
        <v>5.9247084013255942E-3</v>
      </c>
      <c r="AL64" s="62">
        <f t="shared" ca="1" si="25"/>
        <v>5.8898129769005955E-3</v>
      </c>
      <c r="AM64" s="62">
        <f t="shared" ca="1" si="25"/>
        <v>5.8553262006584986E-3</v>
      </c>
      <c r="AN64" s="62">
        <f t="shared" ca="1" si="25"/>
        <v>5.8212409360850941E-3</v>
      </c>
      <c r="AO64" s="62">
        <f t="shared" ca="1" si="25"/>
        <v>5.7875502118735428E-3</v>
      </c>
      <c r="AP64" s="60"/>
      <c r="AQ64" s="60"/>
      <c r="AR64" s="60"/>
      <c r="AS64" s="60"/>
      <c r="AT64" s="60"/>
    </row>
    <row r="65" spans="1:46" x14ac:dyDescent="0.25">
      <c r="A65" s="15" t="s">
        <v>341</v>
      </c>
      <c r="B65" s="15" t="str">
        <f t="shared" si="26"/>
        <v>sim7</v>
      </c>
      <c r="C65" s="62">
        <f t="shared" ca="1" si="24"/>
        <v>2.9595359004724636E-3</v>
      </c>
      <c r="D65" s="62">
        <f t="shared" ca="1" si="25"/>
        <v>2.9508028933743044E-3</v>
      </c>
      <c r="E65" s="62">
        <f t="shared" ca="1" si="25"/>
        <v>2.9421212734089541E-3</v>
      </c>
      <c r="F65" s="62">
        <f t="shared" ca="1" si="25"/>
        <v>2.9334905883427655E-3</v>
      </c>
      <c r="G65" s="62">
        <f t="shared" ca="1" si="25"/>
        <v>6.1122996322192976E-3</v>
      </c>
      <c r="H65" s="62">
        <f t="shared" ca="1" si="25"/>
        <v>6.0751663948963516E-3</v>
      </c>
      <c r="I65" s="62">
        <f t="shared" ca="1" si="25"/>
        <v>6.0384816143168544E-3</v>
      </c>
      <c r="J65" s="62">
        <f t="shared" ca="1" si="25"/>
        <v>6.0022372152495305E-3</v>
      </c>
      <c r="K65" s="62">
        <f t="shared" ca="1" si="25"/>
        <v>5.9664253151790374E-3</v>
      </c>
      <c r="L65" s="62">
        <f t="shared" ca="1" si="25"/>
        <v>6.5195080346565877E-3</v>
      </c>
      <c r="M65" s="62">
        <f t="shared" ca="1" si="25"/>
        <v>6.4772793598274767E-3</v>
      </c>
      <c r="N65" s="62">
        <f t="shared" ca="1" si="25"/>
        <v>6.4355942182295137E-3</v>
      </c>
      <c r="O65" s="62">
        <f t="shared" ca="1" si="25"/>
        <v>6.3944421830872348E-3</v>
      </c>
      <c r="P65" s="62">
        <f t="shared" ca="1" si="25"/>
        <v>6.3538130926243056E-3</v>
      </c>
      <c r="Q65" s="62">
        <f t="shared" ca="1" si="25"/>
        <v>5.1676987528646639E-3</v>
      </c>
      <c r="R65" s="62">
        <f t="shared" ca="1" si="25"/>
        <v>5.1411309369335583E-3</v>
      </c>
      <c r="S65" s="62">
        <f t="shared" ca="1" si="25"/>
        <v>5.1148349009884162E-3</v>
      </c>
      <c r="T65" s="62">
        <f t="shared" ca="1" si="25"/>
        <v>5.0888064959170951E-3</v>
      </c>
      <c r="U65" s="62">
        <f t="shared" ca="1" si="25"/>
        <v>5.0630416566456579E-3</v>
      </c>
      <c r="V65" s="62">
        <f t="shared" ca="1" si="25"/>
        <v>5.5770291665080398E-3</v>
      </c>
      <c r="W65" s="62">
        <f t="shared" ca="1" si="25"/>
        <v>5.5460984138934319E-3</v>
      </c>
      <c r="X65" s="62">
        <f t="shared" ca="1" si="25"/>
        <v>5.5155088589589445E-3</v>
      </c>
      <c r="Y65" s="62">
        <f t="shared" ca="1" si="25"/>
        <v>5.4852548870358503E-3</v>
      </c>
      <c r="Z65" s="62">
        <f t="shared" ca="1" si="25"/>
        <v>5.4553310059749279E-3</v>
      </c>
      <c r="AA65" s="62">
        <f t="shared" ca="1" si="25"/>
        <v>5.2032181788257588E-3</v>
      </c>
      <c r="AB65" s="62">
        <f t="shared" ca="1" si="25"/>
        <v>5.176284839450351E-3</v>
      </c>
      <c r="AC65" s="62">
        <f t="shared" ca="1" si="25"/>
        <v>5.1496288934802332E-3</v>
      </c>
      <c r="AD65" s="62">
        <f t="shared" ca="1" si="25"/>
        <v>5.1232460774513809E-3</v>
      </c>
      <c r="AE65" s="62">
        <f t="shared" ca="1" si="25"/>
        <v>5.0971322148255244E-3</v>
      </c>
      <c r="AF65" s="62">
        <f t="shared" ca="1" si="25"/>
        <v>5.2436996882612458E-3</v>
      </c>
      <c r="AG65" s="62">
        <f t="shared" ca="1" si="25"/>
        <v>5.2163467325260365E-3</v>
      </c>
      <c r="AH65" s="62">
        <f t="shared" ca="1" si="25"/>
        <v>5.189277660955143E-3</v>
      </c>
      <c r="AI65" s="62">
        <f t="shared" ca="1" si="25"/>
        <v>5.1624880769027244E-3</v>
      </c>
      <c r="AJ65" s="62">
        <f t="shared" ca="1" si="25"/>
        <v>5.1359736740471699E-3</v>
      </c>
      <c r="AK65" s="62">
        <f t="shared" ca="1" si="25"/>
        <v>5.9247084013255942E-3</v>
      </c>
      <c r="AL65" s="62">
        <f t="shared" ca="1" si="25"/>
        <v>5.8898129769005955E-3</v>
      </c>
      <c r="AM65" s="62">
        <f t="shared" ca="1" si="25"/>
        <v>5.8553262006584986E-3</v>
      </c>
      <c r="AN65" s="62">
        <f t="shared" ca="1" si="25"/>
        <v>5.8212409360850941E-3</v>
      </c>
      <c r="AO65" s="62">
        <f t="shared" ca="1" si="25"/>
        <v>5.7875502118735428E-3</v>
      </c>
      <c r="AP65" s="60"/>
      <c r="AQ65" s="60"/>
      <c r="AR65" s="60"/>
      <c r="AS65" s="60"/>
      <c r="AT65" s="60"/>
    </row>
    <row r="66" spans="1:46" x14ac:dyDescent="0.25">
      <c r="A66" s="15" t="s">
        <v>341</v>
      </c>
      <c r="B66" s="15" t="str">
        <f t="shared" si="26"/>
        <v>sim8</v>
      </c>
      <c r="C66" s="62">
        <f t="shared" ca="1" si="24"/>
        <v>2.9595359004724636E-3</v>
      </c>
      <c r="D66" s="62">
        <f t="shared" ca="1" si="25"/>
        <v>2.9508028933743044E-3</v>
      </c>
      <c r="E66" s="62">
        <f t="shared" ca="1" si="25"/>
        <v>2.9421212734089541E-3</v>
      </c>
      <c r="F66" s="62">
        <f t="shared" ca="1" si="25"/>
        <v>2.9334905883427655E-3</v>
      </c>
      <c r="G66" s="62">
        <f t="shared" ca="1" si="25"/>
        <v>6.1122996322192976E-3</v>
      </c>
      <c r="H66" s="62">
        <f t="shared" ca="1" si="25"/>
        <v>6.0751663948963516E-3</v>
      </c>
      <c r="I66" s="62">
        <f t="shared" ca="1" si="25"/>
        <v>6.0384816143168544E-3</v>
      </c>
      <c r="J66" s="62">
        <f t="shared" ca="1" si="25"/>
        <v>6.0022372152495305E-3</v>
      </c>
      <c r="K66" s="62">
        <f t="shared" ca="1" si="25"/>
        <v>5.9664253151790374E-3</v>
      </c>
      <c r="L66" s="62">
        <f t="shared" ca="1" si="25"/>
        <v>6.5195080346565877E-3</v>
      </c>
      <c r="M66" s="62">
        <f t="shared" ca="1" si="25"/>
        <v>6.4772793598274767E-3</v>
      </c>
      <c r="N66" s="62">
        <f t="shared" ca="1" si="25"/>
        <v>6.4355942182295137E-3</v>
      </c>
      <c r="O66" s="62">
        <f t="shared" ca="1" si="25"/>
        <v>6.3944421830872348E-3</v>
      </c>
      <c r="P66" s="62">
        <f t="shared" ca="1" si="25"/>
        <v>6.3538130926243056E-3</v>
      </c>
      <c r="Q66" s="62">
        <f t="shared" ca="1" si="25"/>
        <v>5.1676987528646639E-3</v>
      </c>
      <c r="R66" s="62">
        <f t="shared" ca="1" si="25"/>
        <v>5.1411309369335583E-3</v>
      </c>
      <c r="S66" s="62">
        <f t="shared" ca="1" si="25"/>
        <v>5.1148349009884162E-3</v>
      </c>
      <c r="T66" s="62">
        <f t="shared" ca="1" si="25"/>
        <v>5.0888064959170951E-3</v>
      </c>
      <c r="U66" s="62">
        <f t="shared" ca="1" si="25"/>
        <v>5.0630416566456579E-3</v>
      </c>
      <c r="V66" s="62">
        <f t="shared" ca="1" si="25"/>
        <v>5.5770291665080398E-3</v>
      </c>
      <c r="W66" s="62">
        <f t="shared" ca="1" si="25"/>
        <v>5.5460984138934319E-3</v>
      </c>
      <c r="X66" s="62">
        <f t="shared" ca="1" si="25"/>
        <v>5.5155088589589445E-3</v>
      </c>
      <c r="Y66" s="62">
        <f t="shared" ca="1" si="25"/>
        <v>5.4852548870358503E-3</v>
      </c>
      <c r="Z66" s="62">
        <f t="shared" ca="1" si="25"/>
        <v>5.4553310059749279E-3</v>
      </c>
      <c r="AA66" s="62">
        <f t="shared" ca="1" si="25"/>
        <v>5.2032181788257588E-3</v>
      </c>
      <c r="AB66" s="62">
        <f t="shared" ca="1" si="25"/>
        <v>5.176284839450351E-3</v>
      </c>
      <c r="AC66" s="62">
        <f t="shared" ca="1" si="25"/>
        <v>5.1496288934802332E-3</v>
      </c>
      <c r="AD66" s="62">
        <f t="shared" ca="1" si="25"/>
        <v>5.1232460774513809E-3</v>
      </c>
      <c r="AE66" s="62">
        <f t="shared" ca="1" si="25"/>
        <v>5.0971322148255244E-3</v>
      </c>
      <c r="AF66" s="62">
        <f t="shared" ca="1" si="25"/>
        <v>5.2436996882612458E-3</v>
      </c>
      <c r="AG66" s="62">
        <f t="shared" ca="1" si="25"/>
        <v>5.2163467325260365E-3</v>
      </c>
      <c r="AH66" s="62">
        <f t="shared" ca="1" si="25"/>
        <v>5.189277660955143E-3</v>
      </c>
      <c r="AI66" s="62">
        <f t="shared" ca="1" si="25"/>
        <v>5.1624880769027244E-3</v>
      </c>
      <c r="AJ66" s="62">
        <f t="shared" ca="1" si="25"/>
        <v>5.1359736740471699E-3</v>
      </c>
      <c r="AK66" s="62">
        <f t="shared" ca="1" si="25"/>
        <v>5.9247084013255942E-3</v>
      </c>
      <c r="AL66" s="62">
        <f t="shared" ca="1" si="25"/>
        <v>5.8898129769005955E-3</v>
      </c>
      <c r="AM66" s="62">
        <f t="shared" ca="1" si="25"/>
        <v>5.8553262006584986E-3</v>
      </c>
      <c r="AN66" s="62">
        <f t="shared" ca="1" si="25"/>
        <v>5.8212409360850941E-3</v>
      </c>
      <c r="AO66" s="62">
        <f t="shared" ca="1" si="25"/>
        <v>5.7875502118735428E-3</v>
      </c>
      <c r="AP66" s="60"/>
      <c r="AQ66" s="60"/>
      <c r="AR66" s="60"/>
      <c r="AS66" s="60"/>
      <c r="AT66" s="60"/>
    </row>
    <row r="67" spans="1:46" x14ac:dyDescent="0.25">
      <c r="A67" s="15" t="s">
        <v>341</v>
      </c>
      <c r="B67" s="15" t="str">
        <f t="shared" si="26"/>
        <v>sim9</v>
      </c>
      <c r="C67" s="62">
        <f t="shared" ca="1" si="24"/>
        <v>2.9595359004724636E-3</v>
      </c>
      <c r="D67" s="62">
        <f t="shared" ca="1" si="25"/>
        <v>2.9508028933743044E-3</v>
      </c>
      <c r="E67" s="62">
        <f t="shared" ca="1" si="25"/>
        <v>2.9421212734089541E-3</v>
      </c>
      <c r="F67" s="62">
        <f t="shared" ca="1" si="25"/>
        <v>2.9334905883427655E-3</v>
      </c>
      <c r="G67" s="62">
        <f t="shared" ca="1" si="25"/>
        <v>6.1122996322192976E-3</v>
      </c>
      <c r="H67" s="62">
        <f t="shared" ca="1" si="25"/>
        <v>6.0751663948963516E-3</v>
      </c>
      <c r="I67" s="62">
        <f t="shared" ca="1" si="25"/>
        <v>6.0384816143168544E-3</v>
      </c>
      <c r="J67" s="62">
        <f t="shared" ca="1" si="25"/>
        <v>6.0022372152495305E-3</v>
      </c>
      <c r="K67" s="62">
        <f t="shared" ca="1" si="25"/>
        <v>5.9664253151790374E-3</v>
      </c>
      <c r="L67" s="62">
        <f t="shared" ca="1" si="25"/>
        <v>6.5195080346565877E-3</v>
      </c>
      <c r="M67" s="62">
        <f t="shared" ca="1" si="25"/>
        <v>6.4772793598274767E-3</v>
      </c>
      <c r="N67" s="62">
        <f t="shared" ca="1" si="25"/>
        <v>6.4355942182295137E-3</v>
      </c>
      <c r="O67" s="62">
        <f t="shared" ca="1" si="25"/>
        <v>6.3944421830872348E-3</v>
      </c>
      <c r="P67" s="62">
        <f t="shared" ca="1" si="25"/>
        <v>6.3538130926243056E-3</v>
      </c>
      <c r="Q67" s="62">
        <f t="shared" ca="1" si="25"/>
        <v>5.1676987528646639E-3</v>
      </c>
      <c r="R67" s="62">
        <f t="shared" ca="1" si="25"/>
        <v>5.1411309369335583E-3</v>
      </c>
      <c r="S67" s="62">
        <f t="shared" ca="1" si="25"/>
        <v>5.1148349009884162E-3</v>
      </c>
      <c r="T67" s="62">
        <f t="shared" ca="1" si="25"/>
        <v>5.0888064959170951E-3</v>
      </c>
      <c r="U67" s="62">
        <f t="shared" ca="1" si="25"/>
        <v>5.0630416566456579E-3</v>
      </c>
      <c r="V67" s="62">
        <f t="shared" ca="1" si="25"/>
        <v>5.5770291665080398E-3</v>
      </c>
      <c r="W67" s="62">
        <f t="shared" ca="1" si="25"/>
        <v>5.5460984138934319E-3</v>
      </c>
      <c r="X67" s="62">
        <f t="shared" ca="1" si="25"/>
        <v>5.5155088589589445E-3</v>
      </c>
      <c r="Y67" s="62">
        <f t="shared" ca="1" si="25"/>
        <v>5.4852548870358503E-3</v>
      </c>
      <c r="Z67" s="62">
        <f t="shared" ca="1" si="25"/>
        <v>5.4553310059749279E-3</v>
      </c>
      <c r="AA67" s="62">
        <f t="shared" ca="1" si="25"/>
        <v>5.2032181788257588E-3</v>
      </c>
      <c r="AB67" s="62">
        <f t="shared" ca="1" si="25"/>
        <v>5.176284839450351E-3</v>
      </c>
      <c r="AC67" s="62">
        <f t="shared" ca="1" si="25"/>
        <v>5.1496288934802332E-3</v>
      </c>
      <c r="AD67" s="62">
        <f t="shared" ca="1" si="25"/>
        <v>5.1232460774513809E-3</v>
      </c>
      <c r="AE67" s="62">
        <f t="shared" ca="1" si="25"/>
        <v>5.0971322148255244E-3</v>
      </c>
      <c r="AF67" s="62">
        <f t="shared" ca="1" si="25"/>
        <v>5.2436996882612458E-3</v>
      </c>
      <c r="AG67" s="62">
        <f t="shared" ca="1" si="25"/>
        <v>5.2163467325260365E-3</v>
      </c>
      <c r="AH67" s="62">
        <f t="shared" ca="1" si="25"/>
        <v>5.189277660955143E-3</v>
      </c>
      <c r="AI67" s="62">
        <f t="shared" ref="D67:AO74" ca="1" si="27">AI57</f>
        <v>5.1624880769027244E-3</v>
      </c>
      <c r="AJ67" s="62">
        <f t="shared" ca="1" si="27"/>
        <v>5.1359736740471699E-3</v>
      </c>
      <c r="AK67" s="62">
        <f t="shared" ca="1" si="27"/>
        <v>5.9247084013255942E-3</v>
      </c>
      <c r="AL67" s="62">
        <f t="shared" ca="1" si="27"/>
        <v>5.8898129769005955E-3</v>
      </c>
      <c r="AM67" s="62">
        <f t="shared" ca="1" si="27"/>
        <v>5.8553262006584986E-3</v>
      </c>
      <c r="AN67" s="62">
        <f t="shared" ca="1" si="27"/>
        <v>5.8212409360850941E-3</v>
      </c>
      <c r="AO67" s="62">
        <f t="shared" ca="1" si="27"/>
        <v>5.7875502118735428E-3</v>
      </c>
      <c r="AP67" s="60"/>
      <c r="AQ67" s="60"/>
      <c r="AR67" s="60"/>
      <c r="AS67" s="60"/>
      <c r="AT67" s="60"/>
    </row>
    <row r="68" spans="1:46" x14ac:dyDescent="0.25">
      <c r="A68" s="15" t="s">
        <v>342</v>
      </c>
      <c r="B68" s="15" t="str">
        <f t="shared" si="26"/>
        <v>base</v>
      </c>
      <c r="C68" s="62">
        <f t="shared" ca="1" si="24"/>
        <v>2.9595359004724636E-3</v>
      </c>
      <c r="D68" s="62">
        <f t="shared" ca="1" si="27"/>
        <v>2.9508028933743044E-3</v>
      </c>
      <c r="E68" s="62">
        <f t="shared" ca="1" si="27"/>
        <v>2.9421212734089541E-3</v>
      </c>
      <c r="F68" s="62">
        <f t="shared" ca="1" si="27"/>
        <v>2.9334905883427655E-3</v>
      </c>
      <c r="G68" s="62">
        <f t="shared" ca="1" si="27"/>
        <v>6.1122996322192976E-3</v>
      </c>
      <c r="H68" s="62">
        <f t="shared" ca="1" si="27"/>
        <v>6.0751663948963516E-3</v>
      </c>
      <c r="I68" s="62">
        <f t="shared" ca="1" si="27"/>
        <v>6.0384816143168544E-3</v>
      </c>
      <c r="J68" s="62">
        <f t="shared" ca="1" si="27"/>
        <v>6.0022372152495305E-3</v>
      </c>
      <c r="K68" s="62">
        <f t="shared" ca="1" si="27"/>
        <v>5.9664253151790374E-3</v>
      </c>
      <c r="L68" s="62">
        <f t="shared" ca="1" si="27"/>
        <v>6.5195080346565877E-3</v>
      </c>
      <c r="M68" s="62">
        <f t="shared" ca="1" si="27"/>
        <v>6.4772793598274767E-3</v>
      </c>
      <c r="N68" s="62">
        <f t="shared" ca="1" si="27"/>
        <v>6.4355942182295137E-3</v>
      </c>
      <c r="O68" s="62">
        <f t="shared" ca="1" si="27"/>
        <v>6.3944421830872348E-3</v>
      </c>
      <c r="P68" s="62">
        <f t="shared" ca="1" si="27"/>
        <v>6.3538130926243056E-3</v>
      </c>
      <c r="Q68" s="62">
        <f t="shared" ca="1" si="27"/>
        <v>5.1676987528646639E-3</v>
      </c>
      <c r="R68" s="62">
        <f t="shared" ca="1" si="27"/>
        <v>5.1411309369335583E-3</v>
      </c>
      <c r="S68" s="62">
        <f t="shared" ca="1" si="27"/>
        <v>5.1148349009884162E-3</v>
      </c>
      <c r="T68" s="62">
        <f t="shared" ca="1" si="27"/>
        <v>5.0888064959170951E-3</v>
      </c>
      <c r="U68" s="62">
        <f t="shared" ca="1" si="27"/>
        <v>5.0630416566456579E-3</v>
      </c>
      <c r="V68" s="62">
        <f t="shared" ca="1" si="27"/>
        <v>5.5770291665080398E-3</v>
      </c>
      <c r="W68" s="62">
        <f t="shared" ca="1" si="27"/>
        <v>5.5460984138934319E-3</v>
      </c>
      <c r="X68" s="62">
        <f t="shared" ca="1" si="27"/>
        <v>5.5155088589589445E-3</v>
      </c>
      <c r="Y68" s="62">
        <f t="shared" ca="1" si="27"/>
        <v>5.4852548870358503E-3</v>
      </c>
      <c r="Z68" s="62">
        <f t="shared" ca="1" si="27"/>
        <v>5.4553310059749279E-3</v>
      </c>
      <c r="AA68" s="62">
        <f t="shared" ca="1" si="27"/>
        <v>5.2032181788257588E-3</v>
      </c>
      <c r="AB68" s="62">
        <f t="shared" ca="1" si="27"/>
        <v>5.176284839450351E-3</v>
      </c>
      <c r="AC68" s="62">
        <f t="shared" ca="1" si="27"/>
        <v>5.1496288934802332E-3</v>
      </c>
      <c r="AD68" s="62">
        <f t="shared" ca="1" si="27"/>
        <v>5.1232460774513809E-3</v>
      </c>
      <c r="AE68" s="62">
        <f t="shared" ca="1" si="27"/>
        <v>5.0971322148255244E-3</v>
      </c>
      <c r="AF68" s="62">
        <f t="shared" ca="1" si="27"/>
        <v>5.2436996882612458E-3</v>
      </c>
      <c r="AG68" s="62">
        <f t="shared" ca="1" si="27"/>
        <v>5.2163467325260365E-3</v>
      </c>
      <c r="AH68" s="62">
        <f t="shared" ca="1" si="27"/>
        <v>5.189277660955143E-3</v>
      </c>
      <c r="AI68" s="62">
        <f t="shared" ca="1" si="27"/>
        <v>5.1624880769027244E-3</v>
      </c>
      <c r="AJ68" s="62">
        <f t="shared" ca="1" si="27"/>
        <v>5.1359736740471699E-3</v>
      </c>
      <c r="AK68" s="62">
        <f t="shared" ca="1" si="27"/>
        <v>5.9247084013255942E-3</v>
      </c>
      <c r="AL68" s="62">
        <f t="shared" ca="1" si="27"/>
        <v>5.8898129769005955E-3</v>
      </c>
      <c r="AM68" s="62">
        <f t="shared" ca="1" si="27"/>
        <v>5.8553262006584986E-3</v>
      </c>
      <c r="AN68" s="62">
        <f t="shared" ca="1" si="27"/>
        <v>5.8212409360850941E-3</v>
      </c>
      <c r="AO68" s="62">
        <f t="shared" ca="1" si="27"/>
        <v>5.7875502118735428E-3</v>
      </c>
      <c r="AP68" s="60"/>
      <c r="AQ68" s="60"/>
      <c r="AR68" s="60"/>
      <c r="AS68" s="60"/>
      <c r="AT68" s="60"/>
    </row>
    <row r="69" spans="1:46" x14ac:dyDescent="0.25">
      <c r="A69" s="15" t="s">
        <v>342</v>
      </c>
      <c r="B69" s="15" t="str">
        <f t="shared" ref="B69:B77" si="28">B59</f>
        <v>sim1</v>
      </c>
      <c r="C69" s="62">
        <f t="shared" ca="1" si="24"/>
        <v>2.9595359004724636E-3</v>
      </c>
      <c r="D69" s="62">
        <f t="shared" ca="1" si="27"/>
        <v>2.9508028933743044E-3</v>
      </c>
      <c r="E69" s="62">
        <f t="shared" ca="1" si="27"/>
        <v>2.9421212734089541E-3</v>
      </c>
      <c r="F69" s="62">
        <f t="shared" ca="1" si="27"/>
        <v>2.9334905883427655E-3</v>
      </c>
      <c r="G69" s="62">
        <f t="shared" ca="1" si="27"/>
        <v>6.1122996322192976E-3</v>
      </c>
      <c r="H69" s="62">
        <f t="shared" ca="1" si="27"/>
        <v>6.0751663948963516E-3</v>
      </c>
      <c r="I69" s="62">
        <f t="shared" ca="1" si="27"/>
        <v>6.0384816143168544E-3</v>
      </c>
      <c r="J69" s="62">
        <f t="shared" ca="1" si="27"/>
        <v>6.0022372152495305E-3</v>
      </c>
      <c r="K69" s="62">
        <f t="shared" ca="1" si="27"/>
        <v>5.9664253151790374E-3</v>
      </c>
      <c r="L69" s="62">
        <f t="shared" ca="1" si="27"/>
        <v>6.5195080346565877E-3</v>
      </c>
      <c r="M69" s="62">
        <f t="shared" ca="1" si="27"/>
        <v>6.4772793598274767E-3</v>
      </c>
      <c r="N69" s="62">
        <f t="shared" ca="1" si="27"/>
        <v>6.4355942182295137E-3</v>
      </c>
      <c r="O69" s="62">
        <f t="shared" ca="1" si="27"/>
        <v>6.3944421830872348E-3</v>
      </c>
      <c r="P69" s="62">
        <f t="shared" ca="1" si="27"/>
        <v>6.3538130926243056E-3</v>
      </c>
      <c r="Q69" s="62">
        <f t="shared" ca="1" si="27"/>
        <v>5.1676987528646639E-3</v>
      </c>
      <c r="R69" s="62">
        <f t="shared" ca="1" si="27"/>
        <v>5.1411309369335583E-3</v>
      </c>
      <c r="S69" s="62">
        <f t="shared" ca="1" si="27"/>
        <v>5.1148349009884162E-3</v>
      </c>
      <c r="T69" s="62">
        <f t="shared" ca="1" si="27"/>
        <v>5.0888064959170951E-3</v>
      </c>
      <c r="U69" s="62">
        <f t="shared" ca="1" si="27"/>
        <v>5.0630416566456579E-3</v>
      </c>
      <c r="V69" s="62">
        <f t="shared" ca="1" si="27"/>
        <v>5.5770291665080398E-3</v>
      </c>
      <c r="W69" s="62">
        <f t="shared" ca="1" si="27"/>
        <v>5.5460984138934319E-3</v>
      </c>
      <c r="X69" s="62">
        <f t="shared" ca="1" si="27"/>
        <v>5.5155088589589445E-3</v>
      </c>
      <c r="Y69" s="62">
        <f t="shared" ca="1" si="27"/>
        <v>5.4852548870358503E-3</v>
      </c>
      <c r="Z69" s="62">
        <f t="shared" ca="1" si="27"/>
        <v>5.4553310059749279E-3</v>
      </c>
      <c r="AA69" s="62">
        <f t="shared" ca="1" si="27"/>
        <v>5.2032181788257588E-3</v>
      </c>
      <c r="AB69" s="62">
        <f t="shared" ca="1" si="27"/>
        <v>5.176284839450351E-3</v>
      </c>
      <c r="AC69" s="62">
        <f t="shared" ca="1" si="27"/>
        <v>5.1496288934802332E-3</v>
      </c>
      <c r="AD69" s="62">
        <f t="shared" ca="1" si="27"/>
        <v>5.1232460774513809E-3</v>
      </c>
      <c r="AE69" s="62">
        <f t="shared" ca="1" si="27"/>
        <v>5.0971322148255244E-3</v>
      </c>
      <c r="AF69" s="62">
        <f t="shared" ca="1" si="27"/>
        <v>5.2436996882612458E-3</v>
      </c>
      <c r="AG69" s="62">
        <f t="shared" ca="1" si="27"/>
        <v>5.2163467325260365E-3</v>
      </c>
      <c r="AH69" s="62">
        <f t="shared" ca="1" si="27"/>
        <v>5.189277660955143E-3</v>
      </c>
      <c r="AI69" s="62">
        <f t="shared" ca="1" si="27"/>
        <v>5.1624880769027244E-3</v>
      </c>
      <c r="AJ69" s="62">
        <f t="shared" ca="1" si="27"/>
        <v>5.1359736740471699E-3</v>
      </c>
      <c r="AK69" s="62">
        <f t="shared" ca="1" si="27"/>
        <v>5.9247084013255942E-3</v>
      </c>
      <c r="AL69" s="62">
        <f t="shared" ca="1" si="27"/>
        <v>5.8898129769005955E-3</v>
      </c>
      <c r="AM69" s="62">
        <f t="shared" ca="1" si="27"/>
        <v>5.8553262006584986E-3</v>
      </c>
      <c r="AN69" s="62">
        <f t="shared" ca="1" si="27"/>
        <v>5.8212409360850941E-3</v>
      </c>
      <c r="AO69" s="62">
        <f t="shared" ca="1" si="27"/>
        <v>5.7875502118735428E-3</v>
      </c>
      <c r="AP69" s="60"/>
      <c r="AQ69" s="60"/>
      <c r="AR69" s="60"/>
      <c r="AS69" s="60"/>
      <c r="AT69" s="60"/>
    </row>
    <row r="70" spans="1:46" x14ac:dyDescent="0.25">
      <c r="A70" s="15" t="s">
        <v>342</v>
      </c>
      <c r="B70" s="15" t="str">
        <f t="shared" si="28"/>
        <v>sim2</v>
      </c>
      <c r="C70" s="62">
        <f t="shared" ca="1" si="24"/>
        <v>2.9595359004724636E-3</v>
      </c>
      <c r="D70" s="62">
        <f t="shared" ca="1" si="27"/>
        <v>2.9508028933743044E-3</v>
      </c>
      <c r="E70" s="62">
        <f t="shared" ca="1" si="27"/>
        <v>2.9421212734089541E-3</v>
      </c>
      <c r="F70" s="62">
        <f t="shared" ca="1" si="27"/>
        <v>2.9334905883427655E-3</v>
      </c>
      <c r="G70" s="62">
        <f t="shared" ca="1" si="27"/>
        <v>6.1122996322192976E-3</v>
      </c>
      <c r="H70" s="62">
        <f t="shared" ca="1" si="27"/>
        <v>6.0751663948963516E-3</v>
      </c>
      <c r="I70" s="62">
        <f t="shared" ca="1" si="27"/>
        <v>6.0384816143168544E-3</v>
      </c>
      <c r="J70" s="62">
        <f t="shared" ca="1" si="27"/>
        <v>6.0022372152495305E-3</v>
      </c>
      <c r="K70" s="62">
        <f t="shared" ca="1" si="27"/>
        <v>5.9664253151790374E-3</v>
      </c>
      <c r="L70" s="62">
        <f t="shared" ca="1" si="27"/>
        <v>6.5195080346565877E-3</v>
      </c>
      <c r="M70" s="62">
        <f t="shared" ca="1" si="27"/>
        <v>6.4772793598274767E-3</v>
      </c>
      <c r="N70" s="62">
        <f t="shared" ca="1" si="27"/>
        <v>6.4355942182295137E-3</v>
      </c>
      <c r="O70" s="62">
        <f t="shared" ca="1" si="27"/>
        <v>6.3944421830872348E-3</v>
      </c>
      <c r="P70" s="62">
        <f t="shared" ca="1" si="27"/>
        <v>6.3538130926243056E-3</v>
      </c>
      <c r="Q70" s="62">
        <f t="shared" ca="1" si="27"/>
        <v>5.1676987528646639E-3</v>
      </c>
      <c r="R70" s="62">
        <f t="shared" ca="1" si="27"/>
        <v>5.1411309369335583E-3</v>
      </c>
      <c r="S70" s="62">
        <f t="shared" ca="1" si="27"/>
        <v>5.1148349009884162E-3</v>
      </c>
      <c r="T70" s="62">
        <f t="shared" ca="1" si="27"/>
        <v>5.0888064959170951E-3</v>
      </c>
      <c r="U70" s="62">
        <f t="shared" ca="1" si="27"/>
        <v>5.0630416566456579E-3</v>
      </c>
      <c r="V70" s="62">
        <f t="shared" ca="1" si="27"/>
        <v>5.5770291665080398E-3</v>
      </c>
      <c r="W70" s="62">
        <f t="shared" ca="1" si="27"/>
        <v>5.5460984138934319E-3</v>
      </c>
      <c r="X70" s="62">
        <f t="shared" ca="1" si="27"/>
        <v>5.5155088589589445E-3</v>
      </c>
      <c r="Y70" s="62">
        <f t="shared" ca="1" si="27"/>
        <v>5.4852548870358503E-3</v>
      </c>
      <c r="Z70" s="62">
        <f t="shared" ca="1" si="27"/>
        <v>5.4553310059749279E-3</v>
      </c>
      <c r="AA70" s="62">
        <f t="shared" ca="1" si="27"/>
        <v>5.2032181788257588E-3</v>
      </c>
      <c r="AB70" s="62">
        <f t="shared" ca="1" si="27"/>
        <v>5.176284839450351E-3</v>
      </c>
      <c r="AC70" s="62">
        <f t="shared" ca="1" si="27"/>
        <v>5.1496288934802332E-3</v>
      </c>
      <c r="AD70" s="62">
        <f t="shared" ca="1" si="27"/>
        <v>5.1232460774513809E-3</v>
      </c>
      <c r="AE70" s="62">
        <f t="shared" ca="1" si="27"/>
        <v>5.0971322148255244E-3</v>
      </c>
      <c r="AF70" s="62">
        <f t="shared" ca="1" si="27"/>
        <v>5.2436996882612458E-3</v>
      </c>
      <c r="AG70" s="62">
        <f t="shared" ca="1" si="27"/>
        <v>5.2163467325260365E-3</v>
      </c>
      <c r="AH70" s="62">
        <f t="shared" ca="1" si="27"/>
        <v>5.189277660955143E-3</v>
      </c>
      <c r="AI70" s="62">
        <f t="shared" ca="1" si="27"/>
        <v>5.1624880769027244E-3</v>
      </c>
      <c r="AJ70" s="62">
        <f t="shared" ca="1" si="27"/>
        <v>5.1359736740471699E-3</v>
      </c>
      <c r="AK70" s="62">
        <f t="shared" ca="1" si="27"/>
        <v>5.9247084013255942E-3</v>
      </c>
      <c r="AL70" s="62">
        <f t="shared" ca="1" si="27"/>
        <v>5.8898129769005955E-3</v>
      </c>
      <c r="AM70" s="62">
        <f t="shared" ca="1" si="27"/>
        <v>5.8553262006584986E-3</v>
      </c>
      <c r="AN70" s="62">
        <f t="shared" ca="1" si="27"/>
        <v>5.8212409360850941E-3</v>
      </c>
      <c r="AO70" s="62">
        <f t="shared" ca="1" si="27"/>
        <v>5.7875502118735428E-3</v>
      </c>
      <c r="AP70" s="60"/>
      <c r="AQ70" s="60"/>
      <c r="AR70" s="60"/>
      <c r="AS70" s="60"/>
      <c r="AT70" s="60"/>
    </row>
    <row r="71" spans="1:46" x14ac:dyDescent="0.25">
      <c r="A71" s="15" t="s">
        <v>342</v>
      </c>
      <c r="B71" s="15" t="str">
        <f t="shared" si="28"/>
        <v>sim3</v>
      </c>
      <c r="C71" s="62">
        <f t="shared" ca="1" si="24"/>
        <v>2.9595359004724636E-3</v>
      </c>
      <c r="D71" s="62">
        <f t="shared" ca="1" si="27"/>
        <v>2.9508028933743044E-3</v>
      </c>
      <c r="E71" s="62">
        <f t="shared" ca="1" si="27"/>
        <v>2.9421212734089541E-3</v>
      </c>
      <c r="F71" s="62">
        <f t="shared" ca="1" si="27"/>
        <v>2.9334905883427655E-3</v>
      </c>
      <c r="G71" s="62">
        <f t="shared" ca="1" si="27"/>
        <v>6.1122996322192976E-3</v>
      </c>
      <c r="H71" s="62">
        <f t="shared" ca="1" si="27"/>
        <v>6.0751663948963516E-3</v>
      </c>
      <c r="I71" s="62">
        <f t="shared" ca="1" si="27"/>
        <v>6.0384816143168544E-3</v>
      </c>
      <c r="J71" s="62">
        <f t="shared" ca="1" si="27"/>
        <v>6.0022372152495305E-3</v>
      </c>
      <c r="K71" s="62">
        <f t="shared" ca="1" si="27"/>
        <v>5.9664253151790374E-3</v>
      </c>
      <c r="L71" s="62">
        <f t="shared" ca="1" si="27"/>
        <v>6.5195080346565877E-3</v>
      </c>
      <c r="M71" s="62">
        <f t="shared" ca="1" si="27"/>
        <v>6.4772793598274767E-3</v>
      </c>
      <c r="N71" s="62">
        <f t="shared" ca="1" si="27"/>
        <v>6.4355942182295137E-3</v>
      </c>
      <c r="O71" s="62">
        <f t="shared" ca="1" si="27"/>
        <v>6.3944421830872348E-3</v>
      </c>
      <c r="P71" s="62">
        <f t="shared" ca="1" si="27"/>
        <v>6.3538130926243056E-3</v>
      </c>
      <c r="Q71" s="62">
        <f t="shared" ca="1" si="27"/>
        <v>5.1676987528646639E-3</v>
      </c>
      <c r="R71" s="62">
        <f t="shared" ca="1" si="27"/>
        <v>5.1411309369335583E-3</v>
      </c>
      <c r="S71" s="62">
        <f t="shared" ca="1" si="27"/>
        <v>5.1148349009884162E-3</v>
      </c>
      <c r="T71" s="62">
        <f t="shared" ca="1" si="27"/>
        <v>5.0888064959170951E-3</v>
      </c>
      <c r="U71" s="62">
        <f t="shared" ca="1" si="27"/>
        <v>5.0630416566456579E-3</v>
      </c>
      <c r="V71" s="62">
        <f t="shared" ca="1" si="27"/>
        <v>5.5770291665080398E-3</v>
      </c>
      <c r="W71" s="62">
        <f t="shared" ca="1" si="27"/>
        <v>5.5460984138934319E-3</v>
      </c>
      <c r="X71" s="62">
        <f t="shared" ca="1" si="27"/>
        <v>5.5155088589589445E-3</v>
      </c>
      <c r="Y71" s="62">
        <f t="shared" ca="1" si="27"/>
        <v>5.4852548870358503E-3</v>
      </c>
      <c r="Z71" s="62">
        <f t="shared" ca="1" si="27"/>
        <v>5.4553310059749279E-3</v>
      </c>
      <c r="AA71" s="62">
        <f t="shared" ca="1" si="27"/>
        <v>5.2032181788257588E-3</v>
      </c>
      <c r="AB71" s="62">
        <f t="shared" ca="1" si="27"/>
        <v>5.176284839450351E-3</v>
      </c>
      <c r="AC71" s="62">
        <f t="shared" ca="1" si="27"/>
        <v>5.1496288934802332E-3</v>
      </c>
      <c r="AD71" s="62">
        <f t="shared" ca="1" si="27"/>
        <v>5.1232460774513809E-3</v>
      </c>
      <c r="AE71" s="62">
        <f t="shared" ca="1" si="27"/>
        <v>5.0971322148255244E-3</v>
      </c>
      <c r="AF71" s="62">
        <f t="shared" ca="1" si="27"/>
        <v>5.2436996882612458E-3</v>
      </c>
      <c r="AG71" s="62">
        <f t="shared" ca="1" si="27"/>
        <v>5.2163467325260365E-3</v>
      </c>
      <c r="AH71" s="62">
        <f t="shared" ca="1" si="27"/>
        <v>5.189277660955143E-3</v>
      </c>
      <c r="AI71" s="62">
        <f t="shared" ca="1" si="27"/>
        <v>5.1624880769027244E-3</v>
      </c>
      <c r="AJ71" s="62">
        <f t="shared" ca="1" si="27"/>
        <v>5.1359736740471699E-3</v>
      </c>
      <c r="AK71" s="62">
        <f t="shared" ca="1" si="27"/>
        <v>5.9247084013255942E-3</v>
      </c>
      <c r="AL71" s="62">
        <f t="shared" ca="1" si="27"/>
        <v>5.8898129769005955E-3</v>
      </c>
      <c r="AM71" s="62">
        <f t="shared" ca="1" si="27"/>
        <v>5.8553262006584986E-3</v>
      </c>
      <c r="AN71" s="62">
        <f t="shared" ca="1" si="27"/>
        <v>5.8212409360850941E-3</v>
      </c>
      <c r="AO71" s="62">
        <f t="shared" ca="1" si="27"/>
        <v>5.7875502118735428E-3</v>
      </c>
      <c r="AP71" s="60"/>
      <c r="AQ71" s="60"/>
      <c r="AR71" s="60"/>
      <c r="AS71" s="60"/>
      <c r="AT71" s="60"/>
    </row>
    <row r="72" spans="1:46" x14ac:dyDescent="0.25">
      <c r="A72" s="15" t="s">
        <v>342</v>
      </c>
      <c r="B72" s="15" t="str">
        <f t="shared" si="28"/>
        <v>sim4</v>
      </c>
      <c r="C72" s="62">
        <f t="shared" ca="1" si="24"/>
        <v>2.9595359004724636E-3</v>
      </c>
      <c r="D72" s="62">
        <f t="shared" ca="1" si="27"/>
        <v>2.9508028933743044E-3</v>
      </c>
      <c r="E72" s="62">
        <f t="shared" ca="1" si="27"/>
        <v>2.9421212734089541E-3</v>
      </c>
      <c r="F72" s="62">
        <f t="shared" ca="1" si="27"/>
        <v>2.9334905883427655E-3</v>
      </c>
      <c r="G72" s="62">
        <f t="shared" ca="1" si="27"/>
        <v>6.1122996322192976E-3</v>
      </c>
      <c r="H72" s="62">
        <f t="shared" ca="1" si="27"/>
        <v>6.0751663948963516E-3</v>
      </c>
      <c r="I72" s="62">
        <f t="shared" ca="1" si="27"/>
        <v>6.0384816143168544E-3</v>
      </c>
      <c r="J72" s="62">
        <f t="shared" ca="1" si="27"/>
        <v>6.0022372152495305E-3</v>
      </c>
      <c r="K72" s="62">
        <f t="shared" ca="1" si="27"/>
        <v>5.9664253151790374E-3</v>
      </c>
      <c r="L72" s="62">
        <f t="shared" ca="1" si="27"/>
        <v>6.5195080346565877E-3</v>
      </c>
      <c r="M72" s="62">
        <f t="shared" ca="1" si="27"/>
        <v>6.4772793598274767E-3</v>
      </c>
      <c r="N72" s="62">
        <f t="shared" ca="1" si="27"/>
        <v>6.4355942182295137E-3</v>
      </c>
      <c r="O72" s="62">
        <f t="shared" ca="1" si="27"/>
        <v>6.3944421830872348E-3</v>
      </c>
      <c r="P72" s="62">
        <f t="shared" ca="1" si="27"/>
        <v>6.3538130926243056E-3</v>
      </c>
      <c r="Q72" s="62">
        <f t="shared" ca="1" si="27"/>
        <v>5.1676987528646639E-3</v>
      </c>
      <c r="R72" s="62">
        <f t="shared" ca="1" si="27"/>
        <v>5.1411309369335583E-3</v>
      </c>
      <c r="S72" s="62">
        <f t="shared" ca="1" si="27"/>
        <v>5.1148349009884162E-3</v>
      </c>
      <c r="T72" s="62">
        <f t="shared" ca="1" si="27"/>
        <v>5.0888064959170951E-3</v>
      </c>
      <c r="U72" s="62">
        <f t="shared" ca="1" si="27"/>
        <v>5.0630416566456579E-3</v>
      </c>
      <c r="V72" s="62">
        <f t="shared" ca="1" si="27"/>
        <v>5.5770291665080398E-3</v>
      </c>
      <c r="W72" s="62">
        <f t="shared" ca="1" si="27"/>
        <v>5.5460984138934319E-3</v>
      </c>
      <c r="X72" s="62">
        <f t="shared" ca="1" si="27"/>
        <v>5.5155088589589445E-3</v>
      </c>
      <c r="Y72" s="62">
        <f t="shared" ca="1" si="27"/>
        <v>5.4852548870358503E-3</v>
      </c>
      <c r="Z72" s="62">
        <f t="shared" ca="1" si="27"/>
        <v>5.4553310059749279E-3</v>
      </c>
      <c r="AA72" s="62">
        <f t="shared" ca="1" si="27"/>
        <v>5.2032181788257588E-3</v>
      </c>
      <c r="AB72" s="62">
        <f t="shared" ca="1" si="27"/>
        <v>5.176284839450351E-3</v>
      </c>
      <c r="AC72" s="62">
        <f t="shared" ca="1" si="27"/>
        <v>5.1496288934802332E-3</v>
      </c>
      <c r="AD72" s="62">
        <f t="shared" ca="1" si="27"/>
        <v>5.1232460774513809E-3</v>
      </c>
      <c r="AE72" s="62">
        <f t="shared" ca="1" si="27"/>
        <v>5.0971322148255244E-3</v>
      </c>
      <c r="AF72" s="62">
        <f t="shared" ca="1" si="27"/>
        <v>5.2436996882612458E-3</v>
      </c>
      <c r="AG72" s="62">
        <f t="shared" ca="1" si="27"/>
        <v>5.2163467325260365E-3</v>
      </c>
      <c r="AH72" s="62">
        <f t="shared" ca="1" si="27"/>
        <v>5.189277660955143E-3</v>
      </c>
      <c r="AI72" s="62">
        <f t="shared" ca="1" si="27"/>
        <v>5.1624880769027244E-3</v>
      </c>
      <c r="AJ72" s="62">
        <f t="shared" ca="1" si="27"/>
        <v>5.1359736740471699E-3</v>
      </c>
      <c r="AK72" s="62">
        <f t="shared" ca="1" si="27"/>
        <v>5.9247084013255942E-3</v>
      </c>
      <c r="AL72" s="62">
        <f t="shared" ca="1" si="27"/>
        <v>5.8898129769005955E-3</v>
      </c>
      <c r="AM72" s="62">
        <f t="shared" ca="1" si="27"/>
        <v>5.8553262006584986E-3</v>
      </c>
      <c r="AN72" s="62">
        <f t="shared" ca="1" si="27"/>
        <v>5.8212409360850941E-3</v>
      </c>
      <c r="AO72" s="62">
        <f t="shared" ca="1" si="27"/>
        <v>5.7875502118735428E-3</v>
      </c>
      <c r="AP72" s="60"/>
      <c r="AQ72" s="60"/>
      <c r="AR72" s="60"/>
      <c r="AS72" s="60"/>
      <c r="AT72" s="60"/>
    </row>
    <row r="73" spans="1:46" x14ac:dyDescent="0.25">
      <c r="A73" s="15" t="s">
        <v>342</v>
      </c>
      <c r="B73" s="15" t="str">
        <f t="shared" si="28"/>
        <v>sim5</v>
      </c>
      <c r="C73" s="62">
        <f t="shared" ca="1" si="24"/>
        <v>2.9595359004724636E-3</v>
      </c>
      <c r="D73" s="62">
        <f t="shared" ca="1" si="27"/>
        <v>2.9508028933743044E-3</v>
      </c>
      <c r="E73" s="62">
        <f t="shared" ca="1" si="27"/>
        <v>2.9421212734089541E-3</v>
      </c>
      <c r="F73" s="62">
        <f t="shared" ca="1" si="27"/>
        <v>2.9334905883427655E-3</v>
      </c>
      <c r="G73" s="62">
        <f t="shared" ca="1" si="27"/>
        <v>6.1122996322192976E-3</v>
      </c>
      <c r="H73" s="62">
        <f t="shared" ca="1" si="27"/>
        <v>6.0751663948963516E-3</v>
      </c>
      <c r="I73" s="62">
        <f t="shared" ca="1" si="27"/>
        <v>6.0384816143168544E-3</v>
      </c>
      <c r="J73" s="62">
        <f t="shared" ca="1" si="27"/>
        <v>6.0022372152495305E-3</v>
      </c>
      <c r="K73" s="62">
        <f t="shared" ca="1" si="27"/>
        <v>5.9664253151790374E-3</v>
      </c>
      <c r="L73" s="62">
        <f t="shared" ca="1" si="27"/>
        <v>6.5195080346565877E-3</v>
      </c>
      <c r="M73" s="62">
        <f t="shared" ca="1" si="27"/>
        <v>6.4772793598274767E-3</v>
      </c>
      <c r="N73" s="62">
        <f t="shared" ca="1" si="27"/>
        <v>6.4355942182295137E-3</v>
      </c>
      <c r="O73" s="62">
        <f t="shared" ca="1" si="27"/>
        <v>6.3944421830872348E-3</v>
      </c>
      <c r="P73" s="62">
        <f t="shared" ca="1" si="27"/>
        <v>6.3538130926243056E-3</v>
      </c>
      <c r="Q73" s="62">
        <f t="shared" ca="1" si="27"/>
        <v>5.1676987528646639E-3</v>
      </c>
      <c r="R73" s="62">
        <f t="shared" ca="1" si="27"/>
        <v>5.1411309369335583E-3</v>
      </c>
      <c r="S73" s="62">
        <f t="shared" ca="1" si="27"/>
        <v>5.1148349009884162E-3</v>
      </c>
      <c r="T73" s="62">
        <f t="shared" ca="1" si="27"/>
        <v>5.0888064959170951E-3</v>
      </c>
      <c r="U73" s="62">
        <f t="shared" ca="1" si="27"/>
        <v>5.0630416566456579E-3</v>
      </c>
      <c r="V73" s="62">
        <f t="shared" ca="1" si="27"/>
        <v>5.5770291665080398E-3</v>
      </c>
      <c r="W73" s="62">
        <f t="shared" ca="1" si="27"/>
        <v>5.5460984138934319E-3</v>
      </c>
      <c r="X73" s="62">
        <f t="shared" ca="1" si="27"/>
        <v>5.5155088589589445E-3</v>
      </c>
      <c r="Y73" s="62">
        <f t="shared" ca="1" si="27"/>
        <v>5.4852548870358503E-3</v>
      </c>
      <c r="Z73" s="62">
        <f t="shared" ca="1" si="27"/>
        <v>5.4553310059749279E-3</v>
      </c>
      <c r="AA73" s="62">
        <f t="shared" ca="1" si="27"/>
        <v>5.2032181788257588E-3</v>
      </c>
      <c r="AB73" s="62">
        <f t="shared" ca="1" si="27"/>
        <v>5.176284839450351E-3</v>
      </c>
      <c r="AC73" s="62">
        <f t="shared" ca="1" si="27"/>
        <v>5.1496288934802332E-3</v>
      </c>
      <c r="AD73" s="62">
        <f t="shared" ca="1" si="27"/>
        <v>5.1232460774513809E-3</v>
      </c>
      <c r="AE73" s="62">
        <f t="shared" ca="1" si="27"/>
        <v>5.0971322148255244E-3</v>
      </c>
      <c r="AF73" s="62">
        <f t="shared" ca="1" si="27"/>
        <v>5.2436996882612458E-3</v>
      </c>
      <c r="AG73" s="62">
        <f t="shared" ca="1" si="27"/>
        <v>5.2163467325260365E-3</v>
      </c>
      <c r="AH73" s="62">
        <f t="shared" ca="1" si="27"/>
        <v>5.189277660955143E-3</v>
      </c>
      <c r="AI73" s="62">
        <f t="shared" ca="1" si="27"/>
        <v>5.1624880769027244E-3</v>
      </c>
      <c r="AJ73" s="62">
        <f t="shared" ca="1" si="27"/>
        <v>5.1359736740471699E-3</v>
      </c>
      <c r="AK73" s="62">
        <f t="shared" ca="1" si="27"/>
        <v>5.9247084013255942E-3</v>
      </c>
      <c r="AL73" s="62">
        <f t="shared" ca="1" si="27"/>
        <v>5.8898129769005955E-3</v>
      </c>
      <c r="AM73" s="62">
        <f t="shared" ca="1" si="27"/>
        <v>5.8553262006584986E-3</v>
      </c>
      <c r="AN73" s="62">
        <f t="shared" ca="1" si="27"/>
        <v>5.8212409360850941E-3</v>
      </c>
      <c r="AO73" s="62">
        <f t="shared" ca="1" si="27"/>
        <v>5.7875502118735428E-3</v>
      </c>
      <c r="AP73" s="60"/>
      <c r="AQ73" s="60"/>
      <c r="AR73" s="60"/>
      <c r="AS73" s="60"/>
      <c r="AT73" s="60"/>
    </row>
    <row r="74" spans="1:46" x14ac:dyDescent="0.25">
      <c r="A74" s="15" t="s">
        <v>342</v>
      </c>
      <c r="B74" s="15" t="str">
        <f t="shared" si="28"/>
        <v>sim6</v>
      </c>
      <c r="C74" s="62">
        <f t="shared" ca="1" si="24"/>
        <v>2.9595359004724636E-3</v>
      </c>
      <c r="D74" s="62">
        <f t="shared" ca="1" si="27"/>
        <v>2.9508028933743044E-3</v>
      </c>
      <c r="E74" s="62">
        <f t="shared" ca="1" si="27"/>
        <v>2.9421212734089541E-3</v>
      </c>
      <c r="F74" s="62">
        <f t="shared" ca="1" si="27"/>
        <v>2.9334905883427655E-3</v>
      </c>
      <c r="G74" s="62">
        <f t="shared" ca="1" si="27"/>
        <v>6.1122996322192976E-3</v>
      </c>
      <c r="H74" s="62">
        <f t="shared" ca="1" si="27"/>
        <v>6.0751663948963516E-3</v>
      </c>
      <c r="I74" s="62">
        <f t="shared" ca="1" si="27"/>
        <v>6.0384816143168544E-3</v>
      </c>
      <c r="J74" s="62">
        <f t="shared" ca="1" si="27"/>
        <v>6.0022372152495305E-3</v>
      </c>
      <c r="K74" s="62">
        <f t="shared" ca="1" si="27"/>
        <v>5.9664253151790374E-3</v>
      </c>
      <c r="L74" s="62">
        <f t="shared" ca="1" si="27"/>
        <v>6.5195080346565877E-3</v>
      </c>
      <c r="M74" s="62">
        <f t="shared" ca="1" si="27"/>
        <v>6.4772793598274767E-3</v>
      </c>
      <c r="N74" s="62">
        <f t="shared" ca="1" si="27"/>
        <v>6.4355942182295137E-3</v>
      </c>
      <c r="O74" s="62">
        <f t="shared" ca="1" si="27"/>
        <v>6.3944421830872348E-3</v>
      </c>
      <c r="P74" s="62">
        <f t="shared" ca="1" si="27"/>
        <v>6.3538130926243056E-3</v>
      </c>
      <c r="Q74" s="62">
        <f t="shared" ca="1" si="27"/>
        <v>5.1676987528646639E-3</v>
      </c>
      <c r="R74" s="62">
        <f t="shared" ca="1" si="27"/>
        <v>5.1411309369335583E-3</v>
      </c>
      <c r="S74" s="62">
        <f t="shared" ca="1" si="27"/>
        <v>5.1148349009884162E-3</v>
      </c>
      <c r="T74" s="62">
        <f t="shared" ca="1" si="27"/>
        <v>5.0888064959170951E-3</v>
      </c>
      <c r="U74" s="62">
        <f t="shared" ca="1" si="27"/>
        <v>5.0630416566456579E-3</v>
      </c>
      <c r="V74" s="62">
        <f t="shared" ca="1" si="27"/>
        <v>5.5770291665080398E-3</v>
      </c>
      <c r="W74" s="62">
        <f t="shared" ca="1" si="27"/>
        <v>5.5460984138934319E-3</v>
      </c>
      <c r="X74" s="62">
        <f t="shared" ref="D74:AO77" ca="1" si="29">X64</f>
        <v>5.5155088589589445E-3</v>
      </c>
      <c r="Y74" s="62">
        <f t="shared" ca="1" si="29"/>
        <v>5.4852548870358503E-3</v>
      </c>
      <c r="Z74" s="62">
        <f t="shared" ca="1" si="29"/>
        <v>5.4553310059749279E-3</v>
      </c>
      <c r="AA74" s="62">
        <f t="shared" ca="1" si="29"/>
        <v>5.2032181788257588E-3</v>
      </c>
      <c r="AB74" s="62">
        <f t="shared" ca="1" si="29"/>
        <v>5.176284839450351E-3</v>
      </c>
      <c r="AC74" s="62">
        <f t="shared" ca="1" si="29"/>
        <v>5.1496288934802332E-3</v>
      </c>
      <c r="AD74" s="62">
        <f t="shared" ca="1" si="29"/>
        <v>5.1232460774513809E-3</v>
      </c>
      <c r="AE74" s="62">
        <f t="shared" ca="1" si="29"/>
        <v>5.0971322148255244E-3</v>
      </c>
      <c r="AF74" s="62">
        <f t="shared" ca="1" si="29"/>
        <v>5.2436996882612458E-3</v>
      </c>
      <c r="AG74" s="62">
        <f t="shared" ca="1" si="29"/>
        <v>5.2163467325260365E-3</v>
      </c>
      <c r="AH74" s="62">
        <f t="shared" ca="1" si="29"/>
        <v>5.189277660955143E-3</v>
      </c>
      <c r="AI74" s="62">
        <f t="shared" ca="1" si="29"/>
        <v>5.1624880769027244E-3</v>
      </c>
      <c r="AJ74" s="62">
        <f t="shared" ca="1" si="29"/>
        <v>5.1359736740471699E-3</v>
      </c>
      <c r="AK74" s="62">
        <f t="shared" ca="1" si="29"/>
        <v>5.9247084013255942E-3</v>
      </c>
      <c r="AL74" s="62">
        <f t="shared" ca="1" si="29"/>
        <v>5.8898129769005955E-3</v>
      </c>
      <c r="AM74" s="62">
        <f t="shared" ca="1" si="29"/>
        <v>5.8553262006584986E-3</v>
      </c>
      <c r="AN74" s="62">
        <f t="shared" ca="1" si="29"/>
        <v>5.8212409360850941E-3</v>
      </c>
      <c r="AO74" s="62">
        <f t="shared" ca="1" si="29"/>
        <v>5.7875502118735428E-3</v>
      </c>
      <c r="AP74" s="60"/>
      <c r="AQ74" s="60"/>
      <c r="AR74" s="60"/>
      <c r="AS74" s="60"/>
      <c r="AT74" s="60"/>
    </row>
    <row r="75" spans="1:46" x14ac:dyDescent="0.25">
      <c r="A75" s="15" t="s">
        <v>342</v>
      </c>
      <c r="B75" s="15" t="str">
        <f t="shared" si="28"/>
        <v>sim7</v>
      </c>
      <c r="C75" s="62">
        <f t="shared" ca="1" si="24"/>
        <v>2.9595359004724636E-3</v>
      </c>
      <c r="D75" s="62">
        <f t="shared" ca="1" si="29"/>
        <v>2.9508028933743044E-3</v>
      </c>
      <c r="E75" s="62">
        <f t="shared" ca="1" si="29"/>
        <v>2.9421212734089541E-3</v>
      </c>
      <c r="F75" s="62">
        <f t="shared" ca="1" si="29"/>
        <v>2.9334905883427655E-3</v>
      </c>
      <c r="G75" s="62">
        <f t="shared" ca="1" si="29"/>
        <v>6.1122996322192976E-3</v>
      </c>
      <c r="H75" s="62">
        <f t="shared" ca="1" si="29"/>
        <v>6.0751663948963516E-3</v>
      </c>
      <c r="I75" s="62">
        <f t="shared" ca="1" si="29"/>
        <v>6.0384816143168544E-3</v>
      </c>
      <c r="J75" s="62">
        <f t="shared" ca="1" si="29"/>
        <v>6.0022372152495305E-3</v>
      </c>
      <c r="K75" s="62">
        <f t="shared" ca="1" si="29"/>
        <v>5.9664253151790374E-3</v>
      </c>
      <c r="L75" s="62">
        <f t="shared" ca="1" si="29"/>
        <v>6.5195080346565877E-3</v>
      </c>
      <c r="M75" s="62">
        <f t="shared" ca="1" si="29"/>
        <v>6.4772793598274767E-3</v>
      </c>
      <c r="N75" s="62">
        <f t="shared" ca="1" si="29"/>
        <v>6.4355942182295137E-3</v>
      </c>
      <c r="O75" s="62">
        <f t="shared" ca="1" si="29"/>
        <v>6.3944421830872348E-3</v>
      </c>
      <c r="P75" s="62">
        <f t="shared" ca="1" si="29"/>
        <v>6.3538130926243056E-3</v>
      </c>
      <c r="Q75" s="62">
        <f t="shared" ca="1" si="29"/>
        <v>5.1676987528646639E-3</v>
      </c>
      <c r="R75" s="62">
        <f t="shared" ca="1" si="29"/>
        <v>5.1411309369335583E-3</v>
      </c>
      <c r="S75" s="62">
        <f t="shared" ca="1" si="29"/>
        <v>5.1148349009884162E-3</v>
      </c>
      <c r="T75" s="62">
        <f t="shared" ca="1" si="29"/>
        <v>5.0888064959170951E-3</v>
      </c>
      <c r="U75" s="62">
        <f t="shared" ca="1" si="29"/>
        <v>5.0630416566456579E-3</v>
      </c>
      <c r="V75" s="62">
        <f t="shared" ca="1" si="29"/>
        <v>5.5770291665080398E-3</v>
      </c>
      <c r="W75" s="62">
        <f t="shared" ca="1" si="29"/>
        <v>5.5460984138934319E-3</v>
      </c>
      <c r="X75" s="62">
        <f t="shared" ca="1" si="29"/>
        <v>5.5155088589589445E-3</v>
      </c>
      <c r="Y75" s="62">
        <f t="shared" ca="1" si="29"/>
        <v>5.4852548870358503E-3</v>
      </c>
      <c r="Z75" s="62">
        <f t="shared" ca="1" si="29"/>
        <v>5.4553310059749279E-3</v>
      </c>
      <c r="AA75" s="62">
        <f t="shared" ca="1" si="29"/>
        <v>5.2032181788257588E-3</v>
      </c>
      <c r="AB75" s="62">
        <f t="shared" ca="1" si="29"/>
        <v>5.176284839450351E-3</v>
      </c>
      <c r="AC75" s="62">
        <f t="shared" ca="1" si="29"/>
        <v>5.1496288934802332E-3</v>
      </c>
      <c r="AD75" s="62">
        <f t="shared" ca="1" si="29"/>
        <v>5.1232460774513809E-3</v>
      </c>
      <c r="AE75" s="62">
        <f t="shared" ca="1" si="29"/>
        <v>5.0971322148255244E-3</v>
      </c>
      <c r="AF75" s="62">
        <f t="shared" ca="1" si="29"/>
        <v>5.2436996882612458E-3</v>
      </c>
      <c r="AG75" s="62">
        <f t="shared" ca="1" si="29"/>
        <v>5.2163467325260365E-3</v>
      </c>
      <c r="AH75" s="62">
        <f t="shared" ca="1" si="29"/>
        <v>5.189277660955143E-3</v>
      </c>
      <c r="AI75" s="62">
        <f t="shared" ca="1" si="29"/>
        <v>5.1624880769027244E-3</v>
      </c>
      <c r="AJ75" s="62">
        <f t="shared" ca="1" si="29"/>
        <v>5.1359736740471699E-3</v>
      </c>
      <c r="AK75" s="62">
        <f t="shared" ca="1" si="29"/>
        <v>5.9247084013255942E-3</v>
      </c>
      <c r="AL75" s="62">
        <f t="shared" ca="1" si="29"/>
        <v>5.8898129769005955E-3</v>
      </c>
      <c r="AM75" s="62">
        <f t="shared" ca="1" si="29"/>
        <v>5.8553262006584986E-3</v>
      </c>
      <c r="AN75" s="62">
        <f t="shared" ca="1" si="29"/>
        <v>5.8212409360850941E-3</v>
      </c>
      <c r="AO75" s="62">
        <f t="shared" ca="1" si="29"/>
        <v>5.7875502118735428E-3</v>
      </c>
      <c r="AP75" s="60"/>
      <c r="AQ75" s="60"/>
      <c r="AR75" s="60"/>
      <c r="AS75" s="60"/>
      <c r="AT75" s="60"/>
    </row>
    <row r="76" spans="1:46" x14ac:dyDescent="0.25">
      <c r="A76" s="15" t="s">
        <v>342</v>
      </c>
      <c r="B76" s="15" t="str">
        <f t="shared" si="28"/>
        <v>sim8</v>
      </c>
      <c r="C76" s="62">
        <f t="shared" ca="1" si="24"/>
        <v>2.9595359004724636E-3</v>
      </c>
      <c r="D76" s="62">
        <f t="shared" ca="1" si="29"/>
        <v>2.9508028933743044E-3</v>
      </c>
      <c r="E76" s="62">
        <f t="shared" ca="1" si="29"/>
        <v>2.9421212734089541E-3</v>
      </c>
      <c r="F76" s="62">
        <f t="shared" ca="1" si="29"/>
        <v>2.9334905883427655E-3</v>
      </c>
      <c r="G76" s="62">
        <f t="shared" ca="1" si="29"/>
        <v>6.1122996322192976E-3</v>
      </c>
      <c r="H76" s="62">
        <f t="shared" ca="1" si="29"/>
        <v>6.0751663948963516E-3</v>
      </c>
      <c r="I76" s="62">
        <f t="shared" ca="1" si="29"/>
        <v>6.0384816143168544E-3</v>
      </c>
      <c r="J76" s="62">
        <f t="shared" ca="1" si="29"/>
        <v>6.0022372152495305E-3</v>
      </c>
      <c r="K76" s="62">
        <f t="shared" ca="1" si="29"/>
        <v>5.9664253151790374E-3</v>
      </c>
      <c r="L76" s="62">
        <f t="shared" ca="1" si="29"/>
        <v>6.5195080346565877E-3</v>
      </c>
      <c r="M76" s="62">
        <f t="shared" ca="1" si="29"/>
        <v>6.4772793598274767E-3</v>
      </c>
      <c r="N76" s="62">
        <f t="shared" ca="1" si="29"/>
        <v>6.4355942182295137E-3</v>
      </c>
      <c r="O76" s="62">
        <f t="shared" ca="1" si="29"/>
        <v>6.3944421830872348E-3</v>
      </c>
      <c r="P76" s="62">
        <f t="shared" ca="1" si="29"/>
        <v>6.3538130926243056E-3</v>
      </c>
      <c r="Q76" s="62">
        <f t="shared" ca="1" si="29"/>
        <v>5.1676987528646639E-3</v>
      </c>
      <c r="R76" s="62">
        <f t="shared" ca="1" si="29"/>
        <v>5.1411309369335583E-3</v>
      </c>
      <c r="S76" s="62">
        <f t="shared" ca="1" si="29"/>
        <v>5.1148349009884162E-3</v>
      </c>
      <c r="T76" s="62">
        <f t="shared" ca="1" si="29"/>
        <v>5.0888064959170951E-3</v>
      </c>
      <c r="U76" s="62">
        <f t="shared" ca="1" si="29"/>
        <v>5.0630416566456579E-3</v>
      </c>
      <c r="V76" s="62">
        <f t="shared" ca="1" si="29"/>
        <v>5.5770291665080398E-3</v>
      </c>
      <c r="W76" s="62">
        <f t="shared" ca="1" si="29"/>
        <v>5.5460984138934319E-3</v>
      </c>
      <c r="X76" s="62">
        <f t="shared" ca="1" si="29"/>
        <v>5.5155088589589445E-3</v>
      </c>
      <c r="Y76" s="62">
        <f t="shared" ca="1" si="29"/>
        <v>5.4852548870358503E-3</v>
      </c>
      <c r="Z76" s="62">
        <f t="shared" ca="1" si="29"/>
        <v>5.4553310059749279E-3</v>
      </c>
      <c r="AA76" s="62">
        <f t="shared" ca="1" si="29"/>
        <v>5.2032181788257588E-3</v>
      </c>
      <c r="AB76" s="62">
        <f t="shared" ca="1" si="29"/>
        <v>5.176284839450351E-3</v>
      </c>
      <c r="AC76" s="62">
        <f t="shared" ca="1" si="29"/>
        <v>5.1496288934802332E-3</v>
      </c>
      <c r="AD76" s="62">
        <f t="shared" ca="1" si="29"/>
        <v>5.1232460774513809E-3</v>
      </c>
      <c r="AE76" s="62">
        <f t="shared" ca="1" si="29"/>
        <v>5.0971322148255244E-3</v>
      </c>
      <c r="AF76" s="62">
        <f t="shared" ca="1" si="29"/>
        <v>5.2436996882612458E-3</v>
      </c>
      <c r="AG76" s="62">
        <f t="shared" ca="1" si="29"/>
        <v>5.2163467325260365E-3</v>
      </c>
      <c r="AH76" s="62">
        <f t="shared" ca="1" si="29"/>
        <v>5.189277660955143E-3</v>
      </c>
      <c r="AI76" s="62">
        <f t="shared" ca="1" si="29"/>
        <v>5.1624880769027244E-3</v>
      </c>
      <c r="AJ76" s="62">
        <f t="shared" ca="1" si="29"/>
        <v>5.1359736740471699E-3</v>
      </c>
      <c r="AK76" s="62">
        <f t="shared" ca="1" si="29"/>
        <v>5.9247084013255942E-3</v>
      </c>
      <c r="AL76" s="62">
        <f t="shared" ca="1" si="29"/>
        <v>5.8898129769005955E-3</v>
      </c>
      <c r="AM76" s="62">
        <f t="shared" ca="1" si="29"/>
        <v>5.8553262006584986E-3</v>
      </c>
      <c r="AN76" s="62">
        <f t="shared" ca="1" si="29"/>
        <v>5.8212409360850941E-3</v>
      </c>
      <c r="AO76" s="62">
        <f t="shared" ca="1" si="29"/>
        <v>5.7875502118735428E-3</v>
      </c>
      <c r="AP76" s="60"/>
      <c r="AQ76" s="60"/>
      <c r="AR76" s="60"/>
      <c r="AS76" s="60"/>
      <c r="AT76" s="60"/>
    </row>
    <row r="77" spans="1:46" x14ac:dyDescent="0.25">
      <c r="A77" s="15" t="s">
        <v>342</v>
      </c>
      <c r="B77" s="15" t="str">
        <f t="shared" si="28"/>
        <v>sim9</v>
      </c>
      <c r="C77" s="62">
        <f t="shared" ca="1" si="24"/>
        <v>2.9595359004724636E-3</v>
      </c>
      <c r="D77" s="62">
        <f t="shared" ca="1" si="29"/>
        <v>2.9508028933743044E-3</v>
      </c>
      <c r="E77" s="62">
        <f t="shared" ca="1" si="29"/>
        <v>2.9421212734089541E-3</v>
      </c>
      <c r="F77" s="62">
        <f t="shared" ca="1" si="29"/>
        <v>2.9334905883427655E-3</v>
      </c>
      <c r="G77" s="62">
        <f t="shared" ca="1" si="29"/>
        <v>6.1122996322192976E-3</v>
      </c>
      <c r="H77" s="62">
        <f t="shared" ca="1" si="29"/>
        <v>6.0751663948963516E-3</v>
      </c>
      <c r="I77" s="62">
        <f t="shared" ca="1" si="29"/>
        <v>6.0384816143168544E-3</v>
      </c>
      <c r="J77" s="62">
        <f t="shared" ca="1" si="29"/>
        <v>6.0022372152495305E-3</v>
      </c>
      <c r="K77" s="62">
        <f t="shared" ca="1" si="29"/>
        <v>5.9664253151790374E-3</v>
      </c>
      <c r="L77" s="62">
        <f t="shared" ca="1" si="29"/>
        <v>6.5195080346565877E-3</v>
      </c>
      <c r="M77" s="62">
        <f t="shared" ca="1" si="29"/>
        <v>6.4772793598274767E-3</v>
      </c>
      <c r="N77" s="62">
        <f t="shared" ca="1" si="29"/>
        <v>6.4355942182295137E-3</v>
      </c>
      <c r="O77" s="62">
        <f t="shared" ca="1" si="29"/>
        <v>6.3944421830872348E-3</v>
      </c>
      <c r="P77" s="62">
        <f t="shared" ca="1" si="29"/>
        <v>6.3538130926243056E-3</v>
      </c>
      <c r="Q77" s="62">
        <f t="shared" ca="1" si="29"/>
        <v>5.1676987528646639E-3</v>
      </c>
      <c r="R77" s="62">
        <f t="shared" ca="1" si="29"/>
        <v>5.1411309369335583E-3</v>
      </c>
      <c r="S77" s="62">
        <f t="shared" ca="1" si="29"/>
        <v>5.1148349009884162E-3</v>
      </c>
      <c r="T77" s="62">
        <f t="shared" ca="1" si="29"/>
        <v>5.0888064959170951E-3</v>
      </c>
      <c r="U77" s="62">
        <f t="shared" ca="1" si="29"/>
        <v>5.0630416566456579E-3</v>
      </c>
      <c r="V77" s="62">
        <f t="shared" ca="1" si="29"/>
        <v>5.5770291665080398E-3</v>
      </c>
      <c r="W77" s="62">
        <f t="shared" ca="1" si="29"/>
        <v>5.5460984138934319E-3</v>
      </c>
      <c r="X77" s="62">
        <f t="shared" ca="1" si="29"/>
        <v>5.5155088589589445E-3</v>
      </c>
      <c r="Y77" s="62">
        <f t="shared" ca="1" si="29"/>
        <v>5.4852548870358503E-3</v>
      </c>
      <c r="Z77" s="62">
        <f t="shared" ca="1" si="29"/>
        <v>5.4553310059749279E-3</v>
      </c>
      <c r="AA77" s="62">
        <f t="shared" ca="1" si="29"/>
        <v>5.2032181788257588E-3</v>
      </c>
      <c r="AB77" s="62">
        <f t="shared" ca="1" si="29"/>
        <v>5.176284839450351E-3</v>
      </c>
      <c r="AC77" s="62">
        <f t="shared" ca="1" si="29"/>
        <v>5.1496288934802332E-3</v>
      </c>
      <c r="AD77" s="62">
        <f t="shared" ca="1" si="29"/>
        <v>5.1232460774513809E-3</v>
      </c>
      <c r="AE77" s="62">
        <f t="shared" ca="1" si="29"/>
        <v>5.0971322148255244E-3</v>
      </c>
      <c r="AF77" s="62">
        <f t="shared" ca="1" si="29"/>
        <v>5.2436996882612458E-3</v>
      </c>
      <c r="AG77" s="62">
        <f t="shared" ca="1" si="29"/>
        <v>5.2163467325260365E-3</v>
      </c>
      <c r="AH77" s="62">
        <f t="shared" ca="1" si="29"/>
        <v>5.189277660955143E-3</v>
      </c>
      <c r="AI77" s="62">
        <f t="shared" ca="1" si="29"/>
        <v>5.1624880769027244E-3</v>
      </c>
      <c r="AJ77" s="62">
        <f t="shared" ca="1" si="29"/>
        <v>5.1359736740471699E-3</v>
      </c>
      <c r="AK77" s="62">
        <f t="shared" ca="1" si="29"/>
        <v>5.9247084013255942E-3</v>
      </c>
      <c r="AL77" s="62">
        <f t="shared" ca="1" si="29"/>
        <v>5.8898129769005955E-3</v>
      </c>
      <c r="AM77" s="62">
        <f t="shared" ca="1" si="29"/>
        <v>5.8553262006584986E-3</v>
      </c>
      <c r="AN77" s="62">
        <f t="shared" ca="1" si="29"/>
        <v>5.8212409360850941E-3</v>
      </c>
      <c r="AO77" s="62">
        <f t="shared" ca="1" si="29"/>
        <v>5.7875502118735428E-3</v>
      </c>
      <c r="AP77" s="60"/>
      <c r="AQ77" s="60"/>
      <c r="AR77" s="60"/>
      <c r="AS77" s="60"/>
      <c r="AT77" s="60"/>
    </row>
    <row r="78" spans="1:46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24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28515625" defaultRowHeight="15" x14ac:dyDescent="0.25"/>
  <cols>
    <col min="1" max="1" width="9.85546875" style="83" bestFit="1" customWidth="1"/>
    <col min="2" max="2" width="32.140625" style="83" bestFit="1" customWidth="1"/>
    <col min="3" max="3" width="6" style="83" bestFit="1" customWidth="1"/>
    <col min="4" max="4" width="7" style="83" bestFit="1" customWidth="1"/>
    <col min="5" max="5" width="9.140625" style="83" bestFit="1" customWidth="1"/>
    <col min="6" max="6" width="7.85546875" style="83" bestFit="1" customWidth="1"/>
    <col min="7" max="10" width="6.7109375" style="83" bestFit="1" customWidth="1"/>
    <col min="11" max="11" width="7.7109375" style="83" bestFit="1" customWidth="1"/>
    <col min="12" max="41" width="6.7109375" style="83" bestFit="1" customWidth="1"/>
    <col min="42" max="46" width="3" style="83" bestFit="1" customWidth="1"/>
    <col min="47" max="16384" width="9.28515625" style="83"/>
  </cols>
  <sheetData>
    <row r="1" spans="1:46" ht="18.75" x14ac:dyDescent="0.3">
      <c r="B1" s="1" t="s">
        <v>336</v>
      </c>
      <c r="D1" s="4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B2" s="4" t="s">
        <v>337</v>
      </c>
      <c r="D2" s="4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25">
      <c r="D3" s="4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25">
      <c r="D4" s="4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25">
      <c r="D5" s="59"/>
    </row>
    <row r="6" spans="1:46" x14ac:dyDescent="0.25">
      <c r="B6" s="2" t="s">
        <v>338</v>
      </c>
    </row>
    <row r="7" spans="1:46" x14ac:dyDescent="0.25">
      <c r="C7" s="83">
        <v>2012</v>
      </c>
      <c r="D7" s="83">
        <f t="shared" ref="D7:AO7" si="0">C7+1</f>
        <v>2013</v>
      </c>
      <c r="E7" s="83">
        <f t="shared" si="0"/>
        <v>2014</v>
      </c>
      <c r="F7" s="83">
        <f t="shared" si="0"/>
        <v>2015</v>
      </c>
      <c r="G7" s="83">
        <f t="shared" si="0"/>
        <v>2016</v>
      </c>
      <c r="H7" s="83">
        <f t="shared" si="0"/>
        <v>2017</v>
      </c>
      <c r="I7" s="83">
        <f t="shared" si="0"/>
        <v>2018</v>
      </c>
      <c r="J7" s="83">
        <f t="shared" si="0"/>
        <v>2019</v>
      </c>
      <c r="K7" s="83">
        <f t="shared" si="0"/>
        <v>2020</v>
      </c>
      <c r="L7" s="83">
        <f t="shared" si="0"/>
        <v>2021</v>
      </c>
      <c r="M7" s="83">
        <f t="shared" si="0"/>
        <v>2022</v>
      </c>
      <c r="N7" s="83">
        <f t="shared" si="0"/>
        <v>2023</v>
      </c>
      <c r="O7" s="83">
        <f t="shared" si="0"/>
        <v>2024</v>
      </c>
      <c r="P7" s="83">
        <f t="shared" si="0"/>
        <v>2025</v>
      </c>
      <c r="Q7" s="83">
        <f t="shared" si="0"/>
        <v>2026</v>
      </c>
      <c r="R7" s="83">
        <f t="shared" si="0"/>
        <v>2027</v>
      </c>
      <c r="S7" s="83">
        <f t="shared" si="0"/>
        <v>2028</v>
      </c>
      <c r="T7" s="83">
        <f t="shared" si="0"/>
        <v>2029</v>
      </c>
      <c r="U7" s="83">
        <f t="shared" si="0"/>
        <v>2030</v>
      </c>
      <c r="V7" s="83">
        <f t="shared" si="0"/>
        <v>2031</v>
      </c>
      <c r="W7" s="83">
        <f t="shared" si="0"/>
        <v>2032</v>
      </c>
      <c r="X7" s="83">
        <f t="shared" si="0"/>
        <v>2033</v>
      </c>
      <c r="Y7" s="83">
        <f t="shared" si="0"/>
        <v>2034</v>
      </c>
      <c r="Z7" s="83">
        <f t="shared" si="0"/>
        <v>2035</v>
      </c>
      <c r="AA7" s="83">
        <f t="shared" si="0"/>
        <v>2036</v>
      </c>
      <c r="AB7" s="83">
        <f t="shared" si="0"/>
        <v>2037</v>
      </c>
      <c r="AC7" s="83">
        <f t="shared" si="0"/>
        <v>2038</v>
      </c>
      <c r="AD7" s="83">
        <f t="shared" si="0"/>
        <v>2039</v>
      </c>
      <c r="AE7" s="83">
        <f t="shared" si="0"/>
        <v>2040</v>
      </c>
      <c r="AF7" s="83">
        <f t="shared" si="0"/>
        <v>2041</v>
      </c>
      <c r="AG7" s="83">
        <f t="shared" si="0"/>
        <v>2042</v>
      </c>
      <c r="AH7" s="83">
        <f t="shared" si="0"/>
        <v>2043</v>
      </c>
      <c r="AI7" s="83">
        <f t="shared" si="0"/>
        <v>2044</v>
      </c>
      <c r="AJ7" s="83">
        <f t="shared" si="0"/>
        <v>2045</v>
      </c>
      <c r="AK7" s="83">
        <f t="shared" si="0"/>
        <v>2046</v>
      </c>
      <c r="AL7" s="83">
        <f t="shared" si="0"/>
        <v>2047</v>
      </c>
      <c r="AM7" s="83">
        <f t="shared" si="0"/>
        <v>2048</v>
      </c>
      <c r="AN7" s="83">
        <f t="shared" si="0"/>
        <v>2049</v>
      </c>
      <c r="AO7" s="83">
        <f t="shared" si="0"/>
        <v>2050</v>
      </c>
    </row>
    <row r="8" spans="1:46" s="117" customFormat="1" x14ac:dyDescent="0.25">
      <c r="A8" s="117" t="s">
        <v>202</v>
      </c>
      <c r="B8" s="117" t="str">
        <f>evpen!C8</f>
        <v>Ucon7-75-L</v>
      </c>
      <c r="C8" s="121">
        <v>0</v>
      </c>
      <c r="D8" s="121">
        <v>0</v>
      </c>
      <c r="E8" s="121">
        <v>0</v>
      </c>
      <c r="F8" s="121">
        <v>0</v>
      </c>
      <c r="G8" s="121">
        <v>0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>
        <v>0</v>
      </c>
      <c r="Z8" s="121">
        <v>0</v>
      </c>
      <c r="AA8" s="121">
        <v>0</v>
      </c>
      <c r="AB8" s="121">
        <v>0</v>
      </c>
      <c r="AC8" s="121">
        <v>0</v>
      </c>
      <c r="AD8" s="121">
        <v>0</v>
      </c>
      <c r="AE8" s="121">
        <v>0</v>
      </c>
      <c r="AF8" s="121">
        <v>0</v>
      </c>
      <c r="AG8" s="121">
        <v>0</v>
      </c>
      <c r="AH8" s="121">
        <v>0</v>
      </c>
      <c r="AI8" s="121">
        <v>0</v>
      </c>
      <c r="AJ8" s="121">
        <v>0</v>
      </c>
      <c r="AK8" s="121">
        <v>0</v>
      </c>
      <c r="AL8" s="121">
        <v>0</v>
      </c>
      <c r="AM8" s="121">
        <v>0</v>
      </c>
      <c r="AN8" s="121">
        <v>0</v>
      </c>
      <c r="AO8" s="121">
        <v>0</v>
      </c>
      <c r="AP8" s="118"/>
      <c r="AQ8" s="118"/>
      <c r="AR8" s="118"/>
      <c r="AS8" s="118"/>
      <c r="AT8" s="118"/>
    </row>
    <row r="9" spans="1:46" s="36" customFormat="1" x14ac:dyDescent="0.25">
      <c r="A9" s="36" t="s">
        <v>202</v>
      </c>
      <c r="B9" s="36" t="str">
        <f>evpen!C9</f>
        <v>Con7-75-L</v>
      </c>
      <c r="C9" s="122">
        <v>0</v>
      </c>
      <c r="D9" s="122">
        <v>0</v>
      </c>
      <c r="E9" s="122">
        <v>0</v>
      </c>
      <c r="F9" s="122">
        <v>0</v>
      </c>
      <c r="G9" s="122">
        <v>0</v>
      </c>
      <c r="H9" s="122">
        <v>0</v>
      </c>
      <c r="I9" s="122">
        <v>0</v>
      </c>
      <c r="J9" s="122">
        <v>0</v>
      </c>
      <c r="K9" s="122">
        <v>0</v>
      </c>
      <c r="L9" s="122">
        <v>0</v>
      </c>
      <c r="M9" s="122">
        <v>0</v>
      </c>
      <c r="N9" s="122">
        <v>0</v>
      </c>
      <c r="O9" s="122">
        <v>0</v>
      </c>
      <c r="P9" s="122">
        <v>0</v>
      </c>
      <c r="Q9" s="122">
        <v>0</v>
      </c>
      <c r="R9" s="122">
        <v>0</v>
      </c>
      <c r="S9" s="122">
        <v>0</v>
      </c>
      <c r="T9" s="122">
        <v>0</v>
      </c>
      <c r="U9" s="122">
        <v>0</v>
      </c>
      <c r="V9" s="122">
        <v>0</v>
      </c>
      <c r="W9" s="122">
        <v>0</v>
      </c>
      <c r="X9" s="122">
        <v>0</v>
      </c>
      <c r="Y9" s="122">
        <v>0</v>
      </c>
      <c r="Z9" s="122">
        <v>0</v>
      </c>
      <c r="AA9" s="122">
        <v>0</v>
      </c>
      <c r="AB9" s="122">
        <v>0</v>
      </c>
      <c r="AC9" s="122">
        <v>0</v>
      </c>
      <c r="AD9" s="122">
        <v>0</v>
      </c>
      <c r="AE9" s="122">
        <v>0</v>
      </c>
      <c r="AF9" s="122">
        <v>0</v>
      </c>
      <c r="AG9" s="122">
        <v>0</v>
      </c>
      <c r="AH9" s="122">
        <v>0</v>
      </c>
      <c r="AI9" s="122">
        <v>0</v>
      </c>
      <c r="AJ9" s="122">
        <v>0</v>
      </c>
      <c r="AK9" s="122">
        <v>0</v>
      </c>
      <c r="AL9" s="122">
        <v>0</v>
      </c>
      <c r="AM9" s="122">
        <v>0</v>
      </c>
      <c r="AN9" s="122">
        <v>0</v>
      </c>
      <c r="AO9" s="122">
        <v>0</v>
      </c>
      <c r="AP9" s="119"/>
      <c r="AQ9" s="119"/>
      <c r="AR9" s="119"/>
      <c r="AS9" s="119"/>
      <c r="AT9" s="119"/>
    </row>
    <row r="10" spans="1:46" s="36" customFormat="1" x14ac:dyDescent="0.25">
      <c r="A10" s="36" t="s">
        <v>202</v>
      </c>
      <c r="B10" s="36" t="str">
        <f>evpen!C10</f>
        <v>Ucon_NB-UCE-L</v>
      </c>
      <c r="C10" s="122">
        <v>0</v>
      </c>
      <c r="D10" s="122">
        <v>0</v>
      </c>
      <c r="E10" s="122">
        <v>0</v>
      </c>
      <c r="F10" s="122">
        <v>0</v>
      </c>
      <c r="G10" s="122">
        <v>0</v>
      </c>
      <c r="H10" s="122">
        <v>0</v>
      </c>
      <c r="I10" s="122">
        <v>0</v>
      </c>
      <c r="J10" s="122">
        <v>0</v>
      </c>
      <c r="K10" s="122">
        <v>0</v>
      </c>
      <c r="L10" s="122">
        <v>0</v>
      </c>
      <c r="M10" s="122">
        <v>0</v>
      </c>
      <c r="N10" s="122">
        <v>0</v>
      </c>
      <c r="O10" s="122">
        <v>0</v>
      </c>
      <c r="P10" s="122">
        <v>0</v>
      </c>
      <c r="Q10" s="122">
        <v>0</v>
      </c>
      <c r="R10" s="122">
        <v>0</v>
      </c>
      <c r="S10" s="122">
        <v>0</v>
      </c>
      <c r="T10" s="122">
        <v>0</v>
      </c>
      <c r="U10" s="122">
        <v>0</v>
      </c>
      <c r="V10" s="122">
        <v>0</v>
      </c>
      <c r="W10" s="122">
        <v>0</v>
      </c>
      <c r="X10" s="122">
        <v>0</v>
      </c>
      <c r="Y10" s="122">
        <v>0</v>
      </c>
      <c r="Z10" s="122">
        <v>0</v>
      </c>
      <c r="AA10" s="122">
        <v>0</v>
      </c>
      <c r="AB10" s="122">
        <v>0</v>
      </c>
      <c r="AC10" s="122">
        <v>0</v>
      </c>
      <c r="AD10" s="122">
        <v>0</v>
      </c>
      <c r="AE10" s="122">
        <v>0</v>
      </c>
      <c r="AF10" s="122">
        <v>0</v>
      </c>
      <c r="AG10" s="122">
        <v>0</v>
      </c>
      <c r="AH10" s="122">
        <v>0</v>
      </c>
      <c r="AI10" s="122">
        <v>0</v>
      </c>
      <c r="AJ10" s="122">
        <v>0</v>
      </c>
      <c r="AK10" s="122">
        <v>0</v>
      </c>
      <c r="AL10" s="122">
        <v>0</v>
      </c>
      <c r="AM10" s="122">
        <v>0</v>
      </c>
      <c r="AN10" s="122">
        <v>0</v>
      </c>
      <c r="AO10" s="122">
        <v>0</v>
      </c>
      <c r="AP10" s="119"/>
      <c r="AQ10" s="119"/>
      <c r="AR10" s="119"/>
      <c r="AS10" s="119"/>
      <c r="AT10" s="119"/>
    </row>
    <row r="11" spans="1:46" s="36" customFormat="1" x14ac:dyDescent="0.25">
      <c r="A11" s="36" t="s">
        <v>202</v>
      </c>
      <c r="B11" s="36" t="str">
        <f>evpen!C11</f>
        <v>Con_NB-UCE</v>
      </c>
      <c r="C11" s="122">
        <v>0</v>
      </c>
      <c r="D11" s="122">
        <v>0</v>
      </c>
      <c r="E11" s="122">
        <v>0</v>
      </c>
      <c r="F11" s="122">
        <v>0</v>
      </c>
      <c r="G11" s="122">
        <v>0</v>
      </c>
      <c r="H11" s="122">
        <v>0</v>
      </c>
      <c r="I11" s="122">
        <v>0</v>
      </c>
      <c r="J11" s="122">
        <v>0</v>
      </c>
      <c r="K11" s="122">
        <v>0</v>
      </c>
      <c r="L11" s="122">
        <v>0</v>
      </c>
      <c r="M11" s="122">
        <v>0</v>
      </c>
      <c r="N11" s="122">
        <v>0</v>
      </c>
      <c r="O11" s="122">
        <v>0</v>
      </c>
      <c r="P11" s="122">
        <v>0</v>
      </c>
      <c r="Q11" s="122">
        <v>0</v>
      </c>
      <c r="R11" s="122">
        <v>0</v>
      </c>
      <c r="S11" s="122">
        <v>0</v>
      </c>
      <c r="T11" s="122">
        <v>0</v>
      </c>
      <c r="U11" s="122">
        <v>0</v>
      </c>
      <c r="V11" s="122">
        <v>0</v>
      </c>
      <c r="W11" s="122">
        <v>0</v>
      </c>
      <c r="X11" s="122">
        <v>0</v>
      </c>
      <c r="Y11" s="122">
        <v>0</v>
      </c>
      <c r="Z11" s="122">
        <v>0</v>
      </c>
      <c r="AA11" s="122">
        <v>0</v>
      </c>
      <c r="AB11" s="122">
        <v>0</v>
      </c>
      <c r="AC11" s="122">
        <v>0</v>
      </c>
      <c r="AD11" s="122">
        <v>0</v>
      </c>
      <c r="AE11" s="122">
        <v>0</v>
      </c>
      <c r="AF11" s="122">
        <v>0</v>
      </c>
      <c r="AG11" s="122">
        <v>0</v>
      </c>
      <c r="AH11" s="122">
        <v>0</v>
      </c>
      <c r="AI11" s="122">
        <v>0</v>
      </c>
      <c r="AJ11" s="122">
        <v>0</v>
      </c>
      <c r="AK11" s="122">
        <v>0</v>
      </c>
      <c r="AL11" s="122">
        <v>0</v>
      </c>
      <c r="AM11" s="122">
        <v>0</v>
      </c>
      <c r="AN11" s="122">
        <v>0</v>
      </c>
      <c r="AO11" s="122">
        <v>0</v>
      </c>
      <c r="AP11" s="119"/>
      <c r="AQ11" s="119"/>
      <c r="AR11" s="119"/>
      <c r="AS11" s="119"/>
      <c r="AT11" s="119"/>
    </row>
    <row r="12" spans="1:46" s="36" customFormat="1" x14ac:dyDescent="0.25">
      <c r="A12" s="36" t="s">
        <v>202</v>
      </c>
      <c r="B12" s="36" t="str">
        <f>evpen!C12</f>
        <v>Ucon_NB9-5</v>
      </c>
      <c r="C12" s="122">
        <v>0</v>
      </c>
      <c r="D12" s="122">
        <v>0</v>
      </c>
      <c r="E12" s="122">
        <v>0</v>
      </c>
      <c r="F12" s="122">
        <v>0</v>
      </c>
      <c r="G12" s="122">
        <v>0</v>
      </c>
      <c r="H12" s="122">
        <v>0</v>
      </c>
      <c r="I12" s="122">
        <v>0</v>
      </c>
      <c r="J12" s="122">
        <v>0</v>
      </c>
      <c r="K12" s="122">
        <v>0</v>
      </c>
      <c r="L12" s="122">
        <v>0</v>
      </c>
      <c r="M12" s="122">
        <v>0</v>
      </c>
      <c r="N12" s="122">
        <v>0</v>
      </c>
      <c r="O12" s="122">
        <v>0</v>
      </c>
      <c r="P12" s="122">
        <v>0</v>
      </c>
      <c r="Q12" s="122">
        <v>0</v>
      </c>
      <c r="R12" s="122">
        <v>0</v>
      </c>
      <c r="S12" s="122">
        <v>0</v>
      </c>
      <c r="T12" s="122">
        <v>0</v>
      </c>
      <c r="U12" s="122">
        <v>0</v>
      </c>
      <c r="V12" s="122">
        <v>0</v>
      </c>
      <c r="W12" s="122">
        <v>0</v>
      </c>
      <c r="X12" s="122">
        <v>0</v>
      </c>
      <c r="Y12" s="122">
        <v>0</v>
      </c>
      <c r="Z12" s="122">
        <v>0</v>
      </c>
      <c r="AA12" s="122">
        <v>0</v>
      </c>
      <c r="AB12" s="122">
        <v>0</v>
      </c>
      <c r="AC12" s="122">
        <v>0</v>
      </c>
      <c r="AD12" s="122">
        <v>0</v>
      </c>
      <c r="AE12" s="122">
        <v>0</v>
      </c>
      <c r="AF12" s="122">
        <v>0</v>
      </c>
      <c r="AG12" s="122">
        <v>0</v>
      </c>
      <c r="AH12" s="122">
        <v>0</v>
      </c>
      <c r="AI12" s="122">
        <v>0</v>
      </c>
      <c r="AJ12" s="122">
        <v>0</v>
      </c>
      <c r="AK12" s="122">
        <v>0</v>
      </c>
      <c r="AL12" s="122">
        <v>0</v>
      </c>
      <c r="AM12" s="122">
        <v>0</v>
      </c>
      <c r="AN12" s="122">
        <v>0</v>
      </c>
      <c r="AO12" s="122">
        <v>0</v>
      </c>
      <c r="AP12" s="119"/>
      <c r="AQ12" s="119"/>
      <c r="AR12" s="119"/>
      <c r="AS12" s="119"/>
      <c r="AT12" s="119"/>
    </row>
    <row r="13" spans="1:46" s="36" customFormat="1" x14ac:dyDescent="0.25">
      <c r="A13" s="36" t="s">
        <v>202</v>
      </c>
      <c r="B13" s="36" t="str">
        <f>evpen!C13</f>
        <v>RE_CON-UCE-L</v>
      </c>
      <c r="C13" s="122">
        <v>0</v>
      </c>
      <c r="D13" s="122">
        <v>0</v>
      </c>
      <c r="E13" s="122">
        <v>0</v>
      </c>
      <c r="F13" s="122">
        <v>0</v>
      </c>
      <c r="G13" s="122">
        <v>0</v>
      </c>
      <c r="H13" s="122">
        <v>0</v>
      </c>
      <c r="I13" s="122">
        <v>0</v>
      </c>
      <c r="J13" s="122">
        <v>0</v>
      </c>
      <c r="K13" s="122">
        <v>0</v>
      </c>
      <c r="L13" s="122">
        <v>0</v>
      </c>
      <c r="M13" s="122">
        <v>0</v>
      </c>
      <c r="N13" s="122">
        <v>0</v>
      </c>
      <c r="O13" s="122">
        <v>0</v>
      </c>
      <c r="P13" s="122">
        <v>0</v>
      </c>
      <c r="Q13" s="122">
        <v>0</v>
      </c>
      <c r="R13" s="122">
        <v>0</v>
      </c>
      <c r="S13" s="122">
        <v>0</v>
      </c>
      <c r="T13" s="122">
        <v>0</v>
      </c>
      <c r="U13" s="122">
        <v>0</v>
      </c>
      <c r="V13" s="122">
        <v>0</v>
      </c>
      <c r="W13" s="122">
        <v>0</v>
      </c>
      <c r="X13" s="122">
        <v>0</v>
      </c>
      <c r="Y13" s="122">
        <v>0</v>
      </c>
      <c r="Z13" s="122">
        <v>0</v>
      </c>
      <c r="AA13" s="122">
        <v>0</v>
      </c>
      <c r="AB13" s="122">
        <v>0</v>
      </c>
      <c r="AC13" s="122">
        <v>0</v>
      </c>
      <c r="AD13" s="122">
        <v>0</v>
      </c>
      <c r="AE13" s="122">
        <v>0</v>
      </c>
      <c r="AF13" s="122">
        <v>0</v>
      </c>
      <c r="AG13" s="122">
        <v>0</v>
      </c>
      <c r="AH13" s="122">
        <v>0</v>
      </c>
      <c r="AI13" s="122">
        <v>0</v>
      </c>
      <c r="AJ13" s="122">
        <v>0</v>
      </c>
      <c r="AK13" s="122">
        <v>0</v>
      </c>
      <c r="AL13" s="122">
        <v>0</v>
      </c>
      <c r="AM13" s="122">
        <v>0</v>
      </c>
      <c r="AN13" s="122">
        <v>0</v>
      </c>
      <c r="AO13" s="122">
        <v>0</v>
      </c>
      <c r="AP13" s="119"/>
      <c r="AQ13" s="119"/>
      <c r="AR13" s="119"/>
      <c r="AS13" s="119"/>
      <c r="AT13" s="119"/>
    </row>
    <row r="14" spans="1:46" s="36" customFormat="1" x14ac:dyDescent="0.25">
      <c r="A14" s="36" t="s">
        <v>202</v>
      </c>
      <c r="B14" s="36" t="str">
        <f>evpen!C14</f>
        <v>TRAPES-UCE-L</v>
      </c>
      <c r="C14" s="122">
        <v>0</v>
      </c>
      <c r="D14" s="122">
        <v>0</v>
      </c>
      <c r="E14" s="122">
        <v>0</v>
      </c>
      <c r="F14" s="122">
        <v>0</v>
      </c>
      <c r="G14" s="122">
        <v>0</v>
      </c>
      <c r="H14" s="122">
        <v>0</v>
      </c>
      <c r="I14" s="122">
        <v>0</v>
      </c>
      <c r="J14" s="122">
        <v>0</v>
      </c>
      <c r="K14" s="122">
        <v>0</v>
      </c>
      <c r="L14" s="122">
        <v>0</v>
      </c>
      <c r="M14" s="122">
        <v>0</v>
      </c>
      <c r="N14" s="122">
        <v>0</v>
      </c>
      <c r="O14" s="122">
        <v>0</v>
      </c>
      <c r="P14" s="122">
        <v>0</v>
      </c>
      <c r="Q14" s="122">
        <v>0</v>
      </c>
      <c r="R14" s="122">
        <v>0</v>
      </c>
      <c r="S14" s="122">
        <v>0</v>
      </c>
      <c r="T14" s="122">
        <v>0</v>
      </c>
      <c r="U14" s="122">
        <v>0</v>
      </c>
      <c r="V14" s="122">
        <v>0</v>
      </c>
      <c r="W14" s="122">
        <v>0</v>
      </c>
      <c r="X14" s="122">
        <v>0</v>
      </c>
      <c r="Y14" s="122">
        <v>0</v>
      </c>
      <c r="Z14" s="122">
        <v>0</v>
      </c>
      <c r="AA14" s="122">
        <v>0</v>
      </c>
      <c r="AB14" s="122">
        <v>0</v>
      </c>
      <c r="AC14" s="122">
        <v>0</v>
      </c>
      <c r="AD14" s="122">
        <v>0</v>
      </c>
      <c r="AE14" s="122">
        <v>0</v>
      </c>
      <c r="AF14" s="122">
        <v>0</v>
      </c>
      <c r="AG14" s="122">
        <v>0</v>
      </c>
      <c r="AH14" s="122">
        <v>0</v>
      </c>
      <c r="AI14" s="122">
        <v>0</v>
      </c>
      <c r="AJ14" s="122">
        <v>0</v>
      </c>
      <c r="AK14" s="122">
        <v>0</v>
      </c>
      <c r="AL14" s="122">
        <v>0</v>
      </c>
      <c r="AM14" s="122">
        <v>0</v>
      </c>
      <c r="AN14" s="122">
        <v>0</v>
      </c>
      <c r="AO14" s="122">
        <v>0</v>
      </c>
      <c r="AP14" s="119"/>
      <c r="AQ14" s="119"/>
      <c r="AR14" s="119"/>
      <c r="AS14" s="119"/>
      <c r="AT14" s="119"/>
    </row>
    <row r="15" spans="1:46" s="36" customFormat="1" x14ac:dyDescent="0.25">
      <c r="A15" s="36" t="s">
        <v>202</v>
      </c>
      <c r="B15" s="36" t="str">
        <f>evpen!C15</f>
        <v>REF2019-UCE-L</v>
      </c>
      <c r="C15" s="122">
        <v>0</v>
      </c>
      <c r="D15" s="122">
        <v>0</v>
      </c>
      <c r="E15" s="122">
        <v>0</v>
      </c>
      <c r="F15" s="122">
        <v>0</v>
      </c>
      <c r="G15" s="122">
        <v>0</v>
      </c>
      <c r="H15" s="122">
        <v>0</v>
      </c>
      <c r="I15" s="122">
        <v>0</v>
      </c>
      <c r="J15" s="122">
        <v>0</v>
      </c>
      <c r="K15" s="122">
        <v>0</v>
      </c>
      <c r="L15" s="122">
        <v>0</v>
      </c>
      <c r="M15" s="122">
        <v>0</v>
      </c>
      <c r="N15" s="122">
        <v>0</v>
      </c>
      <c r="O15" s="122">
        <v>0</v>
      </c>
      <c r="P15" s="122">
        <v>0</v>
      </c>
      <c r="Q15" s="122">
        <v>0</v>
      </c>
      <c r="R15" s="122">
        <v>0</v>
      </c>
      <c r="S15" s="122">
        <v>0</v>
      </c>
      <c r="T15" s="122">
        <v>0</v>
      </c>
      <c r="U15" s="122">
        <v>0</v>
      </c>
      <c r="V15" s="122">
        <v>0</v>
      </c>
      <c r="W15" s="122">
        <v>0</v>
      </c>
      <c r="X15" s="122">
        <v>0</v>
      </c>
      <c r="Y15" s="122">
        <v>0</v>
      </c>
      <c r="Z15" s="122">
        <v>0</v>
      </c>
      <c r="AA15" s="122">
        <v>0</v>
      </c>
      <c r="AB15" s="122">
        <v>0</v>
      </c>
      <c r="AC15" s="122">
        <v>0</v>
      </c>
      <c r="AD15" s="122">
        <v>0</v>
      </c>
      <c r="AE15" s="122">
        <v>0</v>
      </c>
      <c r="AF15" s="122">
        <v>0</v>
      </c>
      <c r="AG15" s="122">
        <v>0</v>
      </c>
      <c r="AH15" s="122">
        <v>0</v>
      </c>
      <c r="AI15" s="122">
        <v>0</v>
      </c>
      <c r="AJ15" s="122">
        <v>0</v>
      </c>
      <c r="AK15" s="122">
        <v>0</v>
      </c>
      <c r="AL15" s="122">
        <v>0</v>
      </c>
      <c r="AM15" s="122">
        <v>0</v>
      </c>
      <c r="AN15" s="122">
        <v>0</v>
      </c>
      <c r="AO15" s="122">
        <v>0</v>
      </c>
      <c r="AP15" s="119"/>
      <c r="AQ15" s="119"/>
      <c r="AR15" s="119"/>
      <c r="AS15" s="119"/>
      <c r="AT15" s="119"/>
    </row>
    <row r="16" spans="1:46" s="36" customFormat="1" x14ac:dyDescent="0.25">
      <c r="A16" s="36" t="s">
        <v>202</v>
      </c>
      <c r="B16" s="36" t="str">
        <f>evpen!C16</f>
        <v>REF20195-L</v>
      </c>
      <c r="C16" s="122">
        <v>0</v>
      </c>
      <c r="D16" s="122">
        <v>0</v>
      </c>
      <c r="E16" s="122">
        <v>0</v>
      </c>
      <c r="F16" s="122">
        <v>0</v>
      </c>
      <c r="G16" s="122">
        <v>0</v>
      </c>
      <c r="H16" s="122">
        <v>0</v>
      </c>
      <c r="I16" s="122">
        <v>0</v>
      </c>
      <c r="J16" s="122">
        <v>0</v>
      </c>
      <c r="K16" s="122">
        <v>0</v>
      </c>
      <c r="L16" s="122">
        <v>0</v>
      </c>
      <c r="M16" s="122">
        <v>0</v>
      </c>
      <c r="N16" s="122">
        <v>0</v>
      </c>
      <c r="O16" s="122">
        <v>0</v>
      </c>
      <c r="P16" s="122">
        <v>0</v>
      </c>
      <c r="Q16" s="122">
        <v>0</v>
      </c>
      <c r="R16" s="122">
        <v>0</v>
      </c>
      <c r="S16" s="122">
        <v>0</v>
      </c>
      <c r="T16" s="122">
        <v>0</v>
      </c>
      <c r="U16" s="122">
        <v>0</v>
      </c>
      <c r="V16" s="122">
        <v>0</v>
      </c>
      <c r="W16" s="122">
        <v>0</v>
      </c>
      <c r="X16" s="122">
        <v>0</v>
      </c>
      <c r="Y16" s="122">
        <v>0</v>
      </c>
      <c r="Z16" s="122">
        <v>0</v>
      </c>
      <c r="AA16" s="122">
        <v>0</v>
      </c>
      <c r="AB16" s="122">
        <v>0</v>
      </c>
      <c r="AC16" s="122">
        <v>0</v>
      </c>
      <c r="AD16" s="122">
        <v>0</v>
      </c>
      <c r="AE16" s="122">
        <v>0</v>
      </c>
      <c r="AF16" s="122">
        <v>0</v>
      </c>
      <c r="AG16" s="122">
        <v>0</v>
      </c>
      <c r="AH16" s="122">
        <v>0</v>
      </c>
      <c r="AI16" s="122">
        <v>0</v>
      </c>
      <c r="AJ16" s="122">
        <v>0</v>
      </c>
      <c r="AK16" s="122">
        <v>0</v>
      </c>
      <c r="AL16" s="122">
        <v>0</v>
      </c>
      <c r="AM16" s="122">
        <v>0</v>
      </c>
      <c r="AN16" s="122">
        <v>0</v>
      </c>
      <c r="AO16" s="122">
        <v>0</v>
      </c>
      <c r="AP16" s="119"/>
      <c r="AQ16" s="119"/>
      <c r="AR16" s="119"/>
      <c r="AS16" s="119"/>
      <c r="AT16" s="119"/>
    </row>
    <row r="17" spans="1:46" s="3" customFormat="1" x14ac:dyDescent="0.25">
      <c r="A17" s="3" t="s">
        <v>202</v>
      </c>
      <c r="B17" s="3" t="str">
        <f>evpen!C17</f>
        <v>T3P2S8RL-UCE</v>
      </c>
      <c r="C17" s="123">
        <v>0</v>
      </c>
      <c r="D17" s="123">
        <v>0</v>
      </c>
      <c r="E17" s="123">
        <v>0</v>
      </c>
      <c r="F17" s="123">
        <v>0</v>
      </c>
      <c r="G17" s="123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0</v>
      </c>
      <c r="M17" s="123">
        <v>0</v>
      </c>
      <c r="N17" s="123">
        <v>0</v>
      </c>
      <c r="O17" s="123">
        <v>0</v>
      </c>
      <c r="P17" s="123">
        <v>0</v>
      </c>
      <c r="Q17" s="123">
        <v>0</v>
      </c>
      <c r="R17" s="123">
        <v>0</v>
      </c>
      <c r="S17" s="123">
        <v>0</v>
      </c>
      <c r="T17" s="123">
        <v>0</v>
      </c>
      <c r="U17" s="123">
        <v>0</v>
      </c>
      <c r="V17" s="123">
        <v>0</v>
      </c>
      <c r="W17" s="123">
        <v>0</v>
      </c>
      <c r="X17" s="123">
        <v>0</v>
      </c>
      <c r="Y17" s="123">
        <v>0</v>
      </c>
      <c r="Z17" s="123">
        <v>0</v>
      </c>
      <c r="AA17" s="123">
        <v>0</v>
      </c>
      <c r="AB17" s="123">
        <v>0</v>
      </c>
      <c r="AC17" s="123">
        <v>0</v>
      </c>
      <c r="AD17" s="123">
        <v>0</v>
      </c>
      <c r="AE17" s="123">
        <v>0</v>
      </c>
      <c r="AF17" s="123">
        <v>0</v>
      </c>
      <c r="AG17" s="123">
        <v>0</v>
      </c>
      <c r="AH17" s="123">
        <v>0</v>
      </c>
      <c r="AI17" s="123">
        <v>0</v>
      </c>
      <c r="AJ17" s="123">
        <v>0</v>
      </c>
      <c r="AK17" s="123">
        <v>0</v>
      </c>
      <c r="AL17" s="123">
        <v>0</v>
      </c>
      <c r="AM17" s="123">
        <v>0</v>
      </c>
      <c r="AN17" s="123">
        <v>0</v>
      </c>
      <c r="AO17" s="123">
        <v>0</v>
      </c>
      <c r="AP17" s="120"/>
      <c r="AQ17" s="120"/>
      <c r="AR17" s="120"/>
      <c r="AS17" s="120"/>
      <c r="AT17" s="120"/>
    </row>
    <row r="18" spans="1:46" x14ac:dyDescent="0.25">
      <c r="A18" s="83" t="s">
        <v>136</v>
      </c>
      <c r="B18" s="83" t="str">
        <f>B8</f>
        <v>Ucon7-75-L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3">
        <v>0</v>
      </c>
      <c r="AF18" s="63">
        <v>0</v>
      </c>
      <c r="AG18" s="63">
        <v>0</v>
      </c>
      <c r="AH18" s="63">
        <v>0</v>
      </c>
      <c r="AI18" s="63">
        <v>0</v>
      </c>
      <c r="AJ18" s="63">
        <v>0</v>
      </c>
      <c r="AK18" s="63">
        <v>0</v>
      </c>
      <c r="AL18" s="63">
        <v>0</v>
      </c>
      <c r="AM18" s="63">
        <v>0</v>
      </c>
      <c r="AN18" s="63">
        <v>0</v>
      </c>
      <c r="AO18" s="63">
        <v>0</v>
      </c>
      <c r="AP18" s="60"/>
      <c r="AQ18" s="60"/>
      <c r="AR18" s="60"/>
      <c r="AS18" s="60"/>
      <c r="AT18" s="60"/>
    </row>
    <row r="19" spans="1:46" x14ac:dyDescent="0.25">
      <c r="A19" s="83" t="s">
        <v>136</v>
      </c>
      <c r="B19" s="83" t="str">
        <f t="shared" ref="B19:B27" si="1">B9</f>
        <v>Con7-75-L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3">
        <v>0</v>
      </c>
      <c r="AF19" s="63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0</v>
      </c>
      <c r="AL19" s="63">
        <v>0</v>
      </c>
      <c r="AM19" s="63">
        <v>0</v>
      </c>
      <c r="AN19" s="63">
        <v>0</v>
      </c>
      <c r="AO19" s="63">
        <v>0</v>
      </c>
      <c r="AP19" s="60"/>
      <c r="AQ19" s="60"/>
      <c r="AR19" s="60"/>
      <c r="AS19" s="60"/>
      <c r="AT19" s="60"/>
    </row>
    <row r="20" spans="1:46" x14ac:dyDescent="0.25">
      <c r="A20" s="83" t="s">
        <v>136</v>
      </c>
      <c r="B20" s="83" t="str">
        <f t="shared" si="1"/>
        <v>Ucon_NB-UCE-L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3">
        <v>0</v>
      </c>
      <c r="AP20" s="60"/>
      <c r="AQ20" s="60"/>
      <c r="AR20" s="60"/>
      <c r="AS20" s="60"/>
      <c r="AT20" s="60"/>
    </row>
    <row r="21" spans="1:46" x14ac:dyDescent="0.25">
      <c r="A21" s="83" t="s">
        <v>136</v>
      </c>
      <c r="B21" s="83" t="str">
        <f t="shared" si="1"/>
        <v>Con_NB-UCE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3">
        <v>0</v>
      </c>
      <c r="AI21" s="63">
        <v>0</v>
      </c>
      <c r="AJ21" s="63">
        <v>0</v>
      </c>
      <c r="AK21" s="63">
        <v>0</v>
      </c>
      <c r="AL21" s="63">
        <v>0</v>
      </c>
      <c r="AM21" s="63">
        <v>0</v>
      </c>
      <c r="AN21" s="63">
        <v>0</v>
      </c>
      <c r="AO21" s="63">
        <v>0</v>
      </c>
      <c r="AP21" s="60"/>
      <c r="AQ21" s="60"/>
      <c r="AR21" s="60"/>
      <c r="AS21" s="60"/>
      <c r="AT21" s="60"/>
    </row>
    <row r="22" spans="1:46" x14ac:dyDescent="0.25">
      <c r="A22" s="83" t="s">
        <v>136</v>
      </c>
      <c r="B22" s="83" t="str">
        <f t="shared" si="1"/>
        <v>Ucon_NB9-5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0"/>
      <c r="AQ22" s="60"/>
      <c r="AR22" s="60"/>
      <c r="AS22" s="60"/>
      <c r="AT22" s="60"/>
    </row>
    <row r="23" spans="1:46" x14ac:dyDescent="0.25">
      <c r="A23" s="83" t="s">
        <v>136</v>
      </c>
      <c r="B23" s="83" t="str">
        <f t="shared" si="1"/>
        <v>RE_CON-UCE-L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  <c r="AH23" s="63">
        <v>0</v>
      </c>
      <c r="AI23" s="63">
        <v>0</v>
      </c>
      <c r="AJ23" s="63">
        <v>0</v>
      </c>
      <c r="AK23" s="63">
        <v>0</v>
      </c>
      <c r="AL23" s="63">
        <v>0</v>
      </c>
      <c r="AM23" s="63">
        <v>0</v>
      </c>
      <c r="AN23" s="63">
        <v>0</v>
      </c>
      <c r="AO23" s="63">
        <v>0</v>
      </c>
      <c r="AP23" s="60"/>
      <c r="AQ23" s="60"/>
      <c r="AR23" s="60"/>
      <c r="AS23" s="60"/>
      <c r="AT23" s="60"/>
    </row>
    <row r="24" spans="1:46" x14ac:dyDescent="0.25">
      <c r="A24" s="83" t="s">
        <v>136</v>
      </c>
      <c r="B24" s="83" t="str">
        <f t="shared" si="1"/>
        <v>TRAPES-UCE-L</v>
      </c>
      <c r="C24" s="63">
        <v>0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3">
        <v>0</v>
      </c>
      <c r="AP24" s="60"/>
      <c r="AQ24" s="60"/>
      <c r="AR24" s="60"/>
      <c r="AS24" s="60"/>
      <c r="AT24" s="60"/>
    </row>
    <row r="25" spans="1:46" x14ac:dyDescent="0.25">
      <c r="A25" s="83" t="s">
        <v>136</v>
      </c>
      <c r="B25" s="83" t="str">
        <f t="shared" si="1"/>
        <v>REF2019-UCE-L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v>0</v>
      </c>
      <c r="AO25" s="63">
        <v>0</v>
      </c>
      <c r="AP25" s="60"/>
      <c r="AQ25" s="60"/>
      <c r="AR25" s="60"/>
      <c r="AS25" s="60"/>
      <c r="AT25" s="60"/>
    </row>
    <row r="26" spans="1:46" x14ac:dyDescent="0.25">
      <c r="A26" s="83" t="s">
        <v>136</v>
      </c>
      <c r="B26" s="83" t="str">
        <f t="shared" si="1"/>
        <v>REF20195-L</v>
      </c>
      <c r="C26" s="63">
        <v>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v>0</v>
      </c>
      <c r="AO26" s="63">
        <v>0</v>
      </c>
      <c r="AP26" s="60"/>
      <c r="AQ26" s="60"/>
      <c r="AR26" s="60"/>
      <c r="AS26" s="60"/>
      <c r="AT26" s="60"/>
    </row>
    <row r="27" spans="1:46" x14ac:dyDescent="0.25">
      <c r="A27" s="83" t="s">
        <v>136</v>
      </c>
      <c r="B27" s="83" t="str">
        <f t="shared" si="1"/>
        <v>T3P2S8RL-UCE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v>0</v>
      </c>
      <c r="AO27" s="63">
        <v>0</v>
      </c>
      <c r="AP27" s="60"/>
      <c r="AQ27" s="60"/>
      <c r="AR27" s="60"/>
      <c r="AS27" s="60"/>
      <c r="AT27" s="60"/>
    </row>
    <row r="28" spans="1:46" s="117" customFormat="1" x14ac:dyDescent="0.25">
      <c r="A28" s="117" t="s">
        <v>131</v>
      </c>
      <c r="B28" s="117" t="str">
        <f>B18</f>
        <v>Ucon7-75-L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>
        <v>0</v>
      </c>
      <c r="AB28" s="121">
        <v>0</v>
      </c>
      <c r="AC28" s="121">
        <v>0</v>
      </c>
      <c r="AD28" s="121">
        <v>0</v>
      </c>
      <c r="AE28" s="121">
        <v>0</v>
      </c>
      <c r="AF28" s="121">
        <v>0</v>
      </c>
      <c r="AG28" s="121">
        <v>0</v>
      </c>
      <c r="AH28" s="121">
        <v>0</v>
      </c>
      <c r="AI28" s="121">
        <v>0</v>
      </c>
      <c r="AJ28" s="121">
        <v>0</v>
      </c>
      <c r="AK28" s="121">
        <v>0</v>
      </c>
      <c r="AL28" s="121">
        <v>0</v>
      </c>
      <c r="AM28" s="121">
        <v>0</v>
      </c>
      <c r="AN28" s="121">
        <v>0</v>
      </c>
      <c r="AO28" s="121">
        <v>0</v>
      </c>
      <c r="AP28" s="118"/>
      <c r="AQ28" s="118"/>
      <c r="AR28" s="118"/>
      <c r="AS28" s="118"/>
      <c r="AT28" s="118"/>
    </row>
    <row r="29" spans="1:46" s="36" customFormat="1" x14ac:dyDescent="0.25">
      <c r="A29" s="36" t="s">
        <v>131</v>
      </c>
      <c r="B29" s="36" t="str">
        <f t="shared" ref="B29:B37" si="2">B19</f>
        <v>Con7-75-L</v>
      </c>
      <c r="C29" s="122">
        <v>0</v>
      </c>
      <c r="D29" s="122">
        <v>0</v>
      </c>
      <c r="E29" s="122">
        <v>0</v>
      </c>
      <c r="F29" s="122">
        <v>0</v>
      </c>
      <c r="G29" s="122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4">
        <f t="shared" ref="O29:AO29" si="3">O28</f>
        <v>0</v>
      </c>
      <c r="P29" s="124">
        <f t="shared" si="3"/>
        <v>0</v>
      </c>
      <c r="Q29" s="124">
        <f t="shared" si="3"/>
        <v>0</v>
      </c>
      <c r="R29" s="124">
        <f t="shared" si="3"/>
        <v>0</v>
      </c>
      <c r="S29" s="124">
        <f t="shared" si="3"/>
        <v>0</v>
      </c>
      <c r="T29" s="124">
        <f t="shared" si="3"/>
        <v>0</v>
      </c>
      <c r="U29" s="124">
        <f t="shared" si="3"/>
        <v>0</v>
      </c>
      <c r="V29" s="124">
        <f t="shared" si="3"/>
        <v>0</v>
      </c>
      <c r="W29" s="124">
        <f t="shared" si="3"/>
        <v>0</v>
      </c>
      <c r="X29" s="124">
        <f t="shared" si="3"/>
        <v>0</v>
      </c>
      <c r="Y29" s="124">
        <f t="shared" si="3"/>
        <v>0</v>
      </c>
      <c r="Z29" s="124">
        <f t="shared" si="3"/>
        <v>0</v>
      </c>
      <c r="AA29" s="124">
        <f t="shared" si="3"/>
        <v>0</v>
      </c>
      <c r="AB29" s="124">
        <f t="shared" si="3"/>
        <v>0</v>
      </c>
      <c r="AC29" s="124">
        <f t="shared" si="3"/>
        <v>0</v>
      </c>
      <c r="AD29" s="124">
        <f t="shared" si="3"/>
        <v>0</v>
      </c>
      <c r="AE29" s="124">
        <f t="shared" si="3"/>
        <v>0</v>
      </c>
      <c r="AF29" s="124">
        <f t="shared" si="3"/>
        <v>0</v>
      </c>
      <c r="AG29" s="124">
        <f t="shared" si="3"/>
        <v>0</v>
      </c>
      <c r="AH29" s="124">
        <f t="shared" si="3"/>
        <v>0</v>
      </c>
      <c r="AI29" s="124">
        <f t="shared" si="3"/>
        <v>0</v>
      </c>
      <c r="AJ29" s="124">
        <f t="shared" si="3"/>
        <v>0</v>
      </c>
      <c r="AK29" s="124">
        <f t="shared" si="3"/>
        <v>0</v>
      </c>
      <c r="AL29" s="124">
        <f t="shared" si="3"/>
        <v>0</v>
      </c>
      <c r="AM29" s="124">
        <f t="shared" si="3"/>
        <v>0</v>
      </c>
      <c r="AN29" s="124">
        <f t="shared" si="3"/>
        <v>0</v>
      </c>
      <c r="AO29" s="124">
        <f t="shared" si="3"/>
        <v>0</v>
      </c>
      <c r="AP29" s="119"/>
      <c r="AQ29" s="119"/>
      <c r="AR29" s="119"/>
      <c r="AS29" s="119"/>
      <c r="AT29" s="119"/>
    </row>
    <row r="30" spans="1:46" s="36" customFormat="1" x14ac:dyDescent="0.25">
      <c r="A30" s="36" t="s">
        <v>131</v>
      </c>
      <c r="B30" s="36" t="str">
        <f t="shared" si="2"/>
        <v>Ucon_NB-UCE-L</v>
      </c>
      <c r="C30" s="122">
        <v>0</v>
      </c>
      <c r="D30" s="122">
        <v>0</v>
      </c>
      <c r="E30" s="122">
        <v>0</v>
      </c>
      <c r="F30" s="122">
        <v>0</v>
      </c>
      <c r="G30" s="122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2">
        <v>0</v>
      </c>
      <c r="P30" s="122">
        <v>0</v>
      </c>
      <c r="Q30" s="122">
        <v>0</v>
      </c>
      <c r="R30" s="122">
        <v>0</v>
      </c>
      <c r="S30" s="122">
        <v>0</v>
      </c>
      <c r="T30" s="122">
        <v>0</v>
      </c>
      <c r="U30" s="122">
        <v>0</v>
      </c>
      <c r="V30" s="122">
        <v>0</v>
      </c>
      <c r="W30" s="122">
        <v>0</v>
      </c>
      <c r="X30" s="122">
        <v>0</v>
      </c>
      <c r="Y30" s="122">
        <v>0</v>
      </c>
      <c r="Z30" s="122">
        <v>0</v>
      </c>
      <c r="AA30" s="122">
        <v>0</v>
      </c>
      <c r="AB30" s="122">
        <v>0</v>
      </c>
      <c r="AC30" s="122">
        <v>0</v>
      </c>
      <c r="AD30" s="122">
        <v>0</v>
      </c>
      <c r="AE30" s="122">
        <v>0</v>
      </c>
      <c r="AF30" s="122">
        <v>0</v>
      </c>
      <c r="AG30" s="122">
        <v>0</v>
      </c>
      <c r="AH30" s="122">
        <v>0</v>
      </c>
      <c r="AI30" s="122">
        <v>0</v>
      </c>
      <c r="AJ30" s="122">
        <v>0</v>
      </c>
      <c r="AK30" s="122">
        <v>0</v>
      </c>
      <c r="AL30" s="122">
        <v>0</v>
      </c>
      <c r="AM30" s="122">
        <v>0</v>
      </c>
      <c r="AN30" s="122">
        <v>0</v>
      </c>
      <c r="AO30" s="122">
        <v>0</v>
      </c>
      <c r="AP30" s="119"/>
      <c r="AQ30" s="119"/>
      <c r="AR30" s="119"/>
      <c r="AS30" s="119"/>
      <c r="AT30" s="119"/>
    </row>
    <row r="31" spans="1:46" s="36" customFormat="1" x14ac:dyDescent="0.25">
      <c r="A31" s="36" t="s">
        <v>131</v>
      </c>
      <c r="B31" s="36" t="str">
        <f t="shared" si="2"/>
        <v>Con_NB-UCE</v>
      </c>
      <c r="C31" s="122">
        <v>0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2">
        <f t="shared" ref="O31:AO34" si="4">O29</f>
        <v>0</v>
      </c>
      <c r="P31" s="122">
        <f t="shared" si="4"/>
        <v>0</v>
      </c>
      <c r="Q31" s="122">
        <f t="shared" si="4"/>
        <v>0</v>
      </c>
      <c r="R31" s="122">
        <v>0</v>
      </c>
      <c r="S31" s="122">
        <v>0</v>
      </c>
      <c r="T31" s="122">
        <v>0</v>
      </c>
      <c r="U31" s="122">
        <v>0</v>
      </c>
      <c r="V31" s="122">
        <v>0</v>
      </c>
      <c r="W31" s="122">
        <v>0</v>
      </c>
      <c r="X31" s="122">
        <f t="shared" si="4"/>
        <v>0</v>
      </c>
      <c r="Y31" s="122">
        <f t="shared" si="4"/>
        <v>0</v>
      </c>
      <c r="Z31" s="122">
        <f t="shared" si="4"/>
        <v>0</v>
      </c>
      <c r="AA31" s="122">
        <f t="shared" si="4"/>
        <v>0</v>
      </c>
      <c r="AB31" s="122">
        <f t="shared" si="4"/>
        <v>0</v>
      </c>
      <c r="AC31" s="122">
        <f t="shared" si="4"/>
        <v>0</v>
      </c>
      <c r="AD31" s="122">
        <f t="shared" si="4"/>
        <v>0</v>
      </c>
      <c r="AE31" s="122">
        <f t="shared" si="4"/>
        <v>0</v>
      </c>
      <c r="AF31" s="122">
        <f t="shared" si="4"/>
        <v>0</v>
      </c>
      <c r="AG31" s="122">
        <f t="shared" si="4"/>
        <v>0</v>
      </c>
      <c r="AH31" s="122">
        <f t="shared" si="4"/>
        <v>0</v>
      </c>
      <c r="AI31" s="122">
        <f t="shared" si="4"/>
        <v>0</v>
      </c>
      <c r="AJ31" s="122">
        <f t="shared" si="4"/>
        <v>0</v>
      </c>
      <c r="AK31" s="122">
        <f t="shared" si="4"/>
        <v>0</v>
      </c>
      <c r="AL31" s="122">
        <f t="shared" si="4"/>
        <v>0</v>
      </c>
      <c r="AM31" s="122">
        <f t="shared" si="4"/>
        <v>0</v>
      </c>
      <c r="AN31" s="122">
        <f t="shared" si="4"/>
        <v>0</v>
      </c>
      <c r="AO31" s="122">
        <f t="shared" si="4"/>
        <v>0</v>
      </c>
      <c r="AP31" s="119"/>
      <c r="AQ31" s="119"/>
      <c r="AR31" s="119"/>
      <c r="AS31" s="119"/>
      <c r="AT31" s="119"/>
    </row>
    <row r="32" spans="1:46" s="36" customFormat="1" x14ac:dyDescent="0.25">
      <c r="A32" s="36" t="s">
        <v>131</v>
      </c>
      <c r="B32" s="36" t="str">
        <f t="shared" si="2"/>
        <v>Ucon_NB9-5</v>
      </c>
      <c r="C32" s="122">
        <v>0</v>
      </c>
      <c r="D32" s="122">
        <v>0</v>
      </c>
      <c r="E32" s="122">
        <v>0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f>O30</f>
        <v>0</v>
      </c>
      <c r="P32" s="122">
        <f>P30</f>
        <v>0</v>
      </c>
      <c r="Q32" s="122">
        <f>Q30</f>
        <v>0</v>
      </c>
      <c r="R32" s="122">
        <v>0</v>
      </c>
      <c r="S32" s="122">
        <v>0</v>
      </c>
      <c r="T32" s="122">
        <v>0</v>
      </c>
      <c r="U32" s="122">
        <v>0</v>
      </c>
      <c r="V32" s="122">
        <v>0</v>
      </c>
      <c r="W32" s="122">
        <v>0</v>
      </c>
      <c r="X32" s="122">
        <f t="shared" si="4"/>
        <v>0</v>
      </c>
      <c r="Y32" s="122">
        <f t="shared" si="4"/>
        <v>0</v>
      </c>
      <c r="Z32" s="122">
        <f t="shared" si="4"/>
        <v>0</v>
      </c>
      <c r="AA32" s="122">
        <f t="shared" si="4"/>
        <v>0</v>
      </c>
      <c r="AB32" s="122">
        <f t="shared" si="4"/>
        <v>0</v>
      </c>
      <c r="AC32" s="122">
        <f t="shared" si="4"/>
        <v>0</v>
      </c>
      <c r="AD32" s="122">
        <f t="shared" si="4"/>
        <v>0</v>
      </c>
      <c r="AE32" s="122">
        <f t="shared" si="4"/>
        <v>0</v>
      </c>
      <c r="AF32" s="122">
        <f t="shared" si="4"/>
        <v>0</v>
      </c>
      <c r="AG32" s="122">
        <f t="shared" si="4"/>
        <v>0</v>
      </c>
      <c r="AH32" s="122">
        <f t="shared" si="4"/>
        <v>0</v>
      </c>
      <c r="AI32" s="122">
        <f t="shared" si="4"/>
        <v>0</v>
      </c>
      <c r="AJ32" s="122">
        <f t="shared" si="4"/>
        <v>0</v>
      </c>
      <c r="AK32" s="122">
        <f t="shared" si="4"/>
        <v>0</v>
      </c>
      <c r="AL32" s="122">
        <f t="shared" si="4"/>
        <v>0</v>
      </c>
      <c r="AM32" s="122">
        <f t="shared" si="4"/>
        <v>0</v>
      </c>
      <c r="AN32" s="122">
        <f t="shared" si="4"/>
        <v>0</v>
      </c>
      <c r="AO32" s="122">
        <f t="shared" si="4"/>
        <v>0</v>
      </c>
      <c r="AP32" s="119"/>
      <c r="AQ32" s="119"/>
      <c r="AR32" s="119"/>
      <c r="AS32" s="119"/>
      <c r="AT32" s="119"/>
    </row>
    <row r="33" spans="1:46" s="36" customFormat="1" x14ac:dyDescent="0.25">
      <c r="A33" s="36" t="s">
        <v>131</v>
      </c>
      <c r="B33" s="36" t="str">
        <f t="shared" si="2"/>
        <v>RE_CON-UCE-L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f t="shared" si="4"/>
        <v>0</v>
      </c>
      <c r="P33" s="122">
        <f t="shared" si="4"/>
        <v>0</v>
      </c>
      <c r="Q33" s="122">
        <f t="shared" si="4"/>
        <v>0</v>
      </c>
      <c r="R33" s="122">
        <v>0</v>
      </c>
      <c r="S33" s="122">
        <v>0</v>
      </c>
      <c r="T33" s="122">
        <v>0</v>
      </c>
      <c r="U33" s="122">
        <v>0</v>
      </c>
      <c r="V33" s="122">
        <v>0</v>
      </c>
      <c r="W33" s="122">
        <v>0</v>
      </c>
      <c r="X33" s="122">
        <f t="shared" si="4"/>
        <v>0</v>
      </c>
      <c r="Y33" s="122">
        <f t="shared" si="4"/>
        <v>0</v>
      </c>
      <c r="Z33" s="122">
        <f t="shared" si="4"/>
        <v>0</v>
      </c>
      <c r="AA33" s="122">
        <f t="shared" si="4"/>
        <v>0</v>
      </c>
      <c r="AB33" s="122">
        <f t="shared" si="4"/>
        <v>0</v>
      </c>
      <c r="AC33" s="122">
        <f t="shared" si="4"/>
        <v>0</v>
      </c>
      <c r="AD33" s="122">
        <f t="shared" si="4"/>
        <v>0</v>
      </c>
      <c r="AE33" s="122">
        <f t="shared" si="4"/>
        <v>0</v>
      </c>
      <c r="AF33" s="122">
        <f t="shared" si="4"/>
        <v>0</v>
      </c>
      <c r="AG33" s="122">
        <f t="shared" si="4"/>
        <v>0</v>
      </c>
      <c r="AH33" s="122">
        <f t="shared" si="4"/>
        <v>0</v>
      </c>
      <c r="AI33" s="122">
        <f t="shared" si="4"/>
        <v>0</v>
      </c>
      <c r="AJ33" s="122">
        <f t="shared" si="4"/>
        <v>0</v>
      </c>
      <c r="AK33" s="122">
        <f t="shared" si="4"/>
        <v>0</v>
      </c>
      <c r="AL33" s="122">
        <f t="shared" si="4"/>
        <v>0</v>
      </c>
      <c r="AM33" s="122">
        <f t="shared" si="4"/>
        <v>0</v>
      </c>
      <c r="AN33" s="122">
        <f t="shared" si="4"/>
        <v>0</v>
      </c>
      <c r="AO33" s="122">
        <f t="shared" si="4"/>
        <v>0</v>
      </c>
      <c r="AP33" s="119"/>
      <c r="AQ33" s="119"/>
      <c r="AR33" s="119"/>
      <c r="AS33" s="119"/>
      <c r="AT33" s="119"/>
    </row>
    <row r="34" spans="1:46" s="36" customFormat="1" x14ac:dyDescent="0.25">
      <c r="A34" s="36" t="s">
        <v>131</v>
      </c>
      <c r="B34" s="36" t="str">
        <f t="shared" si="2"/>
        <v>TRAPES-UCE-L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f t="shared" si="4"/>
        <v>0</v>
      </c>
      <c r="P34" s="122">
        <f t="shared" si="4"/>
        <v>0</v>
      </c>
      <c r="Q34" s="122">
        <f t="shared" si="4"/>
        <v>0</v>
      </c>
      <c r="R34" s="122">
        <v>0</v>
      </c>
      <c r="S34" s="122">
        <v>0</v>
      </c>
      <c r="T34" s="122">
        <v>0</v>
      </c>
      <c r="U34" s="122">
        <v>0</v>
      </c>
      <c r="V34" s="122">
        <v>0</v>
      </c>
      <c r="W34" s="122">
        <v>0</v>
      </c>
      <c r="X34" s="122">
        <f t="shared" si="4"/>
        <v>0</v>
      </c>
      <c r="Y34" s="122">
        <f t="shared" si="4"/>
        <v>0</v>
      </c>
      <c r="Z34" s="122">
        <f t="shared" si="4"/>
        <v>0</v>
      </c>
      <c r="AA34" s="122">
        <f t="shared" si="4"/>
        <v>0</v>
      </c>
      <c r="AB34" s="122">
        <f t="shared" si="4"/>
        <v>0</v>
      </c>
      <c r="AC34" s="122">
        <f t="shared" si="4"/>
        <v>0</v>
      </c>
      <c r="AD34" s="122">
        <f t="shared" si="4"/>
        <v>0</v>
      </c>
      <c r="AE34" s="122">
        <f t="shared" si="4"/>
        <v>0</v>
      </c>
      <c r="AF34" s="122">
        <f t="shared" si="4"/>
        <v>0</v>
      </c>
      <c r="AG34" s="122">
        <f t="shared" si="4"/>
        <v>0</v>
      </c>
      <c r="AH34" s="122">
        <f t="shared" si="4"/>
        <v>0</v>
      </c>
      <c r="AI34" s="122">
        <f t="shared" si="4"/>
        <v>0</v>
      </c>
      <c r="AJ34" s="122">
        <f t="shared" si="4"/>
        <v>0</v>
      </c>
      <c r="AK34" s="122">
        <f t="shared" si="4"/>
        <v>0</v>
      </c>
      <c r="AL34" s="122">
        <f t="shared" si="4"/>
        <v>0</v>
      </c>
      <c r="AM34" s="122">
        <f t="shared" si="4"/>
        <v>0</v>
      </c>
      <c r="AN34" s="122">
        <f t="shared" si="4"/>
        <v>0</v>
      </c>
      <c r="AO34" s="122">
        <f t="shared" si="4"/>
        <v>0</v>
      </c>
      <c r="AP34" s="119"/>
      <c r="AQ34" s="119"/>
      <c r="AR34" s="119"/>
      <c r="AS34" s="119"/>
      <c r="AT34" s="119"/>
    </row>
    <row r="35" spans="1:46" s="36" customFormat="1" x14ac:dyDescent="0.25">
      <c r="A35" s="36" t="s">
        <v>131</v>
      </c>
      <c r="B35" s="36" t="str">
        <f t="shared" si="2"/>
        <v>REF2019-UCE-L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2">
        <v>0</v>
      </c>
      <c r="S35" s="122">
        <v>0</v>
      </c>
      <c r="T35" s="122">
        <v>0</v>
      </c>
      <c r="U35" s="122">
        <v>0</v>
      </c>
      <c r="V35" s="122">
        <v>0</v>
      </c>
      <c r="W35" s="122">
        <v>0</v>
      </c>
      <c r="X35" s="122">
        <v>0</v>
      </c>
      <c r="Y35" s="122">
        <v>0</v>
      </c>
      <c r="Z35" s="122">
        <v>0</v>
      </c>
      <c r="AA35" s="122">
        <v>0</v>
      </c>
      <c r="AB35" s="122">
        <v>0</v>
      </c>
      <c r="AC35" s="122">
        <v>0</v>
      </c>
      <c r="AD35" s="122">
        <v>0</v>
      </c>
      <c r="AE35" s="122">
        <v>0</v>
      </c>
      <c r="AF35" s="122">
        <v>0</v>
      </c>
      <c r="AG35" s="122">
        <v>0</v>
      </c>
      <c r="AH35" s="122">
        <v>0</v>
      </c>
      <c r="AI35" s="122">
        <v>0</v>
      </c>
      <c r="AJ35" s="122">
        <v>0</v>
      </c>
      <c r="AK35" s="122">
        <v>0</v>
      </c>
      <c r="AL35" s="122">
        <v>0</v>
      </c>
      <c r="AM35" s="122">
        <v>0</v>
      </c>
      <c r="AN35" s="122">
        <v>0</v>
      </c>
      <c r="AO35" s="122">
        <v>0</v>
      </c>
      <c r="AP35" s="119"/>
      <c r="AQ35" s="119"/>
      <c r="AR35" s="119"/>
      <c r="AS35" s="119"/>
      <c r="AT35" s="119"/>
    </row>
    <row r="36" spans="1:46" s="36" customFormat="1" x14ac:dyDescent="0.25">
      <c r="A36" s="36" t="s">
        <v>131</v>
      </c>
      <c r="B36" s="36" t="str">
        <f t="shared" si="2"/>
        <v>REF20195-L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f t="shared" ref="O36:AO36" si="5">O29</f>
        <v>0</v>
      </c>
      <c r="P36" s="122">
        <f t="shared" si="5"/>
        <v>0</v>
      </c>
      <c r="Q36" s="122">
        <f t="shared" si="5"/>
        <v>0</v>
      </c>
      <c r="R36" s="122">
        <v>0</v>
      </c>
      <c r="S36" s="122">
        <v>0</v>
      </c>
      <c r="T36" s="122">
        <v>0</v>
      </c>
      <c r="U36" s="122">
        <v>0</v>
      </c>
      <c r="V36" s="122">
        <v>0</v>
      </c>
      <c r="W36" s="122">
        <v>0</v>
      </c>
      <c r="X36" s="122">
        <f t="shared" si="5"/>
        <v>0</v>
      </c>
      <c r="Y36" s="122">
        <f t="shared" si="5"/>
        <v>0</v>
      </c>
      <c r="Z36" s="122">
        <f t="shared" si="5"/>
        <v>0</v>
      </c>
      <c r="AA36" s="122">
        <f t="shared" si="5"/>
        <v>0</v>
      </c>
      <c r="AB36" s="122">
        <f t="shared" si="5"/>
        <v>0</v>
      </c>
      <c r="AC36" s="122">
        <f t="shared" si="5"/>
        <v>0</v>
      </c>
      <c r="AD36" s="122">
        <f t="shared" si="5"/>
        <v>0</v>
      </c>
      <c r="AE36" s="122">
        <f t="shared" si="5"/>
        <v>0</v>
      </c>
      <c r="AF36" s="122">
        <f t="shared" si="5"/>
        <v>0</v>
      </c>
      <c r="AG36" s="122">
        <f t="shared" si="5"/>
        <v>0</v>
      </c>
      <c r="AH36" s="122">
        <f t="shared" si="5"/>
        <v>0</v>
      </c>
      <c r="AI36" s="122">
        <f t="shared" si="5"/>
        <v>0</v>
      </c>
      <c r="AJ36" s="122">
        <f t="shared" si="5"/>
        <v>0</v>
      </c>
      <c r="AK36" s="122">
        <f t="shared" si="5"/>
        <v>0</v>
      </c>
      <c r="AL36" s="122">
        <f t="shared" si="5"/>
        <v>0</v>
      </c>
      <c r="AM36" s="122">
        <f t="shared" si="5"/>
        <v>0</v>
      </c>
      <c r="AN36" s="122">
        <f t="shared" si="5"/>
        <v>0</v>
      </c>
      <c r="AO36" s="122">
        <f t="shared" si="5"/>
        <v>0</v>
      </c>
      <c r="AP36" s="119"/>
      <c r="AQ36" s="119"/>
      <c r="AR36" s="119"/>
      <c r="AS36" s="119"/>
      <c r="AT36" s="119"/>
    </row>
    <row r="37" spans="1:46" s="3" customFormat="1" x14ac:dyDescent="0.25">
      <c r="A37" s="3" t="s">
        <v>131</v>
      </c>
      <c r="B37" s="3" t="str">
        <f t="shared" si="2"/>
        <v>T3P2S8RL-UCE</v>
      </c>
      <c r="C37" s="123">
        <v>0</v>
      </c>
      <c r="D37" s="123">
        <v>0</v>
      </c>
      <c r="E37" s="123">
        <v>0</v>
      </c>
      <c r="F37" s="123">
        <v>0</v>
      </c>
      <c r="G37" s="123">
        <v>0</v>
      </c>
      <c r="H37" s="123">
        <v>0</v>
      </c>
      <c r="I37" s="123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f t="shared" ref="O37:AO37" si="6">O30</f>
        <v>0</v>
      </c>
      <c r="P37" s="123">
        <f t="shared" si="6"/>
        <v>0</v>
      </c>
      <c r="Q37" s="123">
        <f t="shared" si="6"/>
        <v>0</v>
      </c>
      <c r="R37" s="123">
        <v>0</v>
      </c>
      <c r="S37" s="123">
        <v>0</v>
      </c>
      <c r="T37" s="123">
        <v>0</v>
      </c>
      <c r="U37" s="123">
        <v>0</v>
      </c>
      <c r="V37" s="123">
        <v>0</v>
      </c>
      <c r="W37" s="123">
        <v>0</v>
      </c>
      <c r="X37" s="123">
        <f t="shared" si="6"/>
        <v>0</v>
      </c>
      <c r="Y37" s="123">
        <f t="shared" si="6"/>
        <v>0</v>
      </c>
      <c r="Z37" s="123">
        <f t="shared" si="6"/>
        <v>0</v>
      </c>
      <c r="AA37" s="123">
        <f t="shared" si="6"/>
        <v>0</v>
      </c>
      <c r="AB37" s="123">
        <f t="shared" si="6"/>
        <v>0</v>
      </c>
      <c r="AC37" s="123">
        <f t="shared" si="6"/>
        <v>0</v>
      </c>
      <c r="AD37" s="123">
        <f t="shared" si="6"/>
        <v>0</v>
      </c>
      <c r="AE37" s="123">
        <f t="shared" si="6"/>
        <v>0</v>
      </c>
      <c r="AF37" s="123">
        <f t="shared" si="6"/>
        <v>0</v>
      </c>
      <c r="AG37" s="123">
        <f t="shared" si="6"/>
        <v>0</v>
      </c>
      <c r="AH37" s="123">
        <f t="shared" si="6"/>
        <v>0</v>
      </c>
      <c r="AI37" s="123">
        <f t="shared" si="6"/>
        <v>0</v>
      </c>
      <c r="AJ37" s="123">
        <f t="shared" si="6"/>
        <v>0</v>
      </c>
      <c r="AK37" s="123">
        <f t="shared" si="6"/>
        <v>0</v>
      </c>
      <c r="AL37" s="123">
        <f t="shared" si="6"/>
        <v>0</v>
      </c>
      <c r="AM37" s="123">
        <f t="shared" si="6"/>
        <v>0</v>
      </c>
      <c r="AN37" s="123">
        <f t="shared" si="6"/>
        <v>0</v>
      </c>
      <c r="AO37" s="123">
        <f t="shared" si="6"/>
        <v>0</v>
      </c>
      <c r="AP37" s="120"/>
      <c r="AQ37" s="120"/>
      <c r="AR37" s="120"/>
      <c r="AS37" s="120"/>
      <c r="AT37" s="120"/>
    </row>
    <row r="38" spans="1:46" x14ac:dyDescent="0.25">
      <c r="A38" s="83" t="s">
        <v>339</v>
      </c>
      <c r="B38" s="83" t="str">
        <f>B28</f>
        <v>Ucon7-75-L</v>
      </c>
      <c r="C38" s="63">
        <v>0</v>
      </c>
      <c r="D38" s="63">
        <v>0</v>
      </c>
      <c r="E38" s="63">
        <v>0</v>
      </c>
      <c r="F38" s="63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3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0</v>
      </c>
      <c r="AO38" s="63">
        <v>0</v>
      </c>
      <c r="AP38" s="60"/>
      <c r="AQ38" s="60"/>
      <c r="AR38" s="60"/>
      <c r="AS38" s="60"/>
      <c r="AT38" s="60"/>
    </row>
    <row r="39" spans="1:46" x14ac:dyDescent="0.25">
      <c r="A39" s="83" t="s">
        <v>339</v>
      </c>
      <c r="B39" s="83" t="str">
        <f t="shared" ref="B39:B54" si="7">B29</f>
        <v>Con7-75-L</v>
      </c>
      <c r="C39" s="63">
        <v>0</v>
      </c>
      <c r="D39" s="63">
        <v>0</v>
      </c>
      <c r="E39" s="63">
        <v>0</v>
      </c>
      <c r="F39" s="63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3">
        <v>0</v>
      </c>
      <c r="AB39" s="63">
        <v>0</v>
      </c>
      <c r="AC39" s="63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3">
        <v>0</v>
      </c>
      <c r="AK39" s="63">
        <v>0</v>
      </c>
      <c r="AL39" s="63">
        <v>0</v>
      </c>
      <c r="AM39" s="63">
        <v>0</v>
      </c>
      <c r="AN39" s="63">
        <v>0</v>
      </c>
      <c r="AO39" s="63">
        <v>0</v>
      </c>
      <c r="AP39" s="60"/>
      <c r="AQ39" s="60"/>
      <c r="AR39" s="60"/>
      <c r="AS39" s="60"/>
      <c r="AT39" s="60"/>
    </row>
    <row r="40" spans="1:46" x14ac:dyDescent="0.25">
      <c r="A40" s="83" t="s">
        <v>339</v>
      </c>
      <c r="B40" s="83" t="str">
        <f t="shared" si="7"/>
        <v>Ucon_NB-UCE-L</v>
      </c>
      <c r="C40" s="63">
        <v>0</v>
      </c>
      <c r="D40" s="63">
        <v>0</v>
      </c>
      <c r="E40" s="63">
        <v>0</v>
      </c>
      <c r="F40" s="63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3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3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3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  <c r="AO40" s="63">
        <v>0</v>
      </c>
      <c r="AP40" s="60"/>
      <c r="AQ40" s="60"/>
      <c r="AR40" s="60"/>
      <c r="AS40" s="60"/>
      <c r="AT40" s="60"/>
    </row>
    <row r="41" spans="1:46" x14ac:dyDescent="0.25">
      <c r="A41" s="83" t="s">
        <v>339</v>
      </c>
      <c r="B41" s="83" t="str">
        <f t="shared" si="7"/>
        <v>Con_NB-UCE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3">
        <v>0</v>
      </c>
      <c r="U41" s="63">
        <v>0</v>
      </c>
      <c r="V41" s="63">
        <v>0</v>
      </c>
      <c r="W41" s="63">
        <v>0</v>
      </c>
      <c r="X41" s="63">
        <v>0</v>
      </c>
      <c r="Y41" s="63">
        <v>0</v>
      </c>
      <c r="Z41" s="63">
        <v>0</v>
      </c>
      <c r="AA41" s="63">
        <v>0</v>
      </c>
      <c r="AB41" s="63">
        <v>0</v>
      </c>
      <c r="AC41" s="63">
        <v>0</v>
      </c>
      <c r="AD41" s="63">
        <v>0</v>
      </c>
      <c r="AE41" s="63">
        <v>0</v>
      </c>
      <c r="AF41" s="63">
        <v>0</v>
      </c>
      <c r="AG41" s="63">
        <v>0</v>
      </c>
      <c r="AH41" s="63">
        <v>0</v>
      </c>
      <c r="AI41" s="63">
        <v>0</v>
      </c>
      <c r="AJ41" s="63">
        <v>0</v>
      </c>
      <c r="AK41" s="63">
        <v>0</v>
      </c>
      <c r="AL41" s="63">
        <v>0</v>
      </c>
      <c r="AM41" s="63">
        <v>0</v>
      </c>
      <c r="AN41" s="63">
        <v>0</v>
      </c>
      <c r="AO41" s="63">
        <v>0</v>
      </c>
      <c r="AP41" s="60"/>
      <c r="AQ41" s="60"/>
      <c r="AR41" s="60"/>
      <c r="AS41" s="60"/>
      <c r="AT41" s="60"/>
    </row>
    <row r="42" spans="1:46" x14ac:dyDescent="0.25">
      <c r="A42" s="83" t="s">
        <v>339</v>
      </c>
      <c r="B42" s="83" t="str">
        <f t="shared" si="7"/>
        <v>Ucon_NB9-5</v>
      </c>
      <c r="C42" s="63">
        <v>0</v>
      </c>
      <c r="D42" s="63">
        <v>0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0</v>
      </c>
      <c r="AN42" s="63">
        <v>0</v>
      </c>
      <c r="AO42" s="63">
        <v>0</v>
      </c>
      <c r="AP42" s="60"/>
      <c r="AQ42" s="60"/>
      <c r="AR42" s="60"/>
      <c r="AS42" s="60"/>
      <c r="AT42" s="60"/>
    </row>
    <row r="43" spans="1:46" x14ac:dyDescent="0.25">
      <c r="A43" s="83" t="s">
        <v>339</v>
      </c>
      <c r="B43" s="83" t="str">
        <f t="shared" si="7"/>
        <v>RE_CON-UCE-L</v>
      </c>
      <c r="C43" s="63">
        <v>0</v>
      </c>
      <c r="D43" s="63">
        <v>0</v>
      </c>
      <c r="E43" s="63">
        <v>0</v>
      </c>
      <c r="F43" s="63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3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  <c r="AO43" s="63">
        <v>0</v>
      </c>
      <c r="AP43" s="60"/>
      <c r="AQ43" s="60"/>
      <c r="AR43" s="60"/>
      <c r="AS43" s="60"/>
      <c r="AT43" s="60"/>
    </row>
    <row r="44" spans="1:46" x14ac:dyDescent="0.25">
      <c r="A44" s="83" t="s">
        <v>339</v>
      </c>
      <c r="B44" s="83" t="str">
        <f t="shared" si="7"/>
        <v>TRAPES-UCE-L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3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v>0</v>
      </c>
      <c r="AO44" s="63">
        <v>0</v>
      </c>
      <c r="AP44" s="60"/>
      <c r="AQ44" s="60"/>
      <c r="AR44" s="60"/>
      <c r="AS44" s="60"/>
      <c r="AT44" s="60"/>
    </row>
    <row r="45" spans="1:46" x14ac:dyDescent="0.25">
      <c r="A45" s="83" t="s">
        <v>339</v>
      </c>
      <c r="B45" s="83" t="str">
        <f t="shared" si="7"/>
        <v>REF2019-UCE-L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3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v>0</v>
      </c>
      <c r="AO45" s="63">
        <v>0</v>
      </c>
      <c r="AP45" s="60"/>
      <c r="AQ45" s="60"/>
      <c r="AR45" s="60"/>
      <c r="AS45" s="60"/>
      <c r="AT45" s="60"/>
    </row>
    <row r="46" spans="1:46" x14ac:dyDescent="0.25">
      <c r="A46" s="83" t="s">
        <v>339</v>
      </c>
      <c r="B46" s="83" t="str">
        <f t="shared" si="7"/>
        <v>REF20195-L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3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v>0</v>
      </c>
      <c r="AO46" s="63">
        <v>0</v>
      </c>
      <c r="AP46" s="60"/>
      <c r="AQ46" s="60"/>
      <c r="AR46" s="60"/>
      <c r="AS46" s="60"/>
      <c r="AT46" s="60"/>
    </row>
    <row r="47" spans="1:46" x14ac:dyDescent="0.25">
      <c r="A47" s="83" t="s">
        <v>339</v>
      </c>
      <c r="B47" s="83" t="str">
        <f t="shared" si="7"/>
        <v>T3P2S8RL-UCE</v>
      </c>
      <c r="C47" s="63">
        <v>0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v>0</v>
      </c>
      <c r="AO47" s="63">
        <v>0</v>
      </c>
      <c r="AP47" s="60"/>
      <c r="AQ47" s="60"/>
      <c r="AR47" s="60"/>
      <c r="AS47" s="60"/>
      <c r="AT47" s="60"/>
    </row>
    <row r="48" spans="1:46" s="117" customFormat="1" x14ac:dyDescent="0.25">
      <c r="A48" s="117" t="s">
        <v>340</v>
      </c>
      <c r="B48" s="117" t="str">
        <f t="shared" si="7"/>
        <v>Ucon7-75-L</v>
      </c>
      <c r="C48" s="121">
        <v>0</v>
      </c>
      <c r="D48" s="121">
        <v>0</v>
      </c>
      <c r="E48" s="121">
        <v>0</v>
      </c>
      <c r="F48" s="121">
        <v>0</v>
      </c>
      <c r="G48" s="121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  <c r="T48" s="121">
        <v>0</v>
      </c>
      <c r="U48" s="121">
        <v>0</v>
      </c>
      <c r="V48" s="121">
        <v>0</v>
      </c>
      <c r="W48" s="121">
        <v>0</v>
      </c>
      <c r="X48" s="121">
        <v>0</v>
      </c>
      <c r="Y48" s="121">
        <v>0</v>
      </c>
      <c r="Z48" s="121">
        <v>0</v>
      </c>
      <c r="AA48" s="121">
        <v>0</v>
      </c>
      <c r="AB48" s="121">
        <v>0</v>
      </c>
      <c r="AC48" s="121">
        <v>0</v>
      </c>
      <c r="AD48" s="121">
        <v>0</v>
      </c>
      <c r="AE48" s="121">
        <v>0</v>
      </c>
      <c r="AF48" s="121">
        <v>0</v>
      </c>
      <c r="AG48" s="121">
        <v>0</v>
      </c>
      <c r="AH48" s="121">
        <v>0</v>
      </c>
      <c r="AI48" s="121">
        <v>0</v>
      </c>
      <c r="AJ48" s="121">
        <v>0</v>
      </c>
      <c r="AK48" s="121">
        <v>0</v>
      </c>
      <c r="AL48" s="121">
        <v>0</v>
      </c>
      <c r="AM48" s="121">
        <v>0</v>
      </c>
      <c r="AN48" s="121">
        <v>0</v>
      </c>
      <c r="AO48" s="121">
        <v>0</v>
      </c>
      <c r="AP48" s="118"/>
      <c r="AQ48" s="118"/>
      <c r="AR48" s="118"/>
      <c r="AS48" s="118"/>
      <c r="AT48" s="118"/>
    </row>
    <row r="49" spans="1:46" s="36" customFormat="1" x14ac:dyDescent="0.25">
      <c r="A49" s="36" t="s">
        <v>340</v>
      </c>
      <c r="B49" s="36" t="str">
        <f t="shared" si="7"/>
        <v>Con7-75-L</v>
      </c>
      <c r="C49" s="122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19"/>
      <c r="AQ49" s="119"/>
      <c r="AR49" s="119"/>
      <c r="AS49" s="119"/>
      <c r="AT49" s="119"/>
    </row>
    <row r="50" spans="1:46" s="36" customFormat="1" x14ac:dyDescent="0.25">
      <c r="A50" s="36" t="s">
        <v>340</v>
      </c>
      <c r="B50" s="36" t="str">
        <f t="shared" si="7"/>
        <v>Ucon_NB-UCE-L</v>
      </c>
      <c r="C50" s="122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19"/>
      <c r="AQ50" s="119"/>
      <c r="AR50" s="119"/>
      <c r="AS50" s="119"/>
      <c r="AT50" s="119"/>
    </row>
    <row r="51" spans="1:46" s="36" customFormat="1" x14ac:dyDescent="0.25">
      <c r="A51" s="36" t="s">
        <v>340</v>
      </c>
      <c r="B51" s="36" t="str">
        <f t="shared" si="7"/>
        <v>Con_NB-UCE</v>
      </c>
      <c r="C51" s="122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19"/>
      <c r="AQ51" s="119"/>
      <c r="AR51" s="119"/>
      <c r="AS51" s="119"/>
      <c r="AT51" s="119"/>
    </row>
    <row r="52" spans="1:46" s="36" customFormat="1" x14ac:dyDescent="0.25">
      <c r="A52" s="36" t="s">
        <v>340</v>
      </c>
      <c r="B52" s="36" t="str">
        <f t="shared" si="7"/>
        <v>Ucon_NB9-5</v>
      </c>
      <c r="C52" s="122">
        <v>0</v>
      </c>
      <c r="D52" s="122">
        <v>0</v>
      </c>
      <c r="E52" s="122">
        <v>0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2">
        <v>0</v>
      </c>
      <c r="P52" s="122">
        <v>0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0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0</v>
      </c>
      <c r="AF52" s="122">
        <v>0</v>
      </c>
      <c r="AG52" s="122">
        <v>0</v>
      </c>
      <c r="AH52" s="122">
        <v>0</v>
      </c>
      <c r="AI52" s="122">
        <v>0</v>
      </c>
      <c r="AJ52" s="122">
        <v>0</v>
      </c>
      <c r="AK52" s="122">
        <v>0</v>
      </c>
      <c r="AL52" s="122">
        <v>0</v>
      </c>
      <c r="AM52" s="122">
        <v>0</v>
      </c>
      <c r="AN52" s="122">
        <v>0</v>
      </c>
      <c r="AO52" s="122">
        <v>0</v>
      </c>
      <c r="AP52" s="119"/>
      <c r="AQ52" s="119"/>
      <c r="AR52" s="119"/>
      <c r="AS52" s="119"/>
      <c r="AT52" s="119"/>
    </row>
    <row r="53" spans="1:46" s="36" customFormat="1" x14ac:dyDescent="0.25">
      <c r="A53" s="36" t="s">
        <v>340</v>
      </c>
      <c r="B53" s="36" t="str">
        <f t="shared" si="7"/>
        <v>RE_CON-UCE-L</v>
      </c>
      <c r="C53" s="122">
        <v>0</v>
      </c>
      <c r="D53" s="122">
        <v>0</v>
      </c>
      <c r="E53" s="122">
        <v>0</v>
      </c>
      <c r="F53" s="122">
        <v>0</v>
      </c>
      <c r="G53" s="122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2">
        <v>0</v>
      </c>
      <c r="P53" s="122">
        <v>0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0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0</v>
      </c>
      <c r="AF53" s="122">
        <v>0</v>
      </c>
      <c r="AG53" s="122">
        <v>0</v>
      </c>
      <c r="AH53" s="122">
        <v>0</v>
      </c>
      <c r="AI53" s="122">
        <v>0</v>
      </c>
      <c r="AJ53" s="122">
        <v>0</v>
      </c>
      <c r="AK53" s="122">
        <v>0</v>
      </c>
      <c r="AL53" s="122">
        <v>0</v>
      </c>
      <c r="AM53" s="122">
        <v>0</v>
      </c>
      <c r="AN53" s="122">
        <v>0</v>
      </c>
      <c r="AO53" s="122">
        <v>0</v>
      </c>
      <c r="AP53" s="119"/>
      <c r="AQ53" s="119"/>
      <c r="AR53" s="119"/>
      <c r="AS53" s="119"/>
      <c r="AT53" s="119"/>
    </row>
    <row r="54" spans="1:46" s="36" customFormat="1" x14ac:dyDescent="0.25">
      <c r="A54" s="36" t="s">
        <v>340</v>
      </c>
      <c r="B54" s="36" t="str">
        <f t="shared" si="7"/>
        <v>TRAPES-UCE-L</v>
      </c>
      <c r="C54" s="122">
        <v>0</v>
      </c>
      <c r="D54" s="122">
        <v>0</v>
      </c>
      <c r="E54" s="122">
        <v>0</v>
      </c>
      <c r="F54" s="122">
        <v>0</v>
      </c>
      <c r="G54" s="122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2">
        <v>0</v>
      </c>
      <c r="P54" s="122">
        <v>0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0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0</v>
      </c>
      <c r="AF54" s="122">
        <v>0</v>
      </c>
      <c r="AG54" s="122">
        <v>0</v>
      </c>
      <c r="AH54" s="122">
        <v>0</v>
      </c>
      <c r="AI54" s="122">
        <v>0</v>
      </c>
      <c r="AJ54" s="122">
        <v>0</v>
      </c>
      <c r="AK54" s="122">
        <v>0</v>
      </c>
      <c r="AL54" s="122">
        <v>0</v>
      </c>
      <c r="AM54" s="122">
        <v>0</v>
      </c>
      <c r="AN54" s="122">
        <v>0</v>
      </c>
      <c r="AO54" s="122">
        <v>0</v>
      </c>
      <c r="AP54" s="119"/>
      <c r="AQ54" s="119"/>
      <c r="AR54" s="119"/>
      <c r="AS54" s="119"/>
      <c r="AT54" s="119"/>
    </row>
    <row r="55" spans="1:46" s="36" customFormat="1" x14ac:dyDescent="0.25">
      <c r="A55" s="36" t="s">
        <v>340</v>
      </c>
      <c r="B55" s="36" t="str">
        <f t="shared" ref="B55:B70" si="8">B45</f>
        <v>REF2019-UCE-L</v>
      </c>
      <c r="C55" s="122">
        <v>0</v>
      </c>
      <c r="D55" s="122">
        <v>0</v>
      </c>
      <c r="E55" s="122">
        <v>0</v>
      </c>
      <c r="F55" s="122">
        <v>0</v>
      </c>
      <c r="G55" s="122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0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0</v>
      </c>
      <c r="AF55" s="122">
        <v>0</v>
      </c>
      <c r="AG55" s="122">
        <v>0</v>
      </c>
      <c r="AH55" s="122">
        <v>0</v>
      </c>
      <c r="AI55" s="122">
        <v>0</v>
      </c>
      <c r="AJ55" s="122">
        <v>0</v>
      </c>
      <c r="AK55" s="122">
        <v>0</v>
      </c>
      <c r="AL55" s="122">
        <v>0</v>
      </c>
      <c r="AM55" s="122">
        <v>0</v>
      </c>
      <c r="AN55" s="122">
        <v>0</v>
      </c>
      <c r="AO55" s="122">
        <v>0</v>
      </c>
      <c r="AP55" s="119"/>
      <c r="AQ55" s="119"/>
      <c r="AR55" s="119"/>
      <c r="AS55" s="119"/>
      <c r="AT55" s="119"/>
    </row>
    <row r="56" spans="1:46" s="36" customFormat="1" x14ac:dyDescent="0.25">
      <c r="A56" s="36" t="s">
        <v>340</v>
      </c>
      <c r="B56" s="36" t="str">
        <f t="shared" si="8"/>
        <v>REF20195-L</v>
      </c>
      <c r="C56" s="122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19"/>
      <c r="AQ56" s="119"/>
      <c r="AR56" s="119"/>
      <c r="AS56" s="119"/>
      <c r="AT56" s="119"/>
    </row>
    <row r="57" spans="1:46" s="3" customFormat="1" x14ac:dyDescent="0.25">
      <c r="A57" s="3" t="s">
        <v>340</v>
      </c>
      <c r="B57" s="3" t="str">
        <f t="shared" si="8"/>
        <v>T3P2S8RL-UCE</v>
      </c>
      <c r="C57" s="123">
        <v>0</v>
      </c>
      <c r="D57" s="123">
        <v>0</v>
      </c>
      <c r="E57" s="123">
        <v>0</v>
      </c>
      <c r="F57" s="123">
        <v>0</v>
      </c>
      <c r="G57" s="123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3">
        <v>0</v>
      </c>
      <c r="P57" s="123">
        <v>0</v>
      </c>
      <c r="Q57" s="123">
        <v>0</v>
      </c>
      <c r="R57" s="123">
        <v>0</v>
      </c>
      <c r="S57" s="123">
        <v>0</v>
      </c>
      <c r="T57" s="123">
        <v>0</v>
      </c>
      <c r="U57" s="123">
        <v>0</v>
      </c>
      <c r="V57" s="123">
        <v>0</v>
      </c>
      <c r="W57" s="123">
        <v>0</v>
      </c>
      <c r="X57" s="123">
        <v>0</v>
      </c>
      <c r="Y57" s="123">
        <v>0</v>
      </c>
      <c r="Z57" s="123">
        <v>0</v>
      </c>
      <c r="AA57" s="123">
        <v>0</v>
      </c>
      <c r="AB57" s="123">
        <v>0</v>
      </c>
      <c r="AC57" s="123">
        <v>0</v>
      </c>
      <c r="AD57" s="123">
        <v>0</v>
      </c>
      <c r="AE57" s="123">
        <v>0</v>
      </c>
      <c r="AF57" s="123">
        <v>0</v>
      </c>
      <c r="AG57" s="123">
        <v>0</v>
      </c>
      <c r="AH57" s="123">
        <v>0</v>
      </c>
      <c r="AI57" s="123">
        <v>0</v>
      </c>
      <c r="AJ57" s="123">
        <v>0</v>
      </c>
      <c r="AK57" s="123">
        <v>0</v>
      </c>
      <c r="AL57" s="123">
        <v>0</v>
      </c>
      <c r="AM57" s="123">
        <v>0</v>
      </c>
      <c r="AN57" s="123">
        <v>0</v>
      </c>
      <c r="AO57" s="123">
        <v>0</v>
      </c>
      <c r="AP57" s="120"/>
      <c r="AQ57" s="120"/>
      <c r="AR57" s="120"/>
      <c r="AS57" s="120"/>
      <c r="AT57" s="120"/>
    </row>
    <row r="58" spans="1:46" x14ac:dyDescent="0.25">
      <c r="A58" s="83" t="s">
        <v>341</v>
      </c>
      <c r="B58" s="83" t="str">
        <f t="shared" si="8"/>
        <v>Ucon7-75-L</v>
      </c>
      <c r="C58" s="63">
        <v>0</v>
      </c>
      <c r="D58" s="63">
        <v>0</v>
      </c>
      <c r="E58" s="63">
        <v>0</v>
      </c>
      <c r="F58" s="63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3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3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3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  <c r="AH58" s="63">
        <v>0</v>
      </c>
      <c r="AI58" s="63">
        <v>0</v>
      </c>
      <c r="AJ58" s="63">
        <v>0</v>
      </c>
      <c r="AK58" s="63">
        <v>0</v>
      </c>
      <c r="AL58" s="63">
        <v>0</v>
      </c>
      <c r="AM58" s="63">
        <v>0</v>
      </c>
      <c r="AN58" s="63">
        <v>0</v>
      </c>
      <c r="AO58" s="63">
        <v>0</v>
      </c>
      <c r="AP58" s="60"/>
      <c r="AQ58" s="60"/>
      <c r="AR58" s="60"/>
      <c r="AS58" s="60"/>
      <c r="AT58" s="60"/>
    </row>
    <row r="59" spans="1:46" x14ac:dyDescent="0.25">
      <c r="A59" s="83" t="s">
        <v>341</v>
      </c>
      <c r="B59" s="83" t="str">
        <f t="shared" si="8"/>
        <v>Con7-75-L</v>
      </c>
      <c r="C59" s="63">
        <v>0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3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3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  <c r="AH59" s="63">
        <v>0</v>
      </c>
      <c r="AI59" s="63">
        <v>0</v>
      </c>
      <c r="AJ59" s="63">
        <v>0</v>
      </c>
      <c r="AK59" s="63">
        <v>0</v>
      </c>
      <c r="AL59" s="63">
        <v>0</v>
      </c>
      <c r="AM59" s="63">
        <v>0</v>
      </c>
      <c r="AN59" s="63">
        <v>0</v>
      </c>
      <c r="AO59" s="63">
        <v>0</v>
      </c>
      <c r="AP59" s="60"/>
      <c r="AQ59" s="60"/>
      <c r="AR59" s="60"/>
      <c r="AS59" s="60"/>
      <c r="AT59" s="60"/>
    </row>
    <row r="60" spans="1:46" x14ac:dyDescent="0.25">
      <c r="A60" s="83" t="s">
        <v>341</v>
      </c>
      <c r="B60" s="83" t="str">
        <f t="shared" si="8"/>
        <v>Ucon_NB-UCE-L</v>
      </c>
      <c r="C60" s="63">
        <v>0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3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3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  <c r="AH60" s="63">
        <v>0</v>
      </c>
      <c r="AI60" s="63">
        <v>0</v>
      </c>
      <c r="AJ60" s="63">
        <v>0</v>
      </c>
      <c r="AK60" s="63">
        <v>0</v>
      </c>
      <c r="AL60" s="63">
        <v>0</v>
      </c>
      <c r="AM60" s="63">
        <v>0</v>
      </c>
      <c r="AN60" s="63">
        <v>0</v>
      </c>
      <c r="AO60" s="63">
        <v>0</v>
      </c>
      <c r="AP60" s="60"/>
      <c r="AQ60" s="60"/>
      <c r="AR60" s="60"/>
      <c r="AS60" s="60"/>
      <c r="AT60" s="60"/>
    </row>
    <row r="61" spans="1:46" x14ac:dyDescent="0.25">
      <c r="A61" s="83" t="s">
        <v>341</v>
      </c>
      <c r="B61" s="83" t="str">
        <f t="shared" si="8"/>
        <v>Con_NB-UCE</v>
      </c>
      <c r="C61" s="63">
        <v>0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3">
        <v>0</v>
      </c>
      <c r="AI61" s="63">
        <v>0</v>
      </c>
      <c r="AJ61" s="63">
        <v>0</v>
      </c>
      <c r="AK61" s="63">
        <v>0</v>
      </c>
      <c r="AL61" s="63">
        <v>0</v>
      </c>
      <c r="AM61" s="63">
        <v>0</v>
      </c>
      <c r="AN61" s="63">
        <v>0</v>
      </c>
      <c r="AO61" s="63">
        <v>0</v>
      </c>
      <c r="AP61" s="60"/>
      <c r="AQ61" s="60"/>
      <c r="AR61" s="60"/>
      <c r="AS61" s="60"/>
      <c r="AT61" s="60"/>
    </row>
    <row r="62" spans="1:46" x14ac:dyDescent="0.25">
      <c r="A62" s="83" t="s">
        <v>341</v>
      </c>
      <c r="B62" s="83" t="str">
        <f t="shared" si="8"/>
        <v>Ucon_NB9-5</v>
      </c>
      <c r="C62" s="63">
        <v>0</v>
      </c>
      <c r="D62" s="63">
        <v>0</v>
      </c>
      <c r="E62" s="63">
        <v>0</v>
      </c>
      <c r="F62" s="63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3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3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3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  <c r="AH62" s="63">
        <v>0</v>
      </c>
      <c r="AI62" s="63">
        <v>0</v>
      </c>
      <c r="AJ62" s="63">
        <v>0</v>
      </c>
      <c r="AK62" s="63">
        <v>0</v>
      </c>
      <c r="AL62" s="63">
        <v>0</v>
      </c>
      <c r="AM62" s="63">
        <v>0</v>
      </c>
      <c r="AN62" s="63">
        <v>0</v>
      </c>
      <c r="AO62" s="63">
        <v>0</v>
      </c>
      <c r="AP62" s="60"/>
      <c r="AQ62" s="60"/>
      <c r="AR62" s="60"/>
      <c r="AS62" s="60"/>
      <c r="AT62" s="60"/>
    </row>
    <row r="63" spans="1:46" x14ac:dyDescent="0.25">
      <c r="A63" s="83" t="s">
        <v>341</v>
      </c>
      <c r="B63" s="83" t="str">
        <f t="shared" si="8"/>
        <v>RE_CON-UCE-L</v>
      </c>
      <c r="C63" s="63">
        <v>0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3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3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3">
        <v>0</v>
      </c>
      <c r="AI63" s="63">
        <v>0</v>
      </c>
      <c r="AJ63" s="63">
        <v>0</v>
      </c>
      <c r="AK63" s="63">
        <v>0</v>
      </c>
      <c r="AL63" s="63">
        <v>0</v>
      </c>
      <c r="AM63" s="63">
        <v>0</v>
      </c>
      <c r="AN63" s="63">
        <v>0</v>
      </c>
      <c r="AO63" s="63">
        <v>0</v>
      </c>
      <c r="AP63" s="60"/>
      <c r="AQ63" s="60"/>
      <c r="AR63" s="60"/>
      <c r="AS63" s="60"/>
      <c r="AT63" s="60"/>
    </row>
    <row r="64" spans="1:46" x14ac:dyDescent="0.25">
      <c r="A64" s="83" t="s">
        <v>341</v>
      </c>
      <c r="B64" s="83" t="str">
        <f t="shared" si="8"/>
        <v>TRAPES-UCE-L</v>
      </c>
      <c r="C64" s="63">
        <v>0</v>
      </c>
      <c r="D64" s="63">
        <v>0</v>
      </c>
      <c r="E64" s="63">
        <v>0</v>
      </c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3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3">
        <v>0</v>
      </c>
      <c r="AI64" s="63">
        <v>0</v>
      </c>
      <c r="AJ64" s="63">
        <v>0</v>
      </c>
      <c r="AK64" s="63">
        <v>0</v>
      </c>
      <c r="AL64" s="63">
        <v>0</v>
      </c>
      <c r="AM64" s="63">
        <v>0</v>
      </c>
      <c r="AN64" s="63">
        <v>0</v>
      </c>
      <c r="AO64" s="63">
        <v>0</v>
      </c>
      <c r="AP64" s="60"/>
      <c r="AQ64" s="60"/>
      <c r="AR64" s="60"/>
      <c r="AS64" s="60"/>
      <c r="AT64" s="60"/>
    </row>
    <row r="65" spans="1:46" x14ac:dyDescent="0.25">
      <c r="A65" s="83" t="s">
        <v>341</v>
      </c>
      <c r="B65" s="83" t="str">
        <f t="shared" si="8"/>
        <v>REF2019-UCE-L</v>
      </c>
      <c r="C65" s="63">
        <v>0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3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3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  <c r="AH65" s="63">
        <v>0</v>
      </c>
      <c r="AI65" s="63">
        <v>0</v>
      </c>
      <c r="AJ65" s="63">
        <v>0</v>
      </c>
      <c r="AK65" s="63">
        <v>0</v>
      </c>
      <c r="AL65" s="63">
        <v>0</v>
      </c>
      <c r="AM65" s="63">
        <v>0</v>
      </c>
      <c r="AN65" s="63">
        <v>0</v>
      </c>
      <c r="AO65" s="63">
        <v>0</v>
      </c>
      <c r="AP65" s="60"/>
      <c r="AQ65" s="60"/>
      <c r="AR65" s="60"/>
      <c r="AS65" s="60"/>
      <c r="AT65" s="60"/>
    </row>
    <row r="66" spans="1:46" x14ac:dyDescent="0.25">
      <c r="A66" s="83" t="s">
        <v>341</v>
      </c>
      <c r="B66" s="83" t="str">
        <f t="shared" si="8"/>
        <v>REF20195-L</v>
      </c>
      <c r="C66" s="63">
        <v>0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3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3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  <c r="AH66" s="63">
        <v>0</v>
      </c>
      <c r="AI66" s="63">
        <v>0</v>
      </c>
      <c r="AJ66" s="63">
        <v>0</v>
      </c>
      <c r="AK66" s="63">
        <v>0</v>
      </c>
      <c r="AL66" s="63">
        <v>0</v>
      </c>
      <c r="AM66" s="63">
        <v>0</v>
      </c>
      <c r="AN66" s="63">
        <v>0</v>
      </c>
      <c r="AO66" s="63">
        <v>0</v>
      </c>
      <c r="AP66" s="60"/>
      <c r="AQ66" s="60"/>
      <c r="AR66" s="60"/>
      <c r="AS66" s="60"/>
      <c r="AT66" s="60"/>
    </row>
    <row r="67" spans="1:46" x14ac:dyDescent="0.25">
      <c r="A67" s="83" t="s">
        <v>341</v>
      </c>
      <c r="B67" s="83" t="str">
        <f t="shared" si="8"/>
        <v>T3P2S8RL-UCE</v>
      </c>
      <c r="C67" s="63">
        <v>0</v>
      </c>
      <c r="D67" s="63">
        <v>0</v>
      </c>
      <c r="E67" s="63">
        <v>0</v>
      </c>
      <c r="F67" s="63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3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3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3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3">
        <v>0</v>
      </c>
      <c r="AI67" s="63">
        <v>0</v>
      </c>
      <c r="AJ67" s="63">
        <v>0</v>
      </c>
      <c r="AK67" s="63">
        <v>0</v>
      </c>
      <c r="AL67" s="63">
        <v>0</v>
      </c>
      <c r="AM67" s="63">
        <v>0</v>
      </c>
      <c r="AN67" s="63">
        <v>0</v>
      </c>
      <c r="AO67" s="63">
        <v>0</v>
      </c>
      <c r="AP67" s="60"/>
      <c r="AQ67" s="60"/>
      <c r="AR67" s="60"/>
      <c r="AS67" s="60"/>
      <c r="AT67" s="60"/>
    </row>
    <row r="68" spans="1:46" s="117" customFormat="1" x14ac:dyDescent="0.25">
      <c r="A68" s="117" t="s">
        <v>342</v>
      </c>
      <c r="B68" s="117" t="str">
        <f t="shared" si="8"/>
        <v>Ucon7-75-L</v>
      </c>
      <c r="C68" s="121">
        <v>0</v>
      </c>
      <c r="D68" s="121">
        <v>0</v>
      </c>
      <c r="E68" s="121">
        <v>0</v>
      </c>
      <c r="F68" s="121">
        <v>0</v>
      </c>
      <c r="G68" s="121">
        <v>0</v>
      </c>
      <c r="H68" s="121">
        <v>0</v>
      </c>
      <c r="I68" s="121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>
        <v>0</v>
      </c>
      <c r="AB68" s="121">
        <v>0</v>
      </c>
      <c r="AC68" s="121">
        <v>0</v>
      </c>
      <c r="AD68" s="121">
        <v>0</v>
      </c>
      <c r="AE68" s="121">
        <v>0</v>
      </c>
      <c r="AF68" s="121">
        <v>0</v>
      </c>
      <c r="AG68" s="121">
        <v>0</v>
      </c>
      <c r="AH68" s="121">
        <v>0</v>
      </c>
      <c r="AI68" s="121">
        <v>0</v>
      </c>
      <c r="AJ68" s="121">
        <v>0</v>
      </c>
      <c r="AK68" s="121">
        <v>0</v>
      </c>
      <c r="AL68" s="121">
        <v>0</v>
      </c>
      <c r="AM68" s="121">
        <v>0</v>
      </c>
      <c r="AN68" s="121">
        <v>0</v>
      </c>
      <c r="AO68" s="121">
        <v>0</v>
      </c>
      <c r="AP68" s="118"/>
      <c r="AQ68" s="118"/>
      <c r="AR68" s="118"/>
      <c r="AS68" s="118"/>
      <c r="AT68" s="118"/>
    </row>
    <row r="69" spans="1:46" s="36" customFormat="1" x14ac:dyDescent="0.25">
      <c r="A69" s="36" t="s">
        <v>342</v>
      </c>
      <c r="B69" s="36" t="str">
        <f t="shared" si="8"/>
        <v>Con7-75-L</v>
      </c>
      <c r="C69" s="122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19"/>
      <c r="AQ69" s="119"/>
      <c r="AR69" s="119"/>
      <c r="AS69" s="119"/>
      <c r="AT69" s="119"/>
    </row>
    <row r="70" spans="1:46" s="36" customFormat="1" x14ac:dyDescent="0.25">
      <c r="A70" s="36" t="s">
        <v>342</v>
      </c>
      <c r="B70" s="36" t="str">
        <f t="shared" si="8"/>
        <v>Ucon_NB-UCE-L</v>
      </c>
      <c r="C70" s="122">
        <v>0</v>
      </c>
      <c r="D70" s="122">
        <v>0</v>
      </c>
      <c r="E70" s="122">
        <v>0</v>
      </c>
      <c r="F70" s="122">
        <v>0</v>
      </c>
      <c r="G70" s="122">
        <v>0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0</v>
      </c>
      <c r="N70" s="122">
        <v>0</v>
      </c>
      <c r="O70" s="122">
        <v>0</v>
      </c>
      <c r="P70" s="122">
        <v>0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0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0</v>
      </c>
      <c r="AF70" s="122">
        <v>0</v>
      </c>
      <c r="AG70" s="122">
        <v>0</v>
      </c>
      <c r="AH70" s="122">
        <v>0</v>
      </c>
      <c r="AI70" s="122">
        <v>0</v>
      </c>
      <c r="AJ70" s="122">
        <v>0</v>
      </c>
      <c r="AK70" s="122">
        <v>0</v>
      </c>
      <c r="AL70" s="122">
        <v>0</v>
      </c>
      <c r="AM70" s="122">
        <v>0</v>
      </c>
      <c r="AN70" s="122">
        <v>0</v>
      </c>
      <c r="AO70" s="122">
        <v>0</v>
      </c>
      <c r="AP70" s="119"/>
      <c r="AQ70" s="119"/>
      <c r="AR70" s="119"/>
      <c r="AS70" s="119"/>
      <c r="AT70" s="119"/>
    </row>
    <row r="71" spans="1:46" s="36" customFormat="1" x14ac:dyDescent="0.25">
      <c r="A71" s="36" t="s">
        <v>342</v>
      </c>
      <c r="B71" s="36" t="str">
        <f t="shared" ref="B71:B77" si="9">B61</f>
        <v>Con_NB-UCE</v>
      </c>
      <c r="C71" s="122">
        <v>0</v>
      </c>
      <c r="D71" s="122">
        <v>0</v>
      </c>
      <c r="E71" s="122">
        <v>0</v>
      </c>
      <c r="F71" s="122">
        <v>0</v>
      </c>
      <c r="G71" s="122">
        <v>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0</v>
      </c>
      <c r="N71" s="122">
        <v>0</v>
      </c>
      <c r="O71" s="122">
        <v>0</v>
      </c>
      <c r="P71" s="122">
        <v>0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0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0</v>
      </c>
      <c r="AF71" s="122">
        <v>0</v>
      </c>
      <c r="AG71" s="122">
        <v>0</v>
      </c>
      <c r="AH71" s="122">
        <v>0</v>
      </c>
      <c r="AI71" s="122">
        <v>0</v>
      </c>
      <c r="AJ71" s="122">
        <v>0</v>
      </c>
      <c r="AK71" s="122">
        <v>0</v>
      </c>
      <c r="AL71" s="122">
        <v>0</v>
      </c>
      <c r="AM71" s="122">
        <v>0</v>
      </c>
      <c r="AN71" s="122">
        <v>0</v>
      </c>
      <c r="AO71" s="122">
        <v>0</v>
      </c>
      <c r="AP71" s="119"/>
      <c r="AQ71" s="119"/>
      <c r="AR71" s="119"/>
      <c r="AS71" s="119"/>
      <c r="AT71" s="119"/>
    </row>
    <row r="72" spans="1:46" s="36" customFormat="1" x14ac:dyDescent="0.25">
      <c r="A72" s="36" t="s">
        <v>342</v>
      </c>
      <c r="B72" s="36" t="str">
        <f t="shared" si="9"/>
        <v>Ucon_NB9-5</v>
      </c>
      <c r="C72" s="122">
        <v>0</v>
      </c>
      <c r="D72" s="122">
        <v>0</v>
      </c>
      <c r="E72" s="122">
        <v>0</v>
      </c>
      <c r="F72" s="122">
        <v>0</v>
      </c>
      <c r="G72" s="122">
        <v>0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0</v>
      </c>
      <c r="N72" s="122">
        <v>0</v>
      </c>
      <c r="O72" s="122">
        <v>0</v>
      </c>
      <c r="P72" s="122">
        <v>0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0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0</v>
      </c>
      <c r="AF72" s="122">
        <v>0</v>
      </c>
      <c r="AG72" s="122">
        <v>0</v>
      </c>
      <c r="AH72" s="122">
        <v>0</v>
      </c>
      <c r="AI72" s="122">
        <v>0</v>
      </c>
      <c r="AJ72" s="122">
        <v>0</v>
      </c>
      <c r="AK72" s="122">
        <v>0</v>
      </c>
      <c r="AL72" s="122">
        <v>0</v>
      </c>
      <c r="AM72" s="122">
        <v>0</v>
      </c>
      <c r="AN72" s="122">
        <v>0</v>
      </c>
      <c r="AO72" s="122">
        <v>0</v>
      </c>
      <c r="AP72" s="119"/>
      <c r="AQ72" s="119"/>
      <c r="AR72" s="119"/>
      <c r="AS72" s="119"/>
      <c r="AT72" s="119"/>
    </row>
    <row r="73" spans="1:46" s="36" customFormat="1" x14ac:dyDescent="0.25">
      <c r="A73" s="36" t="s">
        <v>342</v>
      </c>
      <c r="B73" s="36" t="str">
        <f t="shared" si="9"/>
        <v>RE_CON-UCE-L</v>
      </c>
      <c r="C73" s="122">
        <v>0</v>
      </c>
      <c r="D73" s="122">
        <v>0</v>
      </c>
      <c r="E73" s="122">
        <v>0</v>
      </c>
      <c r="F73" s="122">
        <v>0</v>
      </c>
      <c r="G73" s="122">
        <v>0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0</v>
      </c>
      <c r="N73" s="122">
        <v>0</v>
      </c>
      <c r="O73" s="122">
        <v>0</v>
      </c>
      <c r="P73" s="122">
        <v>0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0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0</v>
      </c>
      <c r="AF73" s="122">
        <v>0</v>
      </c>
      <c r="AG73" s="122">
        <v>0</v>
      </c>
      <c r="AH73" s="122">
        <v>0</v>
      </c>
      <c r="AI73" s="122">
        <v>0</v>
      </c>
      <c r="AJ73" s="122">
        <v>0</v>
      </c>
      <c r="AK73" s="122">
        <v>0</v>
      </c>
      <c r="AL73" s="122">
        <v>0</v>
      </c>
      <c r="AM73" s="122">
        <v>0</v>
      </c>
      <c r="AN73" s="122">
        <v>0</v>
      </c>
      <c r="AO73" s="122">
        <v>0</v>
      </c>
      <c r="AP73" s="119"/>
      <c r="AQ73" s="119"/>
      <c r="AR73" s="119"/>
      <c r="AS73" s="119"/>
      <c r="AT73" s="119"/>
    </row>
    <row r="74" spans="1:46" s="36" customFormat="1" x14ac:dyDescent="0.25">
      <c r="A74" s="36" t="s">
        <v>342</v>
      </c>
      <c r="B74" s="36" t="str">
        <f t="shared" si="9"/>
        <v>TRAPES-UCE-L</v>
      </c>
      <c r="C74" s="122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19"/>
      <c r="AQ74" s="119"/>
      <c r="AR74" s="119"/>
      <c r="AS74" s="119"/>
      <c r="AT74" s="119"/>
    </row>
    <row r="75" spans="1:46" s="36" customFormat="1" x14ac:dyDescent="0.25">
      <c r="A75" s="36" t="s">
        <v>342</v>
      </c>
      <c r="B75" s="36" t="str">
        <f t="shared" si="9"/>
        <v>REF2019-UCE-L</v>
      </c>
      <c r="C75" s="122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19"/>
      <c r="AQ75" s="119"/>
      <c r="AR75" s="119"/>
      <c r="AS75" s="119"/>
      <c r="AT75" s="119"/>
    </row>
    <row r="76" spans="1:46" s="36" customFormat="1" x14ac:dyDescent="0.25">
      <c r="A76" s="36" t="s">
        <v>342</v>
      </c>
      <c r="B76" s="36" t="str">
        <f t="shared" si="9"/>
        <v>REF20195-L</v>
      </c>
      <c r="C76" s="122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19"/>
      <c r="AQ76" s="119"/>
      <c r="AR76" s="119"/>
      <c r="AS76" s="119"/>
      <c r="AT76" s="119"/>
    </row>
    <row r="77" spans="1:46" s="3" customFormat="1" x14ac:dyDescent="0.25">
      <c r="A77" s="3" t="s">
        <v>342</v>
      </c>
      <c r="B77" s="3" t="str">
        <f t="shared" si="9"/>
        <v>T3P2S8RL-UCE</v>
      </c>
      <c r="C77" s="123">
        <v>0</v>
      </c>
      <c r="D77" s="123">
        <v>0</v>
      </c>
      <c r="E77" s="123">
        <v>0</v>
      </c>
      <c r="F77" s="123">
        <v>0</v>
      </c>
      <c r="G77" s="123">
        <v>0</v>
      </c>
      <c r="H77" s="123">
        <v>0</v>
      </c>
      <c r="I77" s="123">
        <v>0</v>
      </c>
      <c r="J77" s="123">
        <v>0</v>
      </c>
      <c r="K77" s="123">
        <v>0</v>
      </c>
      <c r="L77" s="123">
        <v>0</v>
      </c>
      <c r="M77" s="123">
        <v>0</v>
      </c>
      <c r="N77" s="123">
        <v>0</v>
      </c>
      <c r="O77" s="123">
        <v>0</v>
      </c>
      <c r="P77" s="123">
        <v>0</v>
      </c>
      <c r="Q77" s="123">
        <v>0</v>
      </c>
      <c r="R77" s="123">
        <v>0</v>
      </c>
      <c r="S77" s="123">
        <v>0</v>
      </c>
      <c r="T77" s="123">
        <v>0</v>
      </c>
      <c r="U77" s="123">
        <v>0</v>
      </c>
      <c r="V77" s="123">
        <v>0</v>
      </c>
      <c r="W77" s="123">
        <v>0</v>
      </c>
      <c r="X77" s="123">
        <v>0</v>
      </c>
      <c r="Y77" s="123">
        <v>0</v>
      </c>
      <c r="Z77" s="123">
        <v>0</v>
      </c>
      <c r="AA77" s="123">
        <v>0</v>
      </c>
      <c r="AB77" s="123">
        <v>0</v>
      </c>
      <c r="AC77" s="123">
        <v>0</v>
      </c>
      <c r="AD77" s="123">
        <v>0</v>
      </c>
      <c r="AE77" s="123">
        <v>0</v>
      </c>
      <c r="AF77" s="123">
        <v>0</v>
      </c>
      <c r="AG77" s="123">
        <v>0</v>
      </c>
      <c r="AH77" s="123">
        <v>0</v>
      </c>
      <c r="AI77" s="123">
        <v>0</v>
      </c>
      <c r="AJ77" s="123">
        <v>0</v>
      </c>
      <c r="AK77" s="123">
        <v>0</v>
      </c>
      <c r="AL77" s="123">
        <v>0</v>
      </c>
      <c r="AM77" s="123">
        <v>0</v>
      </c>
      <c r="AN77" s="123">
        <v>0</v>
      </c>
      <c r="AO77" s="123">
        <v>0</v>
      </c>
      <c r="AP77" s="120"/>
      <c r="AQ77" s="120"/>
      <c r="AR77" s="120"/>
      <c r="AS77" s="120"/>
      <c r="AT77" s="120"/>
    </row>
    <row r="78" spans="1:46" x14ac:dyDescent="0.25">
      <c r="A78" s="117" t="s">
        <v>384</v>
      </c>
      <c r="B78" s="117" t="str">
        <f t="shared" ref="B78:B108" si="10">B68</f>
        <v>Ucon7-75-L</v>
      </c>
      <c r="C78" s="121">
        <f>C28</f>
        <v>0</v>
      </c>
      <c r="D78" s="121">
        <f t="shared" ref="D78:AO78" si="11">D28</f>
        <v>0</v>
      </c>
      <c r="E78" s="121">
        <f t="shared" si="11"/>
        <v>0</v>
      </c>
      <c r="F78" s="121">
        <f t="shared" si="11"/>
        <v>0</v>
      </c>
      <c r="G78" s="121">
        <f t="shared" si="11"/>
        <v>0</v>
      </c>
      <c r="H78" s="121">
        <f t="shared" si="11"/>
        <v>0</v>
      </c>
      <c r="I78" s="121">
        <f t="shared" si="11"/>
        <v>0</v>
      </c>
      <c r="J78" s="121">
        <f t="shared" si="11"/>
        <v>0</v>
      </c>
      <c r="K78" s="121">
        <f t="shared" si="11"/>
        <v>0</v>
      </c>
      <c r="L78" s="121">
        <f t="shared" si="11"/>
        <v>0</v>
      </c>
      <c r="M78" s="121">
        <f t="shared" si="11"/>
        <v>0</v>
      </c>
      <c r="N78" s="121">
        <f t="shared" si="11"/>
        <v>0</v>
      </c>
      <c r="O78" s="121">
        <f t="shared" si="11"/>
        <v>0</v>
      </c>
      <c r="P78" s="121">
        <f t="shared" si="11"/>
        <v>0</v>
      </c>
      <c r="Q78" s="121">
        <f t="shared" si="11"/>
        <v>0</v>
      </c>
      <c r="R78" s="121">
        <f t="shared" si="11"/>
        <v>0</v>
      </c>
      <c r="S78" s="121">
        <f t="shared" si="11"/>
        <v>0</v>
      </c>
      <c r="T78" s="121">
        <f t="shared" si="11"/>
        <v>0</v>
      </c>
      <c r="U78" s="121">
        <f t="shared" si="11"/>
        <v>0</v>
      </c>
      <c r="V78" s="121">
        <f t="shared" si="11"/>
        <v>0</v>
      </c>
      <c r="W78" s="121">
        <f t="shared" si="11"/>
        <v>0</v>
      </c>
      <c r="X78" s="121">
        <f t="shared" si="11"/>
        <v>0</v>
      </c>
      <c r="Y78" s="121">
        <f t="shared" si="11"/>
        <v>0</v>
      </c>
      <c r="Z78" s="121">
        <f t="shared" si="11"/>
        <v>0</v>
      </c>
      <c r="AA78" s="121">
        <f t="shared" si="11"/>
        <v>0</v>
      </c>
      <c r="AB78" s="121">
        <f t="shared" si="11"/>
        <v>0</v>
      </c>
      <c r="AC78" s="121">
        <f t="shared" si="11"/>
        <v>0</v>
      </c>
      <c r="AD78" s="121">
        <f t="shared" si="11"/>
        <v>0</v>
      </c>
      <c r="AE78" s="121">
        <f t="shared" si="11"/>
        <v>0</v>
      </c>
      <c r="AF78" s="121">
        <f t="shared" si="11"/>
        <v>0</v>
      </c>
      <c r="AG78" s="121">
        <f t="shared" si="11"/>
        <v>0</v>
      </c>
      <c r="AH78" s="121">
        <f t="shared" si="11"/>
        <v>0</v>
      </c>
      <c r="AI78" s="121">
        <f t="shared" si="11"/>
        <v>0</v>
      </c>
      <c r="AJ78" s="121">
        <f t="shared" si="11"/>
        <v>0</v>
      </c>
      <c r="AK78" s="121">
        <f t="shared" si="11"/>
        <v>0</v>
      </c>
      <c r="AL78" s="121">
        <f t="shared" si="11"/>
        <v>0</v>
      </c>
      <c r="AM78" s="121">
        <f t="shared" si="11"/>
        <v>0</v>
      </c>
      <c r="AN78" s="121">
        <f t="shared" si="11"/>
        <v>0</v>
      </c>
      <c r="AO78" s="121">
        <f t="shared" si="11"/>
        <v>0</v>
      </c>
    </row>
    <row r="79" spans="1:46" x14ac:dyDescent="0.25">
      <c r="A79" s="36" t="str">
        <f>A78</f>
        <v>cpetr_p</v>
      </c>
      <c r="B79" s="36" t="str">
        <f t="shared" si="10"/>
        <v>Con7-75-L</v>
      </c>
      <c r="C79" s="122">
        <f t="shared" ref="C79:AO79" si="12">C29</f>
        <v>0</v>
      </c>
      <c r="D79" s="122">
        <f t="shared" si="12"/>
        <v>0</v>
      </c>
      <c r="E79" s="122">
        <f t="shared" si="12"/>
        <v>0</v>
      </c>
      <c r="F79" s="122">
        <f t="shared" si="12"/>
        <v>0</v>
      </c>
      <c r="G79" s="122">
        <f t="shared" si="12"/>
        <v>0</v>
      </c>
      <c r="H79" s="122">
        <f t="shared" si="12"/>
        <v>0</v>
      </c>
      <c r="I79" s="122">
        <f t="shared" si="12"/>
        <v>0</v>
      </c>
      <c r="J79" s="122">
        <f t="shared" si="12"/>
        <v>0</v>
      </c>
      <c r="K79" s="122">
        <f t="shared" si="12"/>
        <v>0</v>
      </c>
      <c r="L79" s="122">
        <f t="shared" si="12"/>
        <v>0</v>
      </c>
      <c r="M79" s="122">
        <f t="shared" si="12"/>
        <v>0</v>
      </c>
      <c r="N79" s="122">
        <f t="shared" si="12"/>
        <v>0</v>
      </c>
      <c r="O79" s="122">
        <f t="shared" si="12"/>
        <v>0</v>
      </c>
      <c r="P79" s="122">
        <f t="shared" si="12"/>
        <v>0</v>
      </c>
      <c r="Q79" s="122">
        <f t="shared" si="12"/>
        <v>0</v>
      </c>
      <c r="R79" s="122">
        <f t="shared" si="12"/>
        <v>0</v>
      </c>
      <c r="S79" s="122">
        <f t="shared" si="12"/>
        <v>0</v>
      </c>
      <c r="T79" s="122">
        <f t="shared" si="12"/>
        <v>0</v>
      </c>
      <c r="U79" s="122">
        <f t="shared" si="12"/>
        <v>0</v>
      </c>
      <c r="V79" s="122">
        <f t="shared" si="12"/>
        <v>0</v>
      </c>
      <c r="W79" s="122">
        <f t="shared" si="12"/>
        <v>0</v>
      </c>
      <c r="X79" s="122">
        <f t="shared" si="12"/>
        <v>0</v>
      </c>
      <c r="Y79" s="122">
        <f t="shared" si="12"/>
        <v>0</v>
      </c>
      <c r="Z79" s="122">
        <f t="shared" si="12"/>
        <v>0</v>
      </c>
      <c r="AA79" s="122">
        <f t="shared" si="12"/>
        <v>0</v>
      </c>
      <c r="AB79" s="122">
        <f t="shared" si="12"/>
        <v>0</v>
      </c>
      <c r="AC79" s="122">
        <f t="shared" si="12"/>
        <v>0</v>
      </c>
      <c r="AD79" s="122">
        <f t="shared" si="12"/>
        <v>0</v>
      </c>
      <c r="AE79" s="122">
        <f t="shared" si="12"/>
        <v>0</v>
      </c>
      <c r="AF79" s="122">
        <f t="shared" si="12"/>
        <v>0</v>
      </c>
      <c r="AG79" s="122">
        <f t="shared" si="12"/>
        <v>0</v>
      </c>
      <c r="AH79" s="122">
        <f t="shared" si="12"/>
        <v>0</v>
      </c>
      <c r="AI79" s="122">
        <f t="shared" si="12"/>
        <v>0</v>
      </c>
      <c r="AJ79" s="122">
        <f t="shared" si="12"/>
        <v>0</v>
      </c>
      <c r="AK79" s="122">
        <f t="shared" si="12"/>
        <v>0</v>
      </c>
      <c r="AL79" s="122">
        <f t="shared" si="12"/>
        <v>0</v>
      </c>
      <c r="AM79" s="122">
        <f t="shared" si="12"/>
        <v>0</v>
      </c>
      <c r="AN79" s="122">
        <f t="shared" si="12"/>
        <v>0</v>
      </c>
      <c r="AO79" s="122">
        <f t="shared" si="12"/>
        <v>0</v>
      </c>
    </row>
    <row r="80" spans="1:46" x14ac:dyDescent="0.25">
      <c r="A80" s="36" t="str">
        <f t="shared" ref="A80:A87" si="13">A79</f>
        <v>cpetr_p</v>
      </c>
      <c r="B80" s="36" t="str">
        <f t="shared" si="10"/>
        <v>Ucon_NB-UCE-L</v>
      </c>
      <c r="C80" s="122">
        <f t="shared" ref="C80:AO80" si="14">C30</f>
        <v>0</v>
      </c>
      <c r="D80" s="122">
        <f t="shared" si="14"/>
        <v>0</v>
      </c>
      <c r="E80" s="122">
        <f t="shared" si="14"/>
        <v>0</v>
      </c>
      <c r="F80" s="122">
        <f t="shared" si="14"/>
        <v>0</v>
      </c>
      <c r="G80" s="122">
        <f t="shared" si="14"/>
        <v>0</v>
      </c>
      <c r="H80" s="122">
        <f t="shared" si="14"/>
        <v>0</v>
      </c>
      <c r="I80" s="122">
        <f t="shared" si="14"/>
        <v>0</v>
      </c>
      <c r="J80" s="122">
        <f t="shared" si="14"/>
        <v>0</v>
      </c>
      <c r="K80" s="122">
        <f t="shared" si="14"/>
        <v>0</v>
      </c>
      <c r="L80" s="122">
        <f t="shared" si="14"/>
        <v>0</v>
      </c>
      <c r="M80" s="122">
        <f t="shared" si="14"/>
        <v>0</v>
      </c>
      <c r="N80" s="122">
        <f t="shared" si="14"/>
        <v>0</v>
      </c>
      <c r="O80" s="122">
        <f t="shared" si="14"/>
        <v>0</v>
      </c>
      <c r="P80" s="122">
        <f t="shared" si="14"/>
        <v>0</v>
      </c>
      <c r="Q80" s="122">
        <f t="shared" si="14"/>
        <v>0</v>
      </c>
      <c r="R80" s="122">
        <f t="shared" si="14"/>
        <v>0</v>
      </c>
      <c r="S80" s="122">
        <f t="shared" si="14"/>
        <v>0</v>
      </c>
      <c r="T80" s="122">
        <f t="shared" si="14"/>
        <v>0</v>
      </c>
      <c r="U80" s="122">
        <f t="shared" si="14"/>
        <v>0</v>
      </c>
      <c r="V80" s="122">
        <f t="shared" si="14"/>
        <v>0</v>
      </c>
      <c r="W80" s="122">
        <f t="shared" si="14"/>
        <v>0</v>
      </c>
      <c r="X80" s="122">
        <f t="shared" si="14"/>
        <v>0</v>
      </c>
      <c r="Y80" s="122">
        <f t="shared" si="14"/>
        <v>0</v>
      </c>
      <c r="Z80" s="122">
        <f t="shared" si="14"/>
        <v>0</v>
      </c>
      <c r="AA80" s="122">
        <f t="shared" si="14"/>
        <v>0</v>
      </c>
      <c r="AB80" s="122">
        <f t="shared" si="14"/>
        <v>0</v>
      </c>
      <c r="AC80" s="122">
        <f t="shared" si="14"/>
        <v>0</v>
      </c>
      <c r="AD80" s="122">
        <f t="shared" si="14"/>
        <v>0</v>
      </c>
      <c r="AE80" s="122">
        <f t="shared" si="14"/>
        <v>0</v>
      </c>
      <c r="AF80" s="122">
        <f t="shared" si="14"/>
        <v>0</v>
      </c>
      <c r="AG80" s="122">
        <f t="shared" si="14"/>
        <v>0</v>
      </c>
      <c r="AH80" s="122">
        <f t="shared" si="14"/>
        <v>0</v>
      </c>
      <c r="AI80" s="122">
        <f t="shared" si="14"/>
        <v>0</v>
      </c>
      <c r="AJ80" s="122">
        <f t="shared" si="14"/>
        <v>0</v>
      </c>
      <c r="AK80" s="122">
        <f t="shared" si="14"/>
        <v>0</v>
      </c>
      <c r="AL80" s="122">
        <f t="shared" si="14"/>
        <v>0</v>
      </c>
      <c r="AM80" s="122">
        <f t="shared" si="14"/>
        <v>0</v>
      </c>
      <c r="AN80" s="122">
        <f t="shared" si="14"/>
        <v>0</v>
      </c>
      <c r="AO80" s="122">
        <f t="shared" si="14"/>
        <v>0</v>
      </c>
    </row>
    <row r="81" spans="1:41" x14ac:dyDescent="0.25">
      <c r="A81" s="36" t="str">
        <f t="shared" si="13"/>
        <v>cpetr_p</v>
      </c>
      <c r="B81" s="36" t="str">
        <f t="shared" si="10"/>
        <v>Con_NB-UCE</v>
      </c>
      <c r="C81" s="122">
        <f t="shared" ref="C81:AO81" si="15">C31</f>
        <v>0</v>
      </c>
      <c r="D81" s="122">
        <f t="shared" si="15"/>
        <v>0</v>
      </c>
      <c r="E81" s="122">
        <f t="shared" si="15"/>
        <v>0</v>
      </c>
      <c r="F81" s="122">
        <f t="shared" si="15"/>
        <v>0</v>
      </c>
      <c r="G81" s="122">
        <f t="shared" si="15"/>
        <v>0</v>
      </c>
      <c r="H81" s="122">
        <f t="shared" si="15"/>
        <v>0</v>
      </c>
      <c r="I81" s="122">
        <f t="shared" si="15"/>
        <v>0</v>
      </c>
      <c r="J81" s="122">
        <f t="shared" si="15"/>
        <v>0</v>
      </c>
      <c r="K81" s="122">
        <f t="shared" si="15"/>
        <v>0</v>
      </c>
      <c r="L81" s="122">
        <f t="shared" si="15"/>
        <v>0</v>
      </c>
      <c r="M81" s="122">
        <f t="shared" si="15"/>
        <v>0</v>
      </c>
      <c r="N81" s="122">
        <f t="shared" si="15"/>
        <v>0</v>
      </c>
      <c r="O81" s="122">
        <f t="shared" si="15"/>
        <v>0</v>
      </c>
      <c r="P81" s="122">
        <f t="shared" si="15"/>
        <v>0</v>
      </c>
      <c r="Q81" s="122">
        <f t="shared" si="15"/>
        <v>0</v>
      </c>
      <c r="R81" s="122">
        <f t="shared" si="15"/>
        <v>0</v>
      </c>
      <c r="S81" s="122">
        <f t="shared" si="15"/>
        <v>0</v>
      </c>
      <c r="T81" s="122">
        <f t="shared" si="15"/>
        <v>0</v>
      </c>
      <c r="U81" s="122">
        <f t="shared" si="15"/>
        <v>0</v>
      </c>
      <c r="V81" s="122">
        <f t="shared" si="15"/>
        <v>0</v>
      </c>
      <c r="W81" s="122">
        <f t="shared" si="15"/>
        <v>0</v>
      </c>
      <c r="X81" s="122">
        <f t="shared" si="15"/>
        <v>0</v>
      </c>
      <c r="Y81" s="122">
        <f t="shared" si="15"/>
        <v>0</v>
      </c>
      <c r="Z81" s="122">
        <f t="shared" si="15"/>
        <v>0</v>
      </c>
      <c r="AA81" s="122">
        <f t="shared" si="15"/>
        <v>0</v>
      </c>
      <c r="AB81" s="122">
        <f t="shared" si="15"/>
        <v>0</v>
      </c>
      <c r="AC81" s="122">
        <f t="shared" si="15"/>
        <v>0</v>
      </c>
      <c r="AD81" s="122">
        <f t="shared" si="15"/>
        <v>0</v>
      </c>
      <c r="AE81" s="122">
        <f t="shared" si="15"/>
        <v>0</v>
      </c>
      <c r="AF81" s="122">
        <f t="shared" si="15"/>
        <v>0</v>
      </c>
      <c r="AG81" s="122">
        <f t="shared" si="15"/>
        <v>0</v>
      </c>
      <c r="AH81" s="122">
        <f t="shared" si="15"/>
        <v>0</v>
      </c>
      <c r="AI81" s="122">
        <f t="shared" si="15"/>
        <v>0</v>
      </c>
      <c r="AJ81" s="122">
        <f t="shared" si="15"/>
        <v>0</v>
      </c>
      <c r="AK81" s="122">
        <f t="shared" si="15"/>
        <v>0</v>
      </c>
      <c r="AL81" s="122">
        <f t="shared" si="15"/>
        <v>0</v>
      </c>
      <c r="AM81" s="122">
        <f t="shared" si="15"/>
        <v>0</v>
      </c>
      <c r="AN81" s="122">
        <f t="shared" si="15"/>
        <v>0</v>
      </c>
      <c r="AO81" s="122">
        <f t="shared" si="15"/>
        <v>0</v>
      </c>
    </row>
    <row r="82" spans="1:41" x14ac:dyDescent="0.25">
      <c r="A82" s="36" t="str">
        <f t="shared" si="13"/>
        <v>cpetr_p</v>
      </c>
      <c r="B82" s="36" t="str">
        <f t="shared" si="10"/>
        <v>Ucon_NB9-5</v>
      </c>
      <c r="C82" s="122">
        <f t="shared" ref="C82:AO82" si="16">C32</f>
        <v>0</v>
      </c>
      <c r="D82" s="122">
        <f t="shared" si="16"/>
        <v>0</v>
      </c>
      <c r="E82" s="122">
        <f t="shared" si="16"/>
        <v>0</v>
      </c>
      <c r="F82" s="122">
        <f t="shared" si="16"/>
        <v>0</v>
      </c>
      <c r="G82" s="122">
        <f t="shared" si="16"/>
        <v>0</v>
      </c>
      <c r="H82" s="122">
        <f t="shared" si="16"/>
        <v>0</v>
      </c>
      <c r="I82" s="122">
        <f t="shared" si="16"/>
        <v>0</v>
      </c>
      <c r="J82" s="122">
        <f t="shared" si="16"/>
        <v>0</v>
      </c>
      <c r="K82" s="122">
        <f t="shared" si="16"/>
        <v>0</v>
      </c>
      <c r="L82" s="122">
        <f t="shared" si="16"/>
        <v>0</v>
      </c>
      <c r="M82" s="122">
        <f t="shared" si="16"/>
        <v>0</v>
      </c>
      <c r="N82" s="122">
        <f t="shared" si="16"/>
        <v>0</v>
      </c>
      <c r="O82" s="122">
        <f t="shared" si="16"/>
        <v>0</v>
      </c>
      <c r="P82" s="122">
        <f t="shared" si="16"/>
        <v>0</v>
      </c>
      <c r="Q82" s="122">
        <f t="shared" si="16"/>
        <v>0</v>
      </c>
      <c r="R82" s="122">
        <f t="shared" si="16"/>
        <v>0</v>
      </c>
      <c r="S82" s="122">
        <f t="shared" si="16"/>
        <v>0</v>
      </c>
      <c r="T82" s="122">
        <f t="shared" si="16"/>
        <v>0</v>
      </c>
      <c r="U82" s="122">
        <f t="shared" si="16"/>
        <v>0</v>
      </c>
      <c r="V82" s="122">
        <f t="shared" si="16"/>
        <v>0</v>
      </c>
      <c r="W82" s="122">
        <f t="shared" si="16"/>
        <v>0</v>
      </c>
      <c r="X82" s="122">
        <f t="shared" si="16"/>
        <v>0</v>
      </c>
      <c r="Y82" s="122">
        <f t="shared" si="16"/>
        <v>0</v>
      </c>
      <c r="Z82" s="122">
        <f t="shared" si="16"/>
        <v>0</v>
      </c>
      <c r="AA82" s="122">
        <f t="shared" si="16"/>
        <v>0</v>
      </c>
      <c r="AB82" s="122">
        <f t="shared" si="16"/>
        <v>0</v>
      </c>
      <c r="AC82" s="122">
        <f t="shared" si="16"/>
        <v>0</v>
      </c>
      <c r="AD82" s="122">
        <f t="shared" si="16"/>
        <v>0</v>
      </c>
      <c r="AE82" s="122">
        <f t="shared" si="16"/>
        <v>0</v>
      </c>
      <c r="AF82" s="122">
        <f t="shared" si="16"/>
        <v>0</v>
      </c>
      <c r="AG82" s="122">
        <f t="shared" si="16"/>
        <v>0</v>
      </c>
      <c r="AH82" s="122">
        <f t="shared" si="16"/>
        <v>0</v>
      </c>
      <c r="AI82" s="122">
        <f t="shared" si="16"/>
        <v>0</v>
      </c>
      <c r="AJ82" s="122">
        <f t="shared" si="16"/>
        <v>0</v>
      </c>
      <c r="AK82" s="122">
        <f t="shared" si="16"/>
        <v>0</v>
      </c>
      <c r="AL82" s="122">
        <f t="shared" si="16"/>
        <v>0</v>
      </c>
      <c r="AM82" s="122">
        <f t="shared" si="16"/>
        <v>0</v>
      </c>
      <c r="AN82" s="122">
        <f t="shared" si="16"/>
        <v>0</v>
      </c>
      <c r="AO82" s="122">
        <f t="shared" si="16"/>
        <v>0</v>
      </c>
    </row>
    <row r="83" spans="1:41" x14ac:dyDescent="0.25">
      <c r="A83" s="36" t="str">
        <f t="shared" si="13"/>
        <v>cpetr_p</v>
      </c>
      <c r="B83" s="36" t="str">
        <f t="shared" si="10"/>
        <v>RE_CON-UCE-L</v>
      </c>
      <c r="C83" s="122">
        <f t="shared" ref="C83:AO83" si="17">C33</f>
        <v>0</v>
      </c>
      <c r="D83" s="122">
        <f t="shared" si="17"/>
        <v>0</v>
      </c>
      <c r="E83" s="122">
        <f t="shared" si="17"/>
        <v>0</v>
      </c>
      <c r="F83" s="122">
        <f t="shared" si="17"/>
        <v>0</v>
      </c>
      <c r="G83" s="122">
        <f t="shared" si="17"/>
        <v>0</v>
      </c>
      <c r="H83" s="122">
        <f t="shared" si="17"/>
        <v>0</v>
      </c>
      <c r="I83" s="122">
        <f t="shared" si="17"/>
        <v>0</v>
      </c>
      <c r="J83" s="122">
        <f t="shared" si="17"/>
        <v>0</v>
      </c>
      <c r="K83" s="122">
        <f t="shared" si="17"/>
        <v>0</v>
      </c>
      <c r="L83" s="122">
        <f t="shared" si="17"/>
        <v>0</v>
      </c>
      <c r="M83" s="122">
        <f t="shared" si="17"/>
        <v>0</v>
      </c>
      <c r="N83" s="122">
        <f t="shared" si="17"/>
        <v>0</v>
      </c>
      <c r="O83" s="122">
        <f t="shared" si="17"/>
        <v>0</v>
      </c>
      <c r="P83" s="122">
        <f t="shared" si="17"/>
        <v>0</v>
      </c>
      <c r="Q83" s="122">
        <f t="shared" si="17"/>
        <v>0</v>
      </c>
      <c r="R83" s="122">
        <f t="shared" si="17"/>
        <v>0</v>
      </c>
      <c r="S83" s="122">
        <f t="shared" si="17"/>
        <v>0</v>
      </c>
      <c r="T83" s="122">
        <f t="shared" si="17"/>
        <v>0</v>
      </c>
      <c r="U83" s="122">
        <f t="shared" si="17"/>
        <v>0</v>
      </c>
      <c r="V83" s="122">
        <f t="shared" si="17"/>
        <v>0</v>
      </c>
      <c r="W83" s="122">
        <f t="shared" si="17"/>
        <v>0</v>
      </c>
      <c r="X83" s="122">
        <f t="shared" si="17"/>
        <v>0</v>
      </c>
      <c r="Y83" s="122">
        <f t="shared" si="17"/>
        <v>0</v>
      </c>
      <c r="Z83" s="122">
        <f t="shared" si="17"/>
        <v>0</v>
      </c>
      <c r="AA83" s="122">
        <f t="shared" si="17"/>
        <v>0</v>
      </c>
      <c r="AB83" s="122">
        <f t="shared" si="17"/>
        <v>0</v>
      </c>
      <c r="AC83" s="122">
        <f t="shared" si="17"/>
        <v>0</v>
      </c>
      <c r="AD83" s="122">
        <f t="shared" si="17"/>
        <v>0</v>
      </c>
      <c r="AE83" s="122">
        <f t="shared" si="17"/>
        <v>0</v>
      </c>
      <c r="AF83" s="122">
        <f t="shared" si="17"/>
        <v>0</v>
      </c>
      <c r="AG83" s="122">
        <f t="shared" si="17"/>
        <v>0</v>
      </c>
      <c r="AH83" s="122">
        <f t="shared" si="17"/>
        <v>0</v>
      </c>
      <c r="AI83" s="122">
        <f t="shared" si="17"/>
        <v>0</v>
      </c>
      <c r="AJ83" s="122">
        <f t="shared" si="17"/>
        <v>0</v>
      </c>
      <c r="AK83" s="122">
        <f t="shared" si="17"/>
        <v>0</v>
      </c>
      <c r="AL83" s="122">
        <f t="shared" si="17"/>
        <v>0</v>
      </c>
      <c r="AM83" s="122">
        <f t="shared" si="17"/>
        <v>0</v>
      </c>
      <c r="AN83" s="122">
        <f t="shared" si="17"/>
        <v>0</v>
      </c>
      <c r="AO83" s="122">
        <f t="shared" si="17"/>
        <v>0</v>
      </c>
    </row>
    <row r="84" spans="1:41" x14ac:dyDescent="0.25">
      <c r="A84" s="36" t="str">
        <f t="shared" si="13"/>
        <v>cpetr_p</v>
      </c>
      <c r="B84" s="36" t="str">
        <f t="shared" si="10"/>
        <v>TRAPES-UCE-L</v>
      </c>
      <c r="C84" s="122">
        <f t="shared" ref="C84:AO84" si="18">C34</f>
        <v>0</v>
      </c>
      <c r="D84" s="122">
        <f t="shared" si="18"/>
        <v>0</v>
      </c>
      <c r="E84" s="122">
        <f t="shared" si="18"/>
        <v>0</v>
      </c>
      <c r="F84" s="122">
        <f t="shared" si="18"/>
        <v>0</v>
      </c>
      <c r="G84" s="122">
        <f t="shared" si="18"/>
        <v>0</v>
      </c>
      <c r="H84" s="122">
        <f t="shared" si="18"/>
        <v>0</v>
      </c>
      <c r="I84" s="122">
        <f t="shared" si="18"/>
        <v>0</v>
      </c>
      <c r="J84" s="122">
        <f t="shared" si="18"/>
        <v>0</v>
      </c>
      <c r="K84" s="122">
        <f t="shared" si="18"/>
        <v>0</v>
      </c>
      <c r="L84" s="122">
        <f t="shared" si="18"/>
        <v>0</v>
      </c>
      <c r="M84" s="122">
        <f t="shared" si="18"/>
        <v>0</v>
      </c>
      <c r="N84" s="122">
        <f t="shared" si="18"/>
        <v>0</v>
      </c>
      <c r="O84" s="122">
        <f t="shared" si="18"/>
        <v>0</v>
      </c>
      <c r="P84" s="122">
        <f t="shared" si="18"/>
        <v>0</v>
      </c>
      <c r="Q84" s="122">
        <f t="shared" si="18"/>
        <v>0</v>
      </c>
      <c r="R84" s="122">
        <f t="shared" si="18"/>
        <v>0</v>
      </c>
      <c r="S84" s="122">
        <f t="shared" si="18"/>
        <v>0</v>
      </c>
      <c r="T84" s="122">
        <f t="shared" si="18"/>
        <v>0</v>
      </c>
      <c r="U84" s="122">
        <f t="shared" si="18"/>
        <v>0</v>
      </c>
      <c r="V84" s="122">
        <f t="shared" si="18"/>
        <v>0</v>
      </c>
      <c r="W84" s="122">
        <f t="shared" si="18"/>
        <v>0</v>
      </c>
      <c r="X84" s="122">
        <f t="shared" si="18"/>
        <v>0</v>
      </c>
      <c r="Y84" s="122">
        <f t="shared" si="18"/>
        <v>0</v>
      </c>
      <c r="Z84" s="122">
        <f t="shared" si="18"/>
        <v>0</v>
      </c>
      <c r="AA84" s="122">
        <f t="shared" si="18"/>
        <v>0</v>
      </c>
      <c r="AB84" s="122">
        <f t="shared" si="18"/>
        <v>0</v>
      </c>
      <c r="AC84" s="122">
        <f t="shared" si="18"/>
        <v>0</v>
      </c>
      <c r="AD84" s="122">
        <f t="shared" si="18"/>
        <v>0</v>
      </c>
      <c r="AE84" s="122">
        <f t="shared" si="18"/>
        <v>0</v>
      </c>
      <c r="AF84" s="122">
        <f t="shared" si="18"/>
        <v>0</v>
      </c>
      <c r="AG84" s="122">
        <f t="shared" si="18"/>
        <v>0</v>
      </c>
      <c r="AH84" s="122">
        <f t="shared" si="18"/>
        <v>0</v>
      </c>
      <c r="AI84" s="122">
        <f t="shared" si="18"/>
        <v>0</v>
      </c>
      <c r="AJ84" s="122">
        <f t="shared" si="18"/>
        <v>0</v>
      </c>
      <c r="AK84" s="122">
        <f t="shared" si="18"/>
        <v>0</v>
      </c>
      <c r="AL84" s="122">
        <f t="shared" si="18"/>
        <v>0</v>
      </c>
      <c r="AM84" s="122">
        <f t="shared" si="18"/>
        <v>0</v>
      </c>
      <c r="AN84" s="122">
        <f t="shared" si="18"/>
        <v>0</v>
      </c>
      <c r="AO84" s="122">
        <f t="shared" si="18"/>
        <v>0</v>
      </c>
    </row>
    <row r="85" spans="1:41" x14ac:dyDescent="0.25">
      <c r="A85" s="36" t="str">
        <f t="shared" si="13"/>
        <v>cpetr_p</v>
      </c>
      <c r="B85" s="36" t="str">
        <f t="shared" si="10"/>
        <v>REF2019-UCE-L</v>
      </c>
      <c r="C85" s="122">
        <f t="shared" ref="C85:AO85" si="19">C35</f>
        <v>0</v>
      </c>
      <c r="D85" s="122">
        <f t="shared" si="19"/>
        <v>0</v>
      </c>
      <c r="E85" s="122">
        <f t="shared" si="19"/>
        <v>0</v>
      </c>
      <c r="F85" s="122">
        <f t="shared" si="19"/>
        <v>0</v>
      </c>
      <c r="G85" s="122">
        <f t="shared" si="19"/>
        <v>0</v>
      </c>
      <c r="H85" s="122">
        <f t="shared" si="19"/>
        <v>0</v>
      </c>
      <c r="I85" s="122">
        <f t="shared" si="19"/>
        <v>0</v>
      </c>
      <c r="J85" s="122">
        <f t="shared" si="19"/>
        <v>0</v>
      </c>
      <c r="K85" s="122">
        <f t="shared" si="19"/>
        <v>0</v>
      </c>
      <c r="L85" s="122">
        <f t="shared" si="19"/>
        <v>0</v>
      </c>
      <c r="M85" s="122">
        <f t="shared" si="19"/>
        <v>0</v>
      </c>
      <c r="N85" s="122">
        <f t="shared" si="19"/>
        <v>0</v>
      </c>
      <c r="O85" s="122">
        <f t="shared" si="19"/>
        <v>0</v>
      </c>
      <c r="P85" s="122">
        <f t="shared" si="19"/>
        <v>0</v>
      </c>
      <c r="Q85" s="122">
        <f t="shared" si="19"/>
        <v>0</v>
      </c>
      <c r="R85" s="122">
        <f t="shared" si="19"/>
        <v>0</v>
      </c>
      <c r="S85" s="122">
        <f t="shared" si="19"/>
        <v>0</v>
      </c>
      <c r="T85" s="122">
        <f t="shared" si="19"/>
        <v>0</v>
      </c>
      <c r="U85" s="122">
        <f t="shared" si="19"/>
        <v>0</v>
      </c>
      <c r="V85" s="122">
        <f t="shared" si="19"/>
        <v>0</v>
      </c>
      <c r="W85" s="122">
        <f t="shared" si="19"/>
        <v>0</v>
      </c>
      <c r="X85" s="122">
        <f t="shared" si="19"/>
        <v>0</v>
      </c>
      <c r="Y85" s="122">
        <f t="shared" si="19"/>
        <v>0</v>
      </c>
      <c r="Z85" s="122">
        <f t="shared" si="19"/>
        <v>0</v>
      </c>
      <c r="AA85" s="122">
        <f t="shared" si="19"/>
        <v>0</v>
      </c>
      <c r="AB85" s="122">
        <f t="shared" si="19"/>
        <v>0</v>
      </c>
      <c r="AC85" s="122">
        <f t="shared" si="19"/>
        <v>0</v>
      </c>
      <c r="AD85" s="122">
        <f t="shared" si="19"/>
        <v>0</v>
      </c>
      <c r="AE85" s="122">
        <f t="shared" si="19"/>
        <v>0</v>
      </c>
      <c r="AF85" s="122">
        <f t="shared" si="19"/>
        <v>0</v>
      </c>
      <c r="AG85" s="122">
        <f t="shared" si="19"/>
        <v>0</v>
      </c>
      <c r="AH85" s="122">
        <f t="shared" si="19"/>
        <v>0</v>
      </c>
      <c r="AI85" s="122">
        <f t="shared" si="19"/>
        <v>0</v>
      </c>
      <c r="AJ85" s="122">
        <f t="shared" si="19"/>
        <v>0</v>
      </c>
      <c r="AK85" s="122">
        <f t="shared" si="19"/>
        <v>0</v>
      </c>
      <c r="AL85" s="122">
        <f t="shared" si="19"/>
        <v>0</v>
      </c>
      <c r="AM85" s="122">
        <f t="shared" si="19"/>
        <v>0</v>
      </c>
      <c r="AN85" s="122">
        <f t="shared" si="19"/>
        <v>0</v>
      </c>
      <c r="AO85" s="122">
        <f t="shared" si="19"/>
        <v>0</v>
      </c>
    </row>
    <row r="86" spans="1:41" x14ac:dyDescent="0.25">
      <c r="A86" s="36" t="str">
        <f t="shared" si="13"/>
        <v>cpetr_p</v>
      </c>
      <c r="B86" s="36" t="str">
        <f t="shared" si="10"/>
        <v>REF20195-L</v>
      </c>
      <c r="C86" s="122">
        <f t="shared" ref="C86:AO86" si="20">C36</f>
        <v>0</v>
      </c>
      <c r="D86" s="122">
        <f t="shared" si="20"/>
        <v>0</v>
      </c>
      <c r="E86" s="122">
        <f t="shared" si="20"/>
        <v>0</v>
      </c>
      <c r="F86" s="122">
        <f t="shared" si="20"/>
        <v>0</v>
      </c>
      <c r="G86" s="122">
        <f t="shared" si="20"/>
        <v>0</v>
      </c>
      <c r="H86" s="122">
        <f t="shared" si="20"/>
        <v>0</v>
      </c>
      <c r="I86" s="122">
        <f t="shared" si="20"/>
        <v>0</v>
      </c>
      <c r="J86" s="122">
        <f t="shared" si="20"/>
        <v>0</v>
      </c>
      <c r="K86" s="122">
        <f t="shared" si="20"/>
        <v>0</v>
      </c>
      <c r="L86" s="122">
        <f t="shared" si="20"/>
        <v>0</v>
      </c>
      <c r="M86" s="122">
        <f t="shared" si="20"/>
        <v>0</v>
      </c>
      <c r="N86" s="122">
        <f t="shared" si="20"/>
        <v>0</v>
      </c>
      <c r="O86" s="122">
        <f t="shared" si="20"/>
        <v>0</v>
      </c>
      <c r="P86" s="122">
        <f t="shared" si="20"/>
        <v>0</v>
      </c>
      <c r="Q86" s="122">
        <f t="shared" si="20"/>
        <v>0</v>
      </c>
      <c r="R86" s="122">
        <f t="shared" si="20"/>
        <v>0</v>
      </c>
      <c r="S86" s="122">
        <f t="shared" si="20"/>
        <v>0</v>
      </c>
      <c r="T86" s="122">
        <f t="shared" si="20"/>
        <v>0</v>
      </c>
      <c r="U86" s="122">
        <f t="shared" si="20"/>
        <v>0</v>
      </c>
      <c r="V86" s="122">
        <f t="shared" si="20"/>
        <v>0</v>
      </c>
      <c r="W86" s="122">
        <f t="shared" si="20"/>
        <v>0</v>
      </c>
      <c r="X86" s="122">
        <f t="shared" si="20"/>
        <v>0</v>
      </c>
      <c r="Y86" s="122">
        <f t="shared" si="20"/>
        <v>0</v>
      </c>
      <c r="Z86" s="122">
        <f t="shared" si="20"/>
        <v>0</v>
      </c>
      <c r="AA86" s="122">
        <f t="shared" si="20"/>
        <v>0</v>
      </c>
      <c r="AB86" s="122">
        <f t="shared" si="20"/>
        <v>0</v>
      </c>
      <c r="AC86" s="122">
        <f t="shared" si="20"/>
        <v>0</v>
      </c>
      <c r="AD86" s="122">
        <f t="shared" si="20"/>
        <v>0</v>
      </c>
      <c r="AE86" s="122">
        <f t="shared" si="20"/>
        <v>0</v>
      </c>
      <c r="AF86" s="122">
        <f t="shared" si="20"/>
        <v>0</v>
      </c>
      <c r="AG86" s="122">
        <f t="shared" si="20"/>
        <v>0</v>
      </c>
      <c r="AH86" s="122">
        <f t="shared" si="20"/>
        <v>0</v>
      </c>
      <c r="AI86" s="122">
        <f t="shared" si="20"/>
        <v>0</v>
      </c>
      <c r="AJ86" s="122">
        <f t="shared" si="20"/>
        <v>0</v>
      </c>
      <c r="AK86" s="122">
        <f t="shared" si="20"/>
        <v>0</v>
      </c>
      <c r="AL86" s="122">
        <f t="shared" si="20"/>
        <v>0</v>
      </c>
      <c r="AM86" s="122">
        <f t="shared" si="20"/>
        <v>0</v>
      </c>
      <c r="AN86" s="122">
        <f t="shared" si="20"/>
        <v>0</v>
      </c>
      <c r="AO86" s="122">
        <f t="shared" si="20"/>
        <v>0</v>
      </c>
    </row>
    <row r="87" spans="1:41" s="3" customFormat="1" x14ac:dyDescent="0.25">
      <c r="A87" s="3" t="str">
        <f t="shared" si="13"/>
        <v>cpetr_p</v>
      </c>
      <c r="B87" s="3" t="str">
        <f t="shared" si="10"/>
        <v>T3P2S8RL-UCE</v>
      </c>
      <c r="C87" s="123">
        <f t="shared" ref="C87:AO87" si="21">C37</f>
        <v>0</v>
      </c>
      <c r="D87" s="123">
        <f t="shared" si="21"/>
        <v>0</v>
      </c>
      <c r="E87" s="123">
        <f t="shared" si="21"/>
        <v>0</v>
      </c>
      <c r="F87" s="123">
        <f t="shared" si="21"/>
        <v>0</v>
      </c>
      <c r="G87" s="123">
        <f t="shared" si="21"/>
        <v>0</v>
      </c>
      <c r="H87" s="123">
        <f t="shared" si="21"/>
        <v>0</v>
      </c>
      <c r="I87" s="123">
        <f t="shared" si="21"/>
        <v>0</v>
      </c>
      <c r="J87" s="123">
        <f t="shared" si="21"/>
        <v>0</v>
      </c>
      <c r="K87" s="123">
        <f t="shared" si="21"/>
        <v>0</v>
      </c>
      <c r="L87" s="123">
        <f t="shared" si="21"/>
        <v>0</v>
      </c>
      <c r="M87" s="123">
        <f t="shared" si="21"/>
        <v>0</v>
      </c>
      <c r="N87" s="123">
        <f t="shared" si="21"/>
        <v>0</v>
      </c>
      <c r="O87" s="123">
        <f t="shared" si="21"/>
        <v>0</v>
      </c>
      <c r="P87" s="123">
        <f t="shared" si="21"/>
        <v>0</v>
      </c>
      <c r="Q87" s="123">
        <f t="shared" si="21"/>
        <v>0</v>
      </c>
      <c r="R87" s="123">
        <f t="shared" si="21"/>
        <v>0</v>
      </c>
      <c r="S87" s="123">
        <f t="shared" si="21"/>
        <v>0</v>
      </c>
      <c r="T87" s="123">
        <f t="shared" si="21"/>
        <v>0</v>
      </c>
      <c r="U87" s="123">
        <f t="shared" si="21"/>
        <v>0</v>
      </c>
      <c r="V87" s="123">
        <f t="shared" si="21"/>
        <v>0</v>
      </c>
      <c r="W87" s="123">
        <f t="shared" si="21"/>
        <v>0</v>
      </c>
      <c r="X87" s="123">
        <f t="shared" si="21"/>
        <v>0</v>
      </c>
      <c r="Y87" s="123">
        <f t="shared" si="21"/>
        <v>0</v>
      </c>
      <c r="Z87" s="123">
        <f t="shared" si="21"/>
        <v>0</v>
      </c>
      <c r="AA87" s="123">
        <f t="shared" si="21"/>
        <v>0</v>
      </c>
      <c r="AB87" s="123">
        <f t="shared" si="21"/>
        <v>0</v>
      </c>
      <c r="AC87" s="123">
        <f t="shared" si="21"/>
        <v>0</v>
      </c>
      <c r="AD87" s="123">
        <f t="shared" si="21"/>
        <v>0</v>
      </c>
      <c r="AE87" s="123">
        <f t="shared" si="21"/>
        <v>0</v>
      </c>
      <c r="AF87" s="123">
        <f t="shared" si="21"/>
        <v>0</v>
      </c>
      <c r="AG87" s="123">
        <f t="shared" si="21"/>
        <v>0</v>
      </c>
      <c r="AH87" s="123">
        <f t="shared" si="21"/>
        <v>0</v>
      </c>
      <c r="AI87" s="123">
        <f t="shared" si="21"/>
        <v>0</v>
      </c>
      <c r="AJ87" s="123">
        <f t="shared" si="21"/>
        <v>0</v>
      </c>
      <c r="AK87" s="123">
        <f t="shared" si="21"/>
        <v>0</v>
      </c>
      <c r="AL87" s="123">
        <f t="shared" si="21"/>
        <v>0</v>
      </c>
      <c r="AM87" s="123">
        <f t="shared" si="21"/>
        <v>0</v>
      </c>
      <c r="AN87" s="123">
        <f t="shared" si="21"/>
        <v>0</v>
      </c>
      <c r="AO87" s="123">
        <f t="shared" si="21"/>
        <v>0</v>
      </c>
    </row>
    <row r="88" spans="1:41" x14ac:dyDescent="0.25">
      <c r="A88" s="117" t="s">
        <v>381</v>
      </c>
      <c r="B88" s="117" t="str">
        <f t="shared" si="10"/>
        <v>Ucon7-75-L</v>
      </c>
      <c r="C88" s="121">
        <v>0</v>
      </c>
      <c r="D88" s="121">
        <v>0</v>
      </c>
      <c r="E88" s="121">
        <f>E78</f>
        <v>0</v>
      </c>
      <c r="F88" s="121">
        <f t="shared" ref="F88:F107" si="22">F78</f>
        <v>0</v>
      </c>
      <c r="G88" s="121">
        <f t="shared" ref="G88:AO95" si="23">G78</f>
        <v>0</v>
      </c>
      <c r="H88" s="121">
        <f t="shared" si="23"/>
        <v>0</v>
      </c>
      <c r="I88" s="121">
        <f t="shared" si="23"/>
        <v>0</v>
      </c>
      <c r="J88" s="121">
        <f t="shared" si="23"/>
        <v>0</v>
      </c>
      <c r="K88" s="121">
        <f t="shared" si="23"/>
        <v>0</v>
      </c>
      <c r="L88" s="121">
        <f t="shared" si="23"/>
        <v>0</v>
      </c>
      <c r="M88" s="121">
        <f t="shared" si="23"/>
        <v>0</v>
      </c>
      <c r="N88" s="121">
        <f t="shared" si="23"/>
        <v>0</v>
      </c>
      <c r="O88" s="121">
        <f t="shared" si="23"/>
        <v>0</v>
      </c>
      <c r="P88" s="121">
        <f t="shared" si="23"/>
        <v>0</v>
      </c>
      <c r="Q88" s="121">
        <f t="shared" si="23"/>
        <v>0</v>
      </c>
      <c r="R88" s="121">
        <f t="shared" si="23"/>
        <v>0</v>
      </c>
      <c r="S88" s="121">
        <f t="shared" si="23"/>
        <v>0</v>
      </c>
      <c r="T88" s="121">
        <f t="shared" si="23"/>
        <v>0</v>
      </c>
      <c r="U88" s="121">
        <f t="shared" si="23"/>
        <v>0</v>
      </c>
      <c r="V88" s="121">
        <f t="shared" si="23"/>
        <v>0</v>
      </c>
      <c r="W88" s="121">
        <f t="shared" si="23"/>
        <v>0</v>
      </c>
      <c r="X88" s="121">
        <f t="shared" si="23"/>
        <v>0</v>
      </c>
      <c r="Y88" s="121">
        <f t="shared" si="23"/>
        <v>0</v>
      </c>
      <c r="Z88" s="121">
        <f t="shared" si="23"/>
        <v>0</v>
      </c>
      <c r="AA88" s="121">
        <f t="shared" si="23"/>
        <v>0</v>
      </c>
      <c r="AB88" s="121">
        <f t="shared" si="23"/>
        <v>0</v>
      </c>
      <c r="AC88" s="121">
        <f t="shared" si="23"/>
        <v>0</v>
      </c>
      <c r="AD88" s="121">
        <f t="shared" si="23"/>
        <v>0</v>
      </c>
      <c r="AE88" s="121">
        <f t="shared" si="23"/>
        <v>0</v>
      </c>
      <c r="AF88" s="121">
        <f t="shared" si="23"/>
        <v>0</v>
      </c>
      <c r="AG88" s="121">
        <f t="shared" si="23"/>
        <v>0</v>
      </c>
      <c r="AH88" s="121">
        <f t="shared" si="23"/>
        <v>0</v>
      </c>
      <c r="AI88" s="121">
        <f t="shared" si="23"/>
        <v>0</v>
      </c>
      <c r="AJ88" s="121">
        <f t="shared" si="23"/>
        <v>0</v>
      </c>
      <c r="AK88" s="121">
        <f t="shared" si="23"/>
        <v>0</v>
      </c>
      <c r="AL88" s="121">
        <f t="shared" si="23"/>
        <v>0</v>
      </c>
      <c r="AM88" s="121">
        <f t="shared" si="23"/>
        <v>0</v>
      </c>
      <c r="AN88" s="121">
        <f t="shared" si="23"/>
        <v>0</v>
      </c>
      <c r="AO88" s="121">
        <f t="shared" si="23"/>
        <v>0</v>
      </c>
    </row>
    <row r="89" spans="1:41" x14ac:dyDescent="0.25">
      <c r="A89" s="36" t="str">
        <f>A88</f>
        <v>cpetr_o</v>
      </c>
      <c r="B89" s="36" t="str">
        <f t="shared" si="10"/>
        <v>Con7-75-L</v>
      </c>
      <c r="C89" s="122">
        <v>0</v>
      </c>
      <c r="D89" s="122">
        <v>0</v>
      </c>
      <c r="E89" s="122">
        <f t="shared" ref="E89:E107" si="24">E79</f>
        <v>0</v>
      </c>
      <c r="F89" s="122">
        <f t="shared" si="22"/>
        <v>0</v>
      </c>
      <c r="G89" s="122">
        <f t="shared" ref="G89:U89" si="25">G79</f>
        <v>0</v>
      </c>
      <c r="H89" s="122">
        <f t="shared" si="25"/>
        <v>0</v>
      </c>
      <c r="I89" s="122">
        <f t="shared" si="25"/>
        <v>0</v>
      </c>
      <c r="J89" s="122">
        <f t="shared" si="25"/>
        <v>0</v>
      </c>
      <c r="K89" s="122">
        <f t="shared" si="25"/>
        <v>0</v>
      </c>
      <c r="L89" s="122">
        <f t="shared" si="25"/>
        <v>0</v>
      </c>
      <c r="M89" s="122">
        <f t="shared" si="25"/>
        <v>0</v>
      </c>
      <c r="N89" s="122">
        <f t="shared" si="25"/>
        <v>0</v>
      </c>
      <c r="O89" s="122">
        <f t="shared" si="25"/>
        <v>0</v>
      </c>
      <c r="P89" s="122">
        <f t="shared" si="25"/>
        <v>0</v>
      </c>
      <c r="Q89" s="122">
        <f t="shared" si="25"/>
        <v>0</v>
      </c>
      <c r="R89" s="122">
        <f t="shared" si="25"/>
        <v>0</v>
      </c>
      <c r="S89" s="122">
        <f t="shared" si="25"/>
        <v>0</v>
      </c>
      <c r="T89" s="122">
        <f t="shared" si="25"/>
        <v>0</v>
      </c>
      <c r="U89" s="122">
        <f t="shared" si="25"/>
        <v>0</v>
      </c>
      <c r="V89" s="122">
        <f t="shared" si="23"/>
        <v>0</v>
      </c>
      <c r="W89" s="122">
        <f t="shared" si="23"/>
        <v>0</v>
      </c>
      <c r="X89" s="122">
        <f t="shared" si="23"/>
        <v>0</v>
      </c>
      <c r="Y89" s="122">
        <f t="shared" si="23"/>
        <v>0</v>
      </c>
      <c r="Z89" s="122">
        <f t="shared" si="23"/>
        <v>0</v>
      </c>
      <c r="AA89" s="122">
        <f t="shared" si="23"/>
        <v>0</v>
      </c>
      <c r="AB89" s="122">
        <f t="shared" si="23"/>
        <v>0</v>
      </c>
      <c r="AC89" s="122">
        <f t="shared" si="23"/>
        <v>0</v>
      </c>
      <c r="AD89" s="122">
        <f t="shared" si="23"/>
        <v>0</v>
      </c>
      <c r="AE89" s="122">
        <f t="shared" si="23"/>
        <v>0</v>
      </c>
      <c r="AF89" s="122">
        <f t="shared" si="23"/>
        <v>0</v>
      </c>
      <c r="AG89" s="122">
        <f t="shared" si="23"/>
        <v>0</v>
      </c>
      <c r="AH89" s="122">
        <f t="shared" si="23"/>
        <v>0</v>
      </c>
      <c r="AI89" s="122">
        <f t="shared" si="23"/>
        <v>0</v>
      </c>
      <c r="AJ89" s="122">
        <f t="shared" si="23"/>
        <v>0</v>
      </c>
      <c r="AK89" s="122">
        <f t="shared" si="23"/>
        <v>0</v>
      </c>
      <c r="AL89" s="122">
        <f t="shared" si="23"/>
        <v>0</v>
      </c>
      <c r="AM89" s="122">
        <f t="shared" si="23"/>
        <v>0</v>
      </c>
      <c r="AN89" s="122">
        <f t="shared" si="23"/>
        <v>0</v>
      </c>
      <c r="AO89" s="122">
        <f t="shared" si="23"/>
        <v>0</v>
      </c>
    </row>
    <row r="90" spans="1:41" x14ac:dyDescent="0.25">
      <c r="A90" s="36" t="str">
        <f t="shared" ref="A90:A97" si="26">A89</f>
        <v>cpetr_o</v>
      </c>
      <c r="B90" s="36" t="str">
        <f t="shared" si="10"/>
        <v>Ucon_NB-UCE-L</v>
      </c>
      <c r="C90" s="122">
        <v>0</v>
      </c>
      <c r="D90" s="122">
        <v>0</v>
      </c>
      <c r="E90" s="122">
        <f t="shared" si="24"/>
        <v>0</v>
      </c>
      <c r="F90" s="122">
        <f t="shared" si="22"/>
        <v>0</v>
      </c>
      <c r="G90" s="122">
        <f t="shared" si="23"/>
        <v>0</v>
      </c>
      <c r="H90" s="122">
        <f t="shared" si="23"/>
        <v>0</v>
      </c>
      <c r="I90" s="122">
        <f t="shared" si="23"/>
        <v>0</v>
      </c>
      <c r="J90" s="122">
        <f t="shared" si="23"/>
        <v>0</v>
      </c>
      <c r="K90" s="122">
        <f t="shared" si="23"/>
        <v>0</v>
      </c>
      <c r="L90" s="122">
        <f t="shared" si="23"/>
        <v>0</v>
      </c>
      <c r="M90" s="122">
        <f t="shared" si="23"/>
        <v>0</v>
      </c>
      <c r="N90" s="122">
        <f t="shared" si="23"/>
        <v>0</v>
      </c>
      <c r="O90" s="122">
        <f t="shared" si="23"/>
        <v>0</v>
      </c>
      <c r="P90" s="122">
        <f t="shared" si="23"/>
        <v>0</v>
      </c>
      <c r="Q90" s="122">
        <f t="shared" si="23"/>
        <v>0</v>
      </c>
      <c r="R90" s="122">
        <f t="shared" si="23"/>
        <v>0</v>
      </c>
      <c r="S90" s="122">
        <f t="shared" si="23"/>
        <v>0</v>
      </c>
      <c r="T90" s="122">
        <f t="shared" si="23"/>
        <v>0</v>
      </c>
      <c r="U90" s="122">
        <f t="shared" si="23"/>
        <v>0</v>
      </c>
      <c r="V90" s="122">
        <f t="shared" si="23"/>
        <v>0</v>
      </c>
      <c r="W90" s="122">
        <f t="shared" si="23"/>
        <v>0</v>
      </c>
      <c r="X90" s="122">
        <f t="shared" si="23"/>
        <v>0</v>
      </c>
      <c r="Y90" s="122">
        <f t="shared" si="23"/>
        <v>0</v>
      </c>
      <c r="Z90" s="122">
        <f t="shared" si="23"/>
        <v>0</v>
      </c>
      <c r="AA90" s="122">
        <f t="shared" si="23"/>
        <v>0</v>
      </c>
      <c r="AB90" s="122">
        <f t="shared" si="23"/>
        <v>0</v>
      </c>
      <c r="AC90" s="122">
        <f t="shared" si="23"/>
        <v>0</v>
      </c>
      <c r="AD90" s="122">
        <f t="shared" si="23"/>
        <v>0</v>
      </c>
      <c r="AE90" s="122">
        <f t="shared" si="23"/>
        <v>0</v>
      </c>
      <c r="AF90" s="122">
        <f t="shared" si="23"/>
        <v>0</v>
      </c>
      <c r="AG90" s="122">
        <f t="shared" si="23"/>
        <v>0</v>
      </c>
      <c r="AH90" s="122">
        <f t="shared" si="23"/>
        <v>0</v>
      </c>
      <c r="AI90" s="122">
        <f t="shared" si="23"/>
        <v>0</v>
      </c>
      <c r="AJ90" s="122">
        <f t="shared" si="23"/>
        <v>0</v>
      </c>
      <c r="AK90" s="122">
        <f t="shared" si="23"/>
        <v>0</v>
      </c>
      <c r="AL90" s="122">
        <f t="shared" si="23"/>
        <v>0</v>
      </c>
      <c r="AM90" s="122">
        <f t="shared" si="23"/>
        <v>0</v>
      </c>
      <c r="AN90" s="122">
        <f t="shared" si="23"/>
        <v>0</v>
      </c>
      <c r="AO90" s="122">
        <f t="shared" si="23"/>
        <v>0</v>
      </c>
    </row>
    <row r="91" spans="1:41" x14ac:dyDescent="0.25">
      <c r="A91" s="36" t="str">
        <f t="shared" si="26"/>
        <v>cpetr_o</v>
      </c>
      <c r="B91" s="36" t="str">
        <f t="shared" si="10"/>
        <v>Con_NB-UCE</v>
      </c>
      <c r="C91" s="122">
        <v>0</v>
      </c>
      <c r="D91" s="122">
        <v>0</v>
      </c>
      <c r="E91" s="122">
        <f t="shared" si="24"/>
        <v>0</v>
      </c>
      <c r="F91" s="122">
        <f t="shared" si="22"/>
        <v>0</v>
      </c>
      <c r="G91" s="122">
        <f t="shared" si="23"/>
        <v>0</v>
      </c>
      <c r="H91" s="122">
        <f t="shared" si="23"/>
        <v>0</v>
      </c>
      <c r="I91" s="122">
        <f t="shared" si="23"/>
        <v>0</v>
      </c>
      <c r="J91" s="122">
        <f t="shared" si="23"/>
        <v>0</v>
      </c>
      <c r="K91" s="122">
        <f t="shared" si="23"/>
        <v>0</v>
      </c>
      <c r="L91" s="122">
        <f t="shared" si="23"/>
        <v>0</v>
      </c>
      <c r="M91" s="122">
        <f t="shared" si="23"/>
        <v>0</v>
      </c>
      <c r="N91" s="122">
        <f t="shared" si="23"/>
        <v>0</v>
      </c>
      <c r="O91" s="122">
        <f t="shared" si="23"/>
        <v>0</v>
      </c>
      <c r="P91" s="122">
        <f t="shared" si="23"/>
        <v>0</v>
      </c>
      <c r="Q91" s="122">
        <f t="shared" si="23"/>
        <v>0</v>
      </c>
      <c r="R91" s="122">
        <f t="shared" si="23"/>
        <v>0</v>
      </c>
      <c r="S91" s="122">
        <f t="shared" si="23"/>
        <v>0</v>
      </c>
      <c r="T91" s="122">
        <f t="shared" si="23"/>
        <v>0</v>
      </c>
      <c r="U91" s="122">
        <f t="shared" si="23"/>
        <v>0</v>
      </c>
      <c r="V91" s="122">
        <f t="shared" si="23"/>
        <v>0</v>
      </c>
      <c r="W91" s="122">
        <f t="shared" si="23"/>
        <v>0</v>
      </c>
      <c r="X91" s="122">
        <f t="shared" si="23"/>
        <v>0</v>
      </c>
      <c r="Y91" s="122">
        <f t="shared" si="23"/>
        <v>0</v>
      </c>
      <c r="Z91" s="122">
        <f t="shared" si="23"/>
        <v>0</v>
      </c>
      <c r="AA91" s="122">
        <f t="shared" si="23"/>
        <v>0</v>
      </c>
      <c r="AB91" s="122">
        <f t="shared" si="23"/>
        <v>0</v>
      </c>
      <c r="AC91" s="122">
        <f t="shared" si="23"/>
        <v>0</v>
      </c>
      <c r="AD91" s="122">
        <f t="shared" si="23"/>
        <v>0</v>
      </c>
      <c r="AE91" s="122">
        <f t="shared" si="23"/>
        <v>0</v>
      </c>
      <c r="AF91" s="122">
        <f t="shared" si="23"/>
        <v>0</v>
      </c>
      <c r="AG91" s="122">
        <f t="shared" si="23"/>
        <v>0</v>
      </c>
      <c r="AH91" s="122">
        <f t="shared" si="23"/>
        <v>0</v>
      </c>
      <c r="AI91" s="122">
        <f t="shared" si="23"/>
        <v>0</v>
      </c>
      <c r="AJ91" s="122">
        <f t="shared" si="23"/>
        <v>0</v>
      </c>
      <c r="AK91" s="122">
        <f t="shared" si="23"/>
        <v>0</v>
      </c>
      <c r="AL91" s="122">
        <f t="shared" si="23"/>
        <v>0</v>
      </c>
      <c r="AM91" s="122">
        <f t="shared" si="23"/>
        <v>0</v>
      </c>
      <c r="AN91" s="122">
        <f t="shared" si="23"/>
        <v>0</v>
      </c>
      <c r="AO91" s="122">
        <f t="shared" si="23"/>
        <v>0</v>
      </c>
    </row>
    <row r="92" spans="1:41" x14ac:dyDescent="0.25">
      <c r="A92" s="36" t="str">
        <f t="shared" si="26"/>
        <v>cpetr_o</v>
      </c>
      <c r="B92" s="36" t="str">
        <f t="shared" si="10"/>
        <v>Ucon_NB9-5</v>
      </c>
      <c r="C92" s="122">
        <v>0</v>
      </c>
      <c r="D92" s="122">
        <v>0</v>
      </c>
      <c r="E92" s="122">
        <f t="shared" si="24"/>
        <v>0</v>
      </c>
      <c r="F92" s="122">
        <f t="shared" si="22"/>
        <v>0</v>
      </c>
      <c r="G92" s="122">
        <f t="shared" si="23"/>
        <v>0</v>
      </c>
      <c r="H92" s="122">
        <f t="shared" si="23"/>
        <v>0</v>
      </c>
      <c r="I92" s="122">
        <f t="shared" si="23"/>
        <v>0</v>
      </c>
      <c r="J92" s="122">
        <f t="shared" si="23"/>
        <v>0</v>
      </c>
      <c r="K92" s="122">
        <f t="shared" si="23"/>
        <v>0</v>
      </c>
      <c r="L92" s="122">
        <f t="shared" si="23"/>
        <v>0</v>
      </c>
      <c r="M92" s="122">
        <f t="shared" si="23"/>
        <v>0</v>
      </c>
      <c r="N92" s="122">
        <f t="shared" si="23"/>
        <v>0</v>
      </c>
      <c r="O92" s="122">
        <f t="shared" si="23"/>
        <v>0</v>
      </c>
      <c r="P92" s="122">
        <f t="shared" si="23"/>
        <v>0</v>
      </c>
      <c r="Q92" s="122">
        <f t="shared" si="23"/>
        <v>0</v>
      </c>
      <c r="R92" s="122">
        <f t="shared" si="23"/>
        <v>0</v>
      </c>
      <c r="S92" s="122">
        <f t="shared" si="23"/>
        <v>0</v>
      </c>
      <c r="T92" s="122">
        <f t="shared" si="23"/>
        <v>0</v>
      </c>
      <c r="U92" s="122">
        <f t="shared" si="23"/>
        <v>0</v>
      </c>
      <c r="V92" s="122">
        <f t="shared" si="23"/>
        <v>0</v>
      </c>
      <c r="W92" s="122">
        <f t="shared" si="23"/>
        <v>0</v>
      </c>
      <c r="X92" s="122">
        <f t="shared" si="23"/>
        <v>0</v>
      </c>
      <c r="Y92" s="122">
        <f t="shared" si="23"/>
        <v>0</v>
      </c>
      <c r="Z92" s="122">
        <f t="shared" si="23"/>
        <v>0</v>
      </c>
      <c r="AA92" s="122">
        <f t="shared" si="23"/>
        <v>0</v>
      </c>
      <c r="AB92" s="122">
        <f t="shared" si="23"/>
        <v>0</v>
      </c>
      <c r="AC92" s="122">
        <f t="shared" si="23"/>
        <v>0</v>
      </c>
      <c r="AD92" s="122">
        <f t="shared" si="23"/>
        <v>0</v>
      </c>
      <c r="AE92" s="122">
        <f t="shared" si="23"/>
        <v>0</v>
      </c>
      <c r="AF92" s="122">
        <f t="shared" si="23"/>
        <v>0</v>
      </c>
      <c r="AG92" s="122">
        <f t="shared" si="23"/>
        <v>0</v>
      </c>
      <c r="AH92" s="122">
        <f t="shared" si="23"/>
        <v>0</v>
      </c>
      <c r="AI92" s="122">
        <f t="shared" si="23"/>
        <v>0</v>
      </c>
      <c r="AJ92" s="122">
        <f t="shared" si="23"/>
        <v>0</v>
      </c>
      <c r="AK92" s="122">
        <f t="shared" si="23"/>
        <v>0</v>
      </c>
      <c r="AL92" s="122">
        <f t="shared" si="23"/>
        <v>0</v>
      </c>
      <c r="AM92" s="122">
        <f t="shared" si="23"/>
        <v>0</v>
      </c>
      <c r="AN92" s="122">
        <f t="shared" si="23"/>
        <v>0</v>
      </c>
      <c r="AO92" s="122">
        <f t="shared" si="23"/>
        <v>0</v>
      </c>
    </row>
    <row r="93" spans="1:41" x14ac:dyDescent="0.25">
      <c r="A93" s="36" t="str">
        <f t="shared" si="26"/>
        <v>cpetr_o</v>
      </c>
      <c r="B93" s="36" t="str">
        <f t="shared" si="10"/>
        <v>RE_CON-UCE-L</v>
      </c>
      <c r="C93" s="122">
        <v>0</v>
      </c>
      <c r="D93" s="122">
        <v>0</v>
      </c>
      <c r="E93" s="122">
        <f t="shared" si="24"/>
        <v>0</v>
      </c>
      <c r="F93" s="122">
        <f t="shared" si="22"/>
        <v>0</v>
      </c>
      <c r="G93" s="122">
        <f t="shared" si="23"/>
        <v>0</v>
      </c>
      <c r="H93" s="122">
        <f t="shared" si="23"/>
        <v>0</v>
      </c>
      <c r="I93" s="122">
        <f t="shared" si="23"/>
        <v>0</v>
      </c>
      <c r="J93" s="122">
        <f t="shared" si="23"/>
        <v>0</v>
      </c>
      <c r="K93" s="122">
        <f t="shared" si="23"/>
        <v>0</v>
      </c>
      <c r="L93" s="122">
        <f t="shared" si="23"/>
        <v>0</v>
      </c>
      <c r="M93" s="122">
        <f t="shared" si="23"/>
        <v>0</v>
      </c>
      <c r="N93" s="122">
        <f t="shared" si="23"/>
        <v>0</v>
      </c>
      <c r="O93" s="122">
        <f t="shared" si="23"/>
        <v>0</v>
      </c>
      <c r="P93" s="122">
        <f t="shared" si="23"/>
        <v>0</v>
      </c>
      <c r="Q93" s="122">
        <f t="shared" si="23"/>
        <v>0</v>
      </c>
      <c r="R93" s="122">
        <f t="shared" si="23"/>
        <v>0</v>
      </c>
      <c r="S93" s="122">
        <f t="shared" si="23"/>
        <v>0</v>
      </c>
      <c r="T93" s="122">
        <f t="shared" si="23"/>
        <v>0</v>
      </c>
      <c r="U93" s="122">
        <f t="shared" si="23"/>
        <v>0</v>
      </c>
      <c r="V93" s="122">
        <f t="shared" si="23"/>
        <v>0</v>
      </c>
      <c r="W93" s="122">
        <f t="shared" si="23"/>
        <v>0</v>
      </c>
      <c r="X93" s="122">
        <f t="shared" si="23"/>
        <v>0</v>
      </c>
      <c r="Y93" s="122">
        <f t="shared" si="23"/>
        <v>0</v>
      </c>
      <c r="Z93" s="122">
        <f t="shared" si="23"/>
        <v>0</v>
      </c>
      <c r="AA93" s="122">
        <f t="shared" si="23"/>
        <v>0</v>
      </c>
      <c r="AB93" s="122">
        <f t="shared" si="23"/>
        <v>0</v>
      </c>
      <c r="AC93" s="122">
        <f t="shared" si="23"/>
        <v>0</v>
      </c>
      <c r="AD93" s="122">
        <f t="shared" si="23"/>
        <v>0</v>
      </c>
      <c r="AE93" s="122">
        <f t="shared" si="23"/>
        <v>0</v>
      </c>
      <c r="AF93" s="122">
        <f t="shared" si="23"/>
        <v>0</v>
      </c>
      <c r="AG93" s="122">
        <f t="shared" si="23"/>
        <v>0</v>
      </c>
      <c r="AH93" s="122">
        <f t="shared" si="23"/>
        <v>0</v>
      </c>
      <c r="AI93" s="122">
        <f t="shared" si="23"/>
        <v>0</v>
      </c>
      <c r="AJ93" s="122">
        <f t="shared" si="23"/>
        <v>0</v>
      </c>
      <c r="AK93" s="122">
        <f t="shared" si="23"/>
        <v>0</v>
      </c>
      <c r="AL93" s="122">
        <f t="shared" si="23"/>
        <v>0</v>
      </c>
      <c r="AM93" s="122">
        <f t="shared" si="23"/>
        <v>0</v>
      </c>
      <c r="AN93" s="122">
        <f t="shared" si="23"/>
        <v>0</v>
      </c>
      <c r="AO93" s="122">
        <f t="shared" si="23"/>
        <v>0</v>
      </c>
    </row>
    <row r="94" spans="1:41" x14ac:dyDescent="0.25">
      <c r="A94" s="36" t="str">
        <f t="shared" si="26"/>
        <v>cpetr_o</v>
      </c>
      <c r="B94" s="36" t="str">
        <f t="shared" si="10"/>
        <v>TRAPES-UCE-L</v>
      </c>
      <c r="C94" s="122">
        <v>0</v>
      </c>
      <c r="D94" s="122">
        <v>0</v>
      </c>
      <c r="E94" s="122">
        <f t="shared" si="24"/>
        <v>0</v>
      </c>
      <c r="F94" s="122">
        <f t="shared" si="22"/>
        <v>0</v>
      </c>
      <c r="G94" s="122">
        <f t="shared" si="23"/>
        <v>0</v>
      </c>
      <c r="H94" s="122">
        <f t="shared" si="23"/>
        <v>0</v>
      </c>
      <c r="I94" s="122">
        <f t="shared" si="23"/>
        <v>0</v>
      </c>
      <c r="J94" s="122">
        <f t="shared" si="23"/>
        <v>0</v>
      </c>
      <c r="K94" s="122">
        <f t="shared" si="23"/>
        <v>0</v>
      </c>
      <c r="L94" s="122">
        <f t="shared" si="23"/>
        <v>0</v>
      </c>
      <c r="M94" s="122">
        <f t="shared" si="23"/>
        <v>0</v>
      </c>
      <c r="N94" s="122">
        <f t="shared" si="23"/>
        <v>0</v>
      </c>
      <c r="O94" s="122">
        <f t="shared" si="23"/>
        <v>0</v>
      </c>
      <c r="P94" s="122">
        <f t="shared" si="23"/>
        <v>0</v>
      </c>
      <c r="Q94" s="122">
        <f t="shared" si="23"/>
        <v>0</v>
      </c>
      <c r="R94" s="122">
        <f t="shared" si="23"/>
        <v>0</v>
      </c>
      <c r="S94" s="122">
        <f t="shared" si="23"/>
        <v>0</v>
      </c>
      <c r="T94" s="122">
        <f t="shared" si="23"/>
        <v>0</v>
      </c>
      <c r="U94" s="122">
        <f t="shared" si="23"/>
        <v>0</v>
      </c>
      <c r="V94" s="122">
        <f t="shared" si="23"/>
        <v>0</v>
      </c>
      <c r="W94" s="122">
        <f t="shared" si="23"/>
        <v>0</v>
      </c>
      <c r="X94" s="122">
        <f t="shared" si="23"/>
        <v>0</v>
      </c>
      <c r="Y94" s="122">
        <f t="shared" si="23"/>
        <v>0</v>
      </c>
      <c r="Z94" s="122">
        <f t="shared" si="23"/>
        <v>0</v>
      </c>
      <c r="AA94" s="122">
        <f t="shared" si="23"/>
        <v>0</v>
      </c>
      <c r="AB94" s="122">
        <f t="shared" si="23"/>
        <v>0</v>
      </c>
      <c r="AC94" s="122">
        <f t="shared" si="23"/>
        <v>0</v>
      </c>
      <c r="AD94" s="122">
        <f t="shared" si="23"/>
        <v>0</v>
      </c>
      <c r="AE94" s="122">
        <f t="shared" si="23"/>
        <v>0</v>
      </c>
      <c r="AF94" s="122">
        <f t="shared" si="23"/>
        <v>0</v>
      </c>
      <c r="AG94" s="122">
        <f t="shared" si="23"/>
        <v>0</v>
      </c>
      <c r="AH94" s="122">
        <f t="shared" si="23"/>
        <v>0</v>
      </c>
      <c r="AI94" s="122">
        <f t="shared" si="23"/>
        <v>0</v>
      </c>
      <c r="AJ94" s="122">
        <f t="shared" si="23"/>
        <v>0</v>
      </c>
      <c r="AK94" s="122">
        <f t="shared" si="23"/>
        <v>0</v>
      </c>
      <c r="AL94" s="122">
        <f t="shared" si="23"/>
        <v>0</v>
      </c>
      <c r="AM94" s="122">
        <f t="shared" si="23"/>
        <v>0</v>
      </c>
      <c r="AN94" s="122">
        <f t="shared" si="23"/>
        <v>0</v>
      </c>
      <c r="AO94" s="122">
        <f t="shared" si="23"/>
        <v>0</v>
      </c>
    </row>
    <row r="95" spans="1:41" x14ac:dyDescent="0.25">
      <c r="A95" s="36" t="str">
        <f t="shared" si="26"/>
        <v>cpetr_o</v>
      </c>
      <c r="B95" s="36" t="str">
        <f t="shared" si="10"/>
        <v>REF2019-UCE-L</v>
      </c>
      <c r="C95" s="122">
        <v>0</v>
      </c>
      <c r="D95" s="122">
        <v>0</v>
      </c>
      <c r="E95" s="122">
        <f t="shared" si="24"/>
        <v>0</v>
      </c>
      <c r="F95" s="122">
        <f t="shared" si="22"/>
        <v>0</v>
      </c>
      <c r="G95" s="122">
        <f t="shared" si="23"/>
        <v>0</v>
      </c>
      <c r="H95" s="122">
        <f t="shared" si="23"/>
        <v>0</v>
      </c>
      <c r="I95" s="122">
        <f t="shared" si="23"/>
        <v>0</v>
      </c>
      <c r="J95" s="122">
        <f t="shared" si="23"/>
        <v>0</v>
      </c>
      <c r="K95" s="122">
        <f t="shared" si="23"/>
        <v>0</v>
      </c>
      <c r="L95" s="122">
        <f t="shared" si="23"/>
        <v>0</v>
      </c>
      <c r="M95" s="122">
        <f t="shared" si="23"/>
        <v>0</v>
      </c>
      <c r="N95" s="122">
        <f t="shared" si="23"/>
        <v>0</v>
      </c>
      <c r="O95" s="122">
        <f t="shared" si="23"/>
        <v>0</v>
      </c>
      <c r="P95" s="122">
        <f t="shared" si="23"/>
        <v>0</v>
      </c>
      <c r="Q95" s="122">
        <f t="shared" si="23"/>
        <v>0</v>
      </c>
      <c r="R95" s="122">
        <f t="shared" si="23"/>
        <v>0</v>
      </c>
      <c r="S95" s="122">
        <f t="shared" si="23"/>
        <v>0</v>
      </c>
      <c r="T95" s="122">
        <f t="shared" si="23"/>
        <v>0</v>
      </c>
      <c r="U95" s="122">
        <f t="shared" si="23"/>
        <v>0</v>
      </c>
      <c r="V95" s="122">
        <f t="shared" si="23"/>
        <v>0</v>
      </c>
      <c r="W95" s="122">
        <f t="shared" si="23"/>
        <v>0</v>
      </c>
      <c r="X95" s="122">
        <f t="shared" si="23"/>
        <v>0</v>
      </c>
      <c r="Y95" s="122">
        <f t="shared" si="23"/>
        <v>0</v>
      </c>
      <c r="Z95" s="122">
        <f t="shared" si="23"/>
        <v>0</v>
      </c>
      <c r="AA95" s="122">
        <f t="shared" si="23"/>
        <v>0</v>
      </c>
      <c r="AB95" s="122">
        <f t="shared" si="23"/>
        <v>0</v>
      </c>
      <c r="AC95" s="122">
        <f t="shared" si="23"/>
        <v>0</v>
      </c>
      <c r="AD95" s="122">
        <f t="shared" si="23"/>
        <v>0</v>
      </c>
      <c r="AE95" s="122">
        <f t="shared" si="23"/>
        <v>0</v>
      </c>
      <c r="AF95" s="122">
        <f t="shared" ref="G95:AO102" si="27">AF85</f>
        <v>0</v>
      </c>
      <c r="AG95" s="122">
        <f t="shared" si="27"/>
        <v>0</v>
      </c>
      <c r="AH95" s="122">
        <f t="shared" si="27"/>
        <v>0</v>
      </c>
      <c r="AI95" s="122">
        <f t="shared" si="27"/>
        <v>0</v>
      </c>
      <c r="AJ95" s="122">
        <f t="shared" si="27"/>
        <v>0</v>
      </c>
      <c r="AK95" s="122">
        <f t="shared" si="27"/>
        <v>0</v>
      </c>
      <c r="AL95" s="122">
        <f t="shared" si="27"/>
        <v>0</v>
      </c>
      <c r="AM95" s="122">
        <f t="shared" si="27"/>
        <v>0</v>
      </c>
      <c r="AN95" s="122">
        <f t="shared" si="27"/>
        <v>0</v>
      </c>
      <c r="AO95" s="122">
        <f t="shared" si="27"/>
        <v>0</v>
      </c>
    </row>
    <row r="96" spans="1:41" x14ac:dyDescent="0.25">
      <c r="A96" s="36" t="str">
        <f t="shared" si="26"/>
        <v>cpetr_o</v>
      </c>
      <c r="B96" s="36" t="str">
        <f t="shared" si="10"/>
        <v>REF20195-L</v>
      </c>
      <c r="C96" s="122">
        <v>0</v>
      </c>
      <c r="D96" s="122">
        <v>0</v>
      </c>
      <c r="E96" s="122">
        <f t="shared" si="24"/>
        <v>0</v>
      </c>
      <c r="F96" s="122">
        <f t="shared" si="22"/>
        <v>0</v>
      </c>
      <c r="G96" s="122">
        <f t="shared" si="27"/>
        <v>0</v>
      </c>
      <c r="H96" s="122">
        <f t="shared" si="27"/>
        <v>0</v>
      </c>
      <c r="I96" s="122">
        <f t="shared" si="27"/>
        <v>0</v>
      </c>
      <c r="J96" s="122">
        <f t="shared" si="27"/>
        <v>0</v>
      </c>
      <c r="K96" s="122">
        <f t="shared" si="27"/>
        <v>0</v>
      </c>
      <c r="L96" s="122">
        <f t="shared" si="27"/>
        <v>0</v>
      </c>
      <c r="M96" s="122">
        <f t="shared" si="27"/>
        <v>0</v>
      </c>
      <c r="N96" s="122">
        <f t="shared" si="27"/>
        <v>0</v>
      </c>
      <c r="O96" s="122">
        <f t="shared" si="27"/>
        <v>0</v>
      </c>
      <c r="P96" s="122">
        <f t="shared" si="27"/>
        <v>0</v>
      </c>
      <c r="Q96" s="122">
        <f t="shared" si="27"/>
        <v>0</v>
      </c>
      <c r="R96" s="122">
        <f t="shared" si="27"/>
        <v>0</v>
      </c>
      <c r="S96" s="122">
        <f t="shared" si="27"/>
        <v>0</v>
      </c>
      <c r="T96" s="122">
        <f t="shared" si="27"/>
        <v>0</v>
      </c>
      <c r="U96" s="122">
        <f t="shared" si="27"/>
        <v>0</v>
      </c>
      <c r="V96" s="122">
        <f t="shared" si="27"/>
        <v>0</v>
      </c>
      <c r="W96" s="122">
        <f t="shared" si="27"/>
        <v>0</v>
      </c>
      <c r="X96" s="122">
        <f t="shared" si="27"/>
        <v>0</v>
      </c>
      <c r="Y96" s="122">
        <f t="shared" si="27"/>
        <v>0</v>
      </c>
      <c r="Z96" s="122">
        <f t="shared" si="27"/>
        <v>0</v>
      </c>
      <c r="AA96" s="122">
        <f t="shared" si="27"/>
        <v>0</v>
      </c>
      <c r="AB96" s="122">
        <f t="shared" si="27"/>
        <v>0</v>
      </c>
      <c r="AC96" s="122">
        <f t="shared" si="27"/>
        <v>0</v>
      </c>
      <c r="AD96" s="122">
        <f t="shared" si="27"/>
        <v>0</v>
      </c>
      <c r="AE96" s="122">
        <f t="shared" si="27"/>
        <v>0</v>
      </c>
      <c r="AF96" s="122">
        <f t="shared" si="27"/>
        <v>0</v>
      </c>
      <c r="AG96" s="122">
        <f t="shared" si="27"/>
        <v>0</v>
      </c>
      <c r="AH96" s="122">
        <f t="shared" si="27"/>
        <v>0</v>
      </c>
      <c r="AI96" s="122">
        <f t="shared" si="27"/>
        <v>0</v>
      </c>
      <c r="AJ96" s="122">
        <f t="shared" si="27"/>
        <v>0</v>
      </c>
      <c r="AK96" s="122">
        <f t="shared" si="27"/>
        <v>0</v>
      </c>
      <c r="AL96" s="122">
        <f t="shared" si="27"/>
        <v>0</v>
      </c>
      <c r="AM96" s="122">
        <f t="shared" si="27"/>
        <v>0</v>
      </c>
      <c r="AN96" s="122">
        <f t="shared" si="27"/>
        <v>0</v>
      </c>
      <c r="AO96" s="122">
        <f t="shared" si="27"/>
        <v>0</v>
      </c>
    </row>
    <row r="97" spans="1:41" s="3" customFormat="1" x14ac:dyDescent="0.25">
      <c r="A97" s="3" t="str">
        <f t="shared" si="26"/>
        <v>cpetr_o</v>
      </c>
      <c r="B97" s="3" t="str">
        <f t="shared" si="10"/>
        <v>T3P2S8RL-UCE</v>
      </c>
      <c r="C97" s="123">
        <v>0</v>
      </c>
      <c r="D97" s="123">
        <v>0</v>
      </c>
      <c r="E97" s="123">
        <f t="shared" si="24"/>
        <v>0</v>
      </c>
      <c r="F97" s="123">
        <f t="shared" si="22"/>
        <v>0</v>
      </c>
      <c r="G97" s="123">
        <f t="shared" si="27"/>
        <v>0</v>
      </c>
      <c r="H97" s="123">
        <f t="shared" si="27"/>
        <v>0</v>
      </c>
      <c r="I97" s="123">
        <f t="shared" si="27"/>
        <v>0</v>
      </c>
      <c r="J97" s="123">
        <f t="shared" si="27"/>
        <v>0</v>
      </c>
      <c r="K97" s="123">
        <f t="shared" si="27"/>
        <v>0</v>
      </c>
      <c r="L97" s="123">
        <f t="shared" si="27"/>
        <v>0</v>
      </c>
      <c r="M97" s="123">
        <f t="shared" si="27"/>
        <v>0</v>
      </c>
      <c r="N97" s="123">
        <f t="shared" si="27"/>
        <v>0</v>
      </c>
      <c r="O97" s="123">
        <f t="shared" si="27"/>
        <v>0</v>
      </c>
      <c r="P97" s="123">
        <f t="shared" si="27"/>
        <v>0</v>
      </c>
      <c r="Q97" s="123">
        <f t="shared" si="27"/>
        <v>0</v>
      </c>
      <c r="R97" s="123">
        <f t="shared" si="27"/>
        <v>0</v>
      </c>
      <c r="S97" s="123">
        <f t="shared" si="27"/>
        <v>0</v>
      </c>
      <c r="T97" s="123">
        <f t="shared" si="27"/>
        <v>0</v>
      </c>
      <c r="U97" s="123">
        <f t="shared" si="27"/>
        <v>0</v>
      </c>
      <c r="V97" s="123">
        <f t="shared" si="27"/>
        <v>0</v>
      </c>
      <c r="W97" s="123">
        <f t="shared" si="27"/>
        <v>0</v>
      </c>
      <c r="X97" s="123">
        <f t="shared" si="27"/>
        <v>0</v>
      </c>
      <c r="Y97" s="123">
        <f t="shared" si="27"/>
        <v>0</v>
      </c>
      <c r="Z97" s="123">
        <f t="shared" si="27"/>
        <v>0</v>
      </c>
      <c r="AA97" s="123">
        <f t="shared" si="27"/>
        <v>0</v>
      </c>
      <c r="AB97" s="123">
        <f t="shared" si="27"/>
        <v>0</v>
      </c>
      <c r="AC97" s="123">
        <f t="shared" si="27"/>
        <v>0</v>
      </c>
      <c r="AD97" s="123">
        <f t="shared" si="27"/>
        <v>0</v>
      </c>
      <c r="AE97" s="123">
        <f t="shared" si="27"/>
        <v>0</v>
      </c>
      <c r="AF97" s="123">
        <f t="shared" si="27"/>
        <v>0</v>
      </c>
      <c r="AG97" s="123">
        <f t="shared" si="27"/>
        <v>0</v>
      </c>
      <c r="AH97" s="123">
        <f t="shared" si="27"/>
        <v>0</v>
      </c>
      <c r="AI97" s="123">
        <f t="shared" si="27"/>
        <v>0</v>
      </c>
      <c r="AJ97" s="123">
        <f t="shared" si="27"/>
        <v>0</v>
      </c>
      <c r="AK97" s="123">
        <f t="shared" si="27"/>
        <v>0</v>
      </c>
      <c r="AL97" s="123">
        <f t="shared" si="27"/>
        <v>0</v>
      </c>
      <c r="AM97" s="123">
        <f t="shared" si="27"/>
        <v>0</v>
      </c>
      <c r="AN97" s="123">
        <f t="shared" si="27"/>
        <v>0</v>
      </c>
      <c r="AO97" s="123">
        <f t="shared" si="27"/>
        <v>0</v>
      </c>
    </row>
    <row r="98" spans="1:41" x14ac:dyDescent="0.25">
      <c r="A98" s="117" t="s">
        <v>385</v>
      </c>
      <c r="B98" s="117" t="str">
        <f t="shared" si="10"/>
        <v>Ucon7-75-L</v>
      </c>
      <c r="C98" s="121">
        <v>0</v>
      </c>
      <c r="D98" s="121">
        <v>0</v>
      </c>
      <c r="E98" s="121">
        <f>E88</f>
        <v>0</v>
      </c>
      <c r="F98" s="121">
        <f t="shared" si="22"/>
        <v>0</v>
      </c>
      <c r="G98" s="121">
        <f t="shared" si="27"/>
        <v>0</v>
      </c>
      <c r="H98" s="121">
        <f t="shared" si="27"/>
        <v>0</v>
      </c>
      <c r="I98" s="121">
        <f t="shared" si="27"/>
        <v>0</v>
      </c>
      <c r="J98" s="121">
        <f t="shared" si="27"/>
        <v>0</v>
      </c>
      <c r="K98" s="121">
        <f t="shared" si="27"/>
        <v>0</v>
      </c>
      <c r="L98" s="121">
        <f t="shared" si="27"/>
        <v>0</v>
      </c>
      <c r="M98" s="121">
        <f t="shared" si="27"/>
        <v>0</v>
      </c>
      <c r="N98" s="121">
        <f t="shared" si="27"/>
        <v>0</v>
      </c>
      <c r="O98" s="121">
        <f t="shared" si="27"/>
        <v>0</v>
      </c>
      <c r="P98" s="121">
        <f t="shared" si="27"/>
        <v>0</v>
      </c>
      <c r="Q98" s="121">
        <f t="shared" si="27"/>
        <v>0</v>
      </c>
      <c r="R98" s="121">
        <f t="shared" si="27"/>
        <v>0</v>
      </c>
      <c r="S98" s="121">
        <f t="shared" si="27"/>
        <v>0</v>
      </c>
      <c r="T98" s="121">
        <f t="shared" si="27"/>
        <v>0</v>
      </c>
      <c r="U98" s="121">
        <f t="shared" si="27"/>
        <v>0</v>
      </c>
      <c r="V98" s="121">
        <f t="shared" si="27"/>
        <v>0</v>
      </c>
      <c r="W98" s="121">
        <f t="shared" si="27"/>
        <v>0</v>
      </c>
      <c r="X98" s="121">
        <f t="shared" si="27"/>
        <v>0</v>
      </c>
      <c r="Y98" s="121">
        <f t="shared" si="27"/>
        <v>0</v>
      </c>
      <c r="Z98" s="121">
        <f t="shared" si="27"/>
        <v>0</v>
      </c>
      <c r="AA98" s="121">
        <f t="shared" si="27"/>
        <v>0</v>
      </c>
      <c r="AB98" s="121">
        <f t="shared" si="27"/>
        <v>0</v>
      </c>
      <c r="AC98" s="121">
        <f t="shared" si="27"/>
        <v>0</v>
      </c>
      <c r="AD98" s="121">
        <f t="shared" si="27"/>
        <v>0</v>
      </c>
      <c r="AE98" s="121">
        <f t="shared" si="27"/>
        <v>0</v>
      </c>
      <c r="AF98" s="121">
        <f t="shared" si="27"/>
        <v>0</v>
      </c>
      <c r="AG98" s="121">
        <f t="shared" si="27"/>
        <v>0</v>
      </c>
      <c r="AH98" s="121">
        <f t="shared" si="27"/>
        <v>0</v>
      </c>
      <c r="AI98" s="121">
        <f t="shared" si="27"/>
        <v>0</v>
      </c>
      <c r="AJ98" s="121">
        <f t="shared" si="27"/>
        <v>0</v>
      </c>
      <c r="AK98" s="121">
        <f t="shared" si="27"/>
        <v>0</v>
      </c>
      <c r="AL98" s="121">
        <f t="shared" si="27"/>
        <v>0</v>
      </c>
      <c r="AM98" s="121">
        <f t="shared" si="27"/>
        <v>0</v>
      </c>
      <c r="AN98" s="121">
        <f t="shared" si="27"/>
        <v>0</v>
      </c>
      <c r="AO98" s="121">
        <f t="shared" si="27"/>
        <v>0</v>
      </c>
    </row>
    <row r="99" spans="1:41" x14ac:dyDescent="0.25">
      <c r="A99" s="36" t="str">
        <f>A98</f>
        <v>cpetr_d</v>
      </c>
      <c r="B99" s="36" t="str">
        <f t="shared" si="10"/>
        <v>Con7-75-L</v>
      </c>
      <c r="C99" s="122">
        <v>0</v>
      </c>
      <c r="D99" s="122">
        <v>0</v>
      </c>
      <c r="E99" s="122">
        <f t="shared" si="24"/>
        <v>0</v>
      </c>
      <c r="F99" s="122">
        <f t="shared" si="22"/>
        <v>0</v>
      </c>
      <c r="G99" s="122">
        <f t="shared" si="27"/>
        <v>0</v>
      </c>
      <c r="H99" s="122">
        <f t="shared" si="27"/>
        <v>0</v>
      </c>
      <c r="I99" s="122">
        <f t="shared" si="27"/>
        <v>0</v>
      </c>
      <c r="J99" s="122">
        <f t="shared" si="27"/>
        <v>0</v>
      </c>
      <c r="K99" s="122">
        <f t="shared" si="27"/>
        <v>0</v>
      </c>
      <c r="L99" s="122">
        <f t="shared" si="27"/>
        <v>0</v>
      </c>
      <c r="M99" s="122">
        <f t="shared" si="27"/>
        <v>0</v>
      </c>
      <c r="N99" s="122">
        <f t="shared" si="27"/>
        <v>0</v>
      </c>
      <c r="O99" s="122">
        <f t="shared" si="27"/>
        <v>0</v>
      </c>
      <c r="P99" s="122">
        <f t="shared" si="27"/>
        <v>0</v>
      </c>
      <c r="Q99" s="122">
        <f t="shared" si="27"/>
        <v>0</v>
      </c>
      <c r="R99" s="122">
        <f t="shared" si="27"/>
        <v>0</v>
      </c>
      <c r="S99" s="122">
        <f t="shared" si="27"/>
        <v>0</v>
      </c>
      <c r="T99" s="122">
        <f t="shared" si="27"/>
        <v>0</v>
      </c>
      <c r="U99" s="122">
        <f t="shared" si="27"/>
        <v>0</v>
      </c>
      <c r="V99" s="122">
        <f t="shared" si="27"/>
        <v>0</v>
      </c>
      <c r="W99" s="122">
        <f t="shared" si="27"/>
        <v>0</v>
      </c>
      <c r="X99" s="122">
        <f t="shared" si="27"/>
        <v>0</v>
      </c>
      <c r="Y99" s="122">
        <f t="shared" si="27"/>
        <v>0</v>
      </c>
      <c r="Z99" s="122">
        <f t="shared" si="27"/>
        <v>0</v>
      </c>
      <c r="AA99" s="122">
        <f t="shared" si="27"/>
        <v>0</v>
      </c>
      <c r="AB99" s="122">
        <f t="shared" si="27"/>
        <v>0</v>
      </c>
      <c r="AC99" s="122">
        <f t="shared" si="27"/>
        <v>0</v>
      </c>
      <c r="AD99" s="122">
        <f t="shared" si="27"/>
        <v>0</v>
      </c>
      <c r="AE99" s="122">
        <f t="shared" si="27"/>
        <v>0</v>
      </c>
      <c r="AF99" s="122">
        <f t="shared" si="27"/>
        <v>0</v>
      </c>
      <c r="AG99" s="122">
        <f t="shared" si="27"/>
        <v>0</v>
      </c>
      <c r="AH99" s="122">
        <f t="shared" si="27"/>
        <v>0</v>
      </c>
      <c r="AI99" s="122">
        <f t="shared" si="27"/>
        <v>0</v>
      </c>
      <c r="AJ99" s="122">
        <f t="shared" si="27"/>
        <v>0</v>
      </c>
      <c r="AK99" s="122">
        <f t="shared" si="27"/>
        <v>0</v>
      </c>
      <c r="AL99" s="122">
        <f t="shared" si="27"/>
        <v>0</v>
      </c>
      <c r="AM99" s="122">
        <f t="shared" si="27"/>
        <v>0</v>
      </c>
      <c r="AN99" s="122">
        <f t="shared" si="27"/>
        <v>0</v>
      </c>
      <c r="AO99" s="122">
        <f t="shared" si="27"/>
        <v>0</v>
      </c>
    </row>
    <row r="100" spans="1:41" x14ac:dyDescent="0.25">
      <c r="A100" s="36" t="str">
        <f t="shared" ref="A100:A107" si="28">A99</f>
        <v>cpetr_d</v>
      </c>
      <c r="B100" s="36" t="str">
        <f t="shared" si="10"/>
        <v>Ucon_NB-UCE-L</v>
      </c>
      <c r="C100" s="122">
        <v>0</v>
      </c>
      <c r="D100" s="122">
        <v>0</v>
      </c>
      <c r="E100" s="122">
        <f t="shared" si="24"/>
        <v>0</v>
      </c>
      <c r="F100" s="122">
        <f t="shared" si="22"/>
        <v>0</v>
      </c>
      <c r="G100" s="122">
        <f t="shared" si="27"/>
        <v>0</v>
      </c>
      <c r="H100" s="122">
        <f t="shared" si="27"/>
        <v>0</v>
      </c>
      <c r="I100" s="122">
        <f t="shared" si="27"/>
        <v>0</v>
      </c>
      <c r="J100" s="122">
        <f t="shared" si="27"/>
        <v>0</v>
      </c>
      <c r="K100" s="122">
        <f t="shared" si="27"/>
        <v>0</v>
      </c>
      <c r="L100" s="122">
        <f t="shared" si="27"/>
        <v>0</v>
      </c>
      <c r="M100" s="122">
        <f t="shared" si="27"/>
        <v>0</v>
      </c>
      <c r="N100" s="122">
        <f t="shared" si="27"/>
        <v>0</v>
      </c>
      <c r="O100" s="122">
        <f t="shared" si="27"/>
        <v>0</v>
      </c>
      <c r="P100" s="122">
        <f t="shared" si="27"/>
        <v>0</v>
      </c>
      <c r="Q100" s="122">
        <f t="shared" si="27"/>
        <v>0</v>
      </c>
      <c r="R100" s="122">
        <f t="shared" si="27"/>
        <v>0</v>
      </c>
      <c r="S100" s="122">
        <f t="shared" si="27"/>
        <v>0</v>
      </c>
      <c r="T100" s="122">
        <f t="shared" si="27"/>
        <v>0</v>
      </c>
      <c r="U100" s="122">
        <f t="shared" si="27"/>
        <v>0</v>
      </c>
      <c r="V100" s="122">
        <f t="shared" si="27"/>
        <v>0</v>
      </c>
      <c r="W100" s="122">
        <f t="shared" si="27"/>
        <v>0</v>
      </c>
      <c r="X100" s="122">
        <f t="shared" si="27"/>
        <v>0</v>
      </c>
      <c r="Y100" s="122">
        <f t="shared" si="27"/>
        <v>0</v>
      </c>
      <c r="Z100" s="122">
        <f t="shared" si="27"/>
        <v>0</v>
      </c>
      <c r="AA100" s="122">
        <f t="shared" si="27"/>
        <v>0</v>
      </c>
      <c r="AB100" s="122">
        <f t="shared" si="27"/>
        <v>0</v>
      </c>
      <c r="AC100" s="122">
        <f t="shared" si="27"/>
        <v>0</v>
      </c>
      <c r="AD100" s="122">
        <f t="shared" si="27"/>
        <v>0</v>
      </c>
      <c r="AE100" s="122">
        <f t="shared" si="27"/>
        <v>0</v>
      </c>
      <c r="AF100" s="122">
        <f t="shared" si="27"/>
        <v>0</v>
      </c>
      <c r="AG100" s="122">
        <f t="shared" si="27"/>
        <v>0</v>
      </c>
      <c r="AH100" s="122">
        <f t="shared" si="27"/>
        <v>0</v>
      </c>
      <c r="AI100" s="122">
        <f t="shared" si="27"/>
        <v>0</v>
      </c>
      <c r="AJ100" s="122">
        <f t="shared" si="27"/>
        <v>0</v>
      </c>
      <c r="AK100" s="122">
        <f t="shared" si="27"/>
        <v>0</v>
      </c>
      <c r="AL100" s="122">
        <f t="shared" si="27"/>
        <v>0</v>
      </c>
      <c r="AM100" s="122">
        <f t="shared" si="27"/>
        <v>0</v>
      </c>
      <c r="AN100" s="122">
        <f t="shared" si="27"/>
        <v>0</v>
      </c>
      <c r="AO100" s="122">
        <f t="shared" si="27"/>
        <v>0</v>
      </c>
    </row>
    <row r="101" spans="1:41" x14ac:dyDescent="0.25">
      <c r="A101" s="36" t="str">
        <f t="shared" si="28"/>
        <v>cpetr_d</v>
      </c>
      <c r="B101" s="36" t="str">
        <f t="shared" si="10"/>
        <v>Con_NB-UCE</v>
      </c>
      <c r="C101" s="122">
        <v>0</v>
      </c>
      <c r="D101" s="122">
        <v>0</v>
      </c>
      <c r="E101" s="122">
        <f t="shared" si="24"/>
        <v>0</v>
      </c>
      <c r="F101" s="122">
        <f t="shared" si="22"/>
        <v>0</v>
      </c>
      <c r="G101" s="122">
        <f t="shared" si="27"/>
        <v>0</v>
      </c>
      <c r="H101" s="122">
        <f t="shared" si="27"/>
        <v>0</v>
      </c>
      <c r="I101" s="122">
        <f t="shared" si="27"/>
        <v>0</v>
      </c>
      <c r="J101" s="122">
        <f t="shared" si="27"/>
        <v>0</v>
      </c>
      <c r="K101" s="122">
        <f t="shared" si="27"/>
        <v>0</v>
      </c>
      <c r="L101" s="122">
        <f t="shared" si="27"/>
        <v>0</v>
      </c>
      <c r="M101" s="122">
        <f t="shared" si="27"/>
        <v>0</v>
      </c>
      <c r="N101" s="122">
        <f t="shared" si="27"/>
        <v>0</v>
      </c>
      <c r="O101" s="122">
        <f t="shared" si="27"/>
        <v>0</v>
      </c>
      <c r="P101" s="122">
        <f t="shared" si="27"/>
        <v>0</v>
      </c>
      <c r="Q101" s="122">
        <f t="shared" si="27"/>
        <v>0</v>
      </c>
      <c r="R101" s="122">
        <f t="shared" si="27"/>
        <v>0</v>
      </c>
      <c r="S101" s="122">
        <f t="shared" si="27"/>
        <v>0</v>
      </c>
      <c r="T101" s="122">
        <f t="shared" si="27"/>
        <v>0</v>
      </c>
      <c r="U101" s="122">
        <f t="shared" si="27"/>
        <v>0</v>
      </c>
      <c r="V101" s="122">
        <f t="shared" si="27"/>
        <v>0</v>
      </c>
      <c r="W101" s="122">
        <f t="shared" si="27"/>
        <v>0</v>
      </c>
      <c r="X101" s="122">
        <f t="shared" si="27"/>
        <v>0</v>
      </c>
      <c r="Y101" s="122">
        <f t="shared" si="27"/>
        <v>0</v>
      </c>
      <c r="Z101" s="122">
        <f t="shared" si="27"/>
        <v>0</v>
      </c>
      <c r="AA101" s="122">
        <f t="shared" si="27"/>
        <v>0</v>
      </c>
      <c r="AB101" s="122">
        <f t="shared" si="27"/>
        <v>0</v>
      </c>
      <c r="AC101" s="122">
        <f t="shared" si="27"/>
        <v>0</v>
      </c>
      <c r="AD101" s="122">
        <f t="shared" si="27"/>
        <v>0</v>
      </c>
      <c r="AE101" s="122">
        <f t="shared" si="27"/>
        <v>0</v>
      </c>
      <c r="AF101" s="122">
        <f t="shared" si="27"/>
        <v>0</v>
      </c>
      <c r="AG101" s="122">
        <f t="shared" si="27"/>
        <v>0</v>
      </c>
      <c r="AH101" s="122">
        <f t="shared" si="27"/>
        <v>0</v>
      </c>
      <c r="AI101" s="122">
        <f t="shared" si="27"/>
        <v>0</v>
      </c>
      <c r="AJ101" s="122">
        <f t="shared" si="27"/>
        <v>0</v>
      </c>
      <c r="AK101" s="122">
        <f t="shared" si="27"/>
        <v>0</v>
      </c>
      <c r="AL101" s="122">
        <f t="shared" si="27"/>
        <v>0</v>
      </c>
      <c r="AM101" s="122">
        <f t="shared" si="27"/>
        <v>0</v>
      </c>
      <c r="AN101" s="122">
        <f t="shared" si="27"/>
        <v>0</v>
      </c>
      <c r="AO101" s="122">
        <f t="shared" si="27"/>
        <v>0</v>
      </c>
    </row>
    <row r="102" spans="1:41" x14ac:dyDescent="0.25">
      <c r="A102" s="36" t="str">
        <f t="shared" si="28"/>
        <v>cpetr_d</v>
      </c>
      <c r="B102" s="36" t="str">
        <f t="shared" si="10"/>
        <v>Ucon_NB9-5</v>
      </c>
      <c r="C102" s="122">
        <v>0</v>
      </c>
      <c r="D102" s="122">
        <v>0</v>
      </c>
      <c r="E102" s="122">
        <f t="shared" si="24"/>
        <v>0</v>
      </c>
      <c r="F102" s="122">
        <f t="shared" si="22"/>
        <v>0</v>
      </c>
      <c r="G102" s="122">
        <f t="shared" si="27"/>
        <v>0</v>
      </c>
      <c r="H102" s="122">
        <f t="shared" si="27"/>
        <v>0</v>
      </c>
      <c r="I102" s="122">
        <f t="shared" si="27"/>
        <v>0</v>
      </c>
      <c r="J102" s="122">
        <f t="shared" si="27"/>
        <v>0</v>
      </c>
      <c r="K102" s="122">
        <f t="shared" si="27"/>
        <v>0</v>
      </c>
      <c r="L102" s="122">
        <f t="shared" si="27"/>
        <v>0</v>
      </c>
      <c r="M102" s="122">
        <f t="shared" si="27"/>
        <v>0</v>
      </c>
      <c r="N102" s="122">
        <f t="shared" si="27"/>
        <v>0</v>
      </c>
      <c r="O102" s="122">
        <f t="shared" si="27"/>
        <v>0</v>
      </c>
      <c r="P102" s="122">
        <f t="shared" si="27"/>
        <v>0</v>
      </c>
      <c r="Q102" s="122">
        <f t="shared" si="27"/>
        <v>0</v>
      </c>
      <c r="R102" s="122">
        <f t="shared" si="27"/>
        <v>0</v>
      </c>
      <c r="S102" s="122">
        <f t="shared" si="27"/>
        <v>0</v>
      </c>
      <c r="T102" s="122">
        <f t="shared" si="27"/>
        <v>0</v>
      </c>
      <c r="U102" s="122">
        <f t="shared" si="27"/>
        <v>0</v>
      </c>
      <c r="V102" s="122">
        <f t="shared" si="27"/>
        <v>0</v>
      </c>
      <c r="W102" s="122">
        <f t="shared" si="27"/>
        <v>0</v>
      </c>
      <c r="X102" s="122">
        <f t="shared" si="27"/>
        <v>0</v>
      </c>
      <c r="Y102" s="122">
        <f t="shared" si="27"/>
        <v>0</v>
      </c>
      <c r="Z102" s="122">
        <f t="shared" si="27"/>
        <v>0</v>
      </c>
      <c r="AA102" s="122">
        <f t="shared" si="27"/>
        <v>0</v>
      </c>
      <c r="AB102" s="122">
        <f t="shared" si="27"/>
        <v>0</v>
      </c>
      <c r="AC102" s="122">
        <f t="shared" si="27"/>
        <v>0</v>
      </c>
      <c r="AD102" s="122">
        <f t="shared" si="27"/>
        <v>0</v>
      </c>
      <c r="AE102" s="122">
        <f t="shared" si="27"/>
        <v>0</v>
      </c>
      <c r="AF102" s="122">
        <f t="shared" si="27"/>
        <v>0</v>
      </c>
      <c r="AG102" s="122">
        <f t="shared" si="27"/>
        <v>0</v>
      </c>
      <c r="AH102" s="122">
        <f t="shared" si="27"/>
        <v>0</v>
      </c>
      <c r="AI102" s="122">
        <f t="shared" si="27"/>
        <v>0</v>
      </c>
      <c r="AJ102" s="122">
        <f t="shared" si="27"/>
        <v>0</v>
      </c>
      <c r="AK102" s="122">
        <f t="shared" si="27"/>
        <v>0</v>
      </c>
      <c r="AL102" s="122">
        <f t="shared" si="27"/>
        <v>0</v>
      </c>
      <c r="AM102" s="122">
        <f t="shared" si="27"/>
        <v>0</v>
      </c>
      <c r="AN102" s="122">
        <f t="shared" si="27"/>
        <v>0</v>
      </c>
      <c r="AO102" s="122">
        <f t="shared" si="27"/>
        <v>0</v>
      </c>
    </row>
    <row r="103" spans="1:41" x14ac:dyDescent="0.25">
      <c r="A103" s="36" t="str">
        <f t="shared" si="28"/>
        <v>cpetr_d</v>
      </c>
      <c r="B103" s="36" t="str">
        <f t="shared" si="10"/>
        <v>RE_CON-UCE-L</v>
      </c>
      <c r="C103" s="122">
        <v>0</v>
      </c>
      <c r="D103" s="122">
        <v>0</v>
      </c>
      <c r="E103" s="122">
        <f t="shared" si="24"/>
        <v>0</v>
      </c>
      <c r="F103" s="122">
        <f t="shared" si="22"/>
        <v>0</v>
      </c>
      <c r="G103" s="122">
        <f t="shared" ref="G103:AO107" si="29">G93</f>
        <v>0</v>
      </c>
      <c r="H103" s="122">
        <f t="shared" si="29"/>
        <v>0</v>
      </c>
      <c r="I103" s="122">
        <f t="shared" si="29"/>
        <v>0</v>
      </c>
      <c r="J103" s="122">
        <f t="shared" si="29"/>
        <v>0</v>
      </c>
      <c r="K103" s="122">
        <f t="shared" si="29"/>
        <v>0</v>
      </c>
      <c r="L103" s="122">
        <f t="shared" si="29"/>
        <v>0</v>
      </c>
      <c r="M103" s="122">
        <f t="shared" si="29"/>
        <v>0</v>
      </c>
      <c r="N103" s="122">
        <f t="shared" si="29"/>
        <v>0</v>
      </c>
      <c r="O103" s="122">
        <f t="shared" si="29"/>
        <v>0</v>
      </c>
      <c r="P103" s="122">
        <f t="shared" si="29"/>
        <v>0</v>
      </c>
      <c r="Q103" s="122">
        <f t="shared" si="29"/>
        <v>0</v>
      </c>
      <c r="R103" s="122">
        <f t="shared" si="29"/>
        <v>0</v>
      </c>
      <c r="S103" s="122">
        <f t="shared" si="29"/>
        <v>0</v>
      </c>
      <c r="T103" s="122">
        <f t="shared" si="29"/>
        <v>0</v>
      </c>
      <c r="U103" s="122">
        <f t="shared" si="29"/>
        <v>0</v>
      </c>
      <c r="V103" s="122">
        <f t="shared" si="29"/>
        <v>0</v>
      </c>
      <c r="W103" s="122">
        <f t="shared" si="29"/>
        <v>0</v>
      </c>
      <c r="X103" s="122">
        <f t="shared" si="29"/>
        <v>0</v>
      </c>
      <c r="Y103" s="122">
        <f t="shared" si="29"/>
        <v>0</v>
      </c>
      <c r="Z103" s="122">
        <f t="shared" si="29"/>
        <v>0</v>
      </c>
      <c r="AA103" s="122">
        <f t="shared" si="29"/>
        <v>0</v>
      </c>
      <c r="AB103" s="122">
        <f t="shared" si="29"/>
        <v>0</v>
      </c>
      <c r="AC103" s="122">
        <f t="shared" si="29"/>
        <v>0</v>
      </c>
      <c r="AD103" s="122">
        <f t="shared" si="29"/>
        <v>0</v>
      </c>
      <c r="AE103" s="122">
        <f t="shared" si="29"/>
        <v>0</v>
      </c>
      <c r="AF103" s="122">
        <f t="shared" si="29"/>
        <v>0</v>
      </c>
      <c r="AG103" s="122">
        <f t="shared" si="29"/>
        <v>0</v>
      </c>
      <c r="AH103" s="122">
        <f t="shared" si="29"/>
        <v>0</v>
      </c>
      <c r="AI103" s="122">
        <f t="shared" si="29"/>
        <v>0</v>
      </c>
      <c r="AJ103" s="122">
        <f t="shared" si="29"/>
        <v>0</v>
      </c>
      <c r="AK103" s="122">
        <f t="shared" si="29"/>
        <v>0</v>
      </c>
      <c r="AL103" s="122">
        <f t="shared" si="29"/>
        <v>0</v>
      </c>
      <c r="AM103" s="122">
        <f t="shared" si="29"/>
        <v>0</v>
      </c>
      <c r="AN103" s="122">
        <f t="shared" si="29"/>
        <v>0</v>
      </c>
      <c r="AO103" s="122">
        <f t="shared" si="29"/>
        <v>0</v>
      </c>
    </row>
    <row r="104" spans="1:41" x14ac:dyDescent="0.25">
      <c r="A104" s="36" t="str">
        <f t="shared" si="28"/>
        <v>cpetr_d</v>
      </c>
      <c r="B104" s="36" t="str">
        <f t="shared" si="10"/>
        <v>TRAPES-UCE-L</v>
      </c>
      <c r="C104" s="122">
        <v>0</v>
      </c>
      <c r="D104" s="122">
        <v>0</v>
      </c>
      <c r="E104" s="122">
        <f t="shared" si="24"/>
        <v>0</v>
      </c>
      <c r="F104" s="122">
        <f t="shared" si="22"/>
        <v>0</v>
      </c>
      <c r="G104" s="122">
        <f t="shared" si="29"/>
        <v>0</v>
      </c>
      <c r="H104" s="122">
        <f t="shared" si="29"/>
        <v>0</v>
      </c>
      <c r="I104" s="122">
        <f t="shared" si="29"/>
        <v>0</v>
      </c>
      <c r="J104" s="122">
        <f t="shared" si="29"/>
        <v>0</v>
      </c>
      <c r="K104" s="122">
        <f t="shared" si="29"/>
        <v>0</v>
      </c>
      <c r="L104" s="122">
        <f t="shared" si="29"/>
        <v>0</v>
      </c>
      <c r="M104" s="122">
        <f t="shared" si="29"/>
        <v>0</v>
      </c>
      <c r="N104" s="122">
        <f t="shared" si="29"/>
        <v>0</v>
      </c>
      <c r="O104" s="122">
        <f t="shared" si="29"/>
        <v>0</v>
      </c>
      <c r="P104" s="122">
        <f t="shared" si="29"/>
        <v>0</v>
      </c>
      <c r="Q104" s="122">
        <f t="shared" si="29"/>
        <v>0</v>
      </c>
      <c r="R104" s="122">
        <f t="shared" si="29"/>
        <v>0</v>
      </c>
      <c r="S104" s="122">
        <f t="shared" si="29"/>
        <v>0</v>
      </c>
      <c r="T104" s="122">
        <f t="shared" si="29"/>
        <v>0</v>
      </c>
      <c r="U104" s="122">
        <f t="shared" si="29"/>
        <v>0</v>
      </c>
      <c r="V104" s="122">
        <f t="shared" si="29"/>
        <v>0</v>
      </c>
      <c r="W104" s="122">
        <f t="shared" si="29"/>
        <v>0</v>
      </c>
      <c r="X104" s="122">
        <f t="shared" si="29"/>
        <v>0</v>
      </c>
      <c r="Y104" s="122">
        <f t="shared" si="29"/>
        <v>0</v>
      </c>
      <c r="Z104" s="122">
        <f t="shared" si="29"/>
        <v>0</v>
      </c>
      <c r="AA104" s="122">
        <f t="shared" si="29"/>
        <v>0</v>
      </c>
      <c r="AB104" s="122">
        <f t="shared" si="29"/>
        <v>0</v>
      </c>
      <c r="AC104" s="122">
        <f t="shared" si="29"/>
        <v>0</v>
      </c>
      <c r="AD104" s="122">
        <f t="shared" si="29"/>
        <v>0</v>
      </c>
      <c r="AE104" s="122">
        <f t="shared" si="29"/>
        <v>0</v>
      </c>
      <c r="AF104" s="122">
        <f t="shared" si="29"/>
        <v>0</v>
      </c>
      <c r="AG104" s="122">
        <f t="shared" si="29"/>
        <v>0</v>
      </c>
      <c r="AH104" s="122">
        <f t="shared" si="29"/>
        <v>0</v>
      </c>
      <c r="AI104" s="122">
        <f t="shared" si="29"/>
        <v>0</v>
      </c>
      <c r="AJ104" s="122">
        <f t="shared" si="29"/>
        <v>0</v>
      </c>
      <c r="AK104" s="122">
        <f t="shared" si="29"/>
        <v>0</v>
      </c>
      <c r="AL104" s="122">
        <f t="shared" si="29"/>
        <v>0</v>
      </c>
      <c r="AM104" s="122">
        <f t="shared" si="29"/>
        <v>0</v>
      </c>
      <c r="AN104" s="122">
        <f t="shared" si="29"/>
        <v>0</v>
      </c>
      <c r="AO104" s="122">
        <f t="shared" si="29"/>
        <v>0</v>
      </c>
    </row>
    <row r="105" spans="1:41" x14ac:dyDescent="0.25">
      <c r="A105" s="36" t="str">
        <f t="shared" si="28"/>
        <v>cpetr_d</v>
      </c>
      <c r="B105" s="36" t="str">
        <f t="shared" si="10"/>
        <v>REF2019-UCE-L</v>
      </c>
      <c r="C105" s="122">
        <v>0</v>
      </c>
      <c r="D105" s="122">
        <v>0</v>
      </c>
      <c r="E105" s="122">
        <f t="shared" si="24"/>
        <v>0</v>
      </c>
      <c r="F105" s="122">
        <f t="shared" si="22"/>
        <v>0</v>
      </c>
      <c r="G105" s="122">
        <f t="shared" si="29"/>
        <v>0</v>
      </c>
      <c r="H105" s="122">
        <f t="shared" si="29"/>
        <v>0</v>
      </c>
      <c r="I105" s="122">
        <f t="shared" si="29"/>
        <v>0</v>
      </c>
      <c r="J105" s="122">
        <f t="shared" si="29"/>
        <v>0</v>
      </c>
      <c r="K105" s="122">
        <f t="shared" si="29"/>
        <v>0</v>
      </c>
      <c r="L105" s="122">
        <f t="shared" si="29"/>
        <v>0</v>
      </c>
      <c r="M105" s="122">
        <f t="shared" si="29"/>
        <v>0</v>
      </c>
      <c r="N105" s="122">
        <f t="shared" si="29"/>
        <v>0</v>
      </c>
      <c r="O105" s="122">
        <f t="shared" si="29"/>
        <v>0</v>
      </c>
      <c r="P105" s="122">
        <f t="shared" si="29"/>
        <v>0</v>
      </c>
      <c r="Q105" s="122">
        <f t="shared" si="29"/>
        <v>0</v>
      </c>
      <c r="R105" s="122">
        <f t="shared" si="29"/>
        <v>0</v>
      </c>
      <c r="S105" s="122">
        <f t="shared" si="29"/>
        <v>0</v>
      </c>
      <c r="T105" s="122">
        <f t="shared" si="29"/>
        <v>0</v>
      </c>
      <c r="U105" s="122">
        <f t="shared" si="29"/>
        <v>0</v>
      </c>
      <c r="V105" s="122">
        <f t="shared" si="29"/>
        <v>0</v>
      </c>
      <c r="W105" s="122">
        <f t="shared" si="29"/>
        <v>0</v>
      </c>
      <c r="X105" s="122">
        <f t="shared" si="29"/>
        <v>0</v>
      </c>
      <c r="Y105" s="122">
        <f t="shared" si="29"/>
        <v>0</v>
      </c>
      <c r="Z105" s="122">
        <f t="shared" si="29"/>
        <v>0</v>
      </c>
      <c r="AA105" s="122">
        <f t="shared" si="29"/>
        <v>0</v>
      </c>
      <c r="AB105" s="122">
        <f t="shared" si="29"/>
        <v>0</v>
      </c>
      <c r="AC105" s="122">
        <f t="shared" si="29"/>
        <v>0</v>
      </c>
      <c r="AD105" s="122">
        <f t="shared" si="29"/>
        <v>0</v>
      </c>
      <c r="AE105" s="122">
        <f t="shared" si="29"/>
        <v>0</v>
      </c>
      <c r="AF105" s="122">
        <f t="shared" si="29"/>
        <v>0</v>
      </c>
      <c r="AG105" s="122">
        <f t="shared" si="29"/>
        <v>0</v>
      </c>
      <c r="AH105" s="122">
        <f t="shared" si="29"/>
        <v>0</v>
      </c>
      <c r="AI105" s="122">
        <f t="shared" si="29"/>
        <v>0</v>
      </c>
      <c r="AJ105" s="122">
        <f t="shared" si="29"/>
        <v>0</v>
      </c>
      <c r="AK105" s="122">
        <f t="shared" si="29"/>
        <v>0</v>
      </c>
      <c r="AL105" s="122">
        <f t="shared" si="29"/>
        <v>0</v>
      </c>
      <c r="AM105" s="122">
        <f t="shared" si="29"/>
        <v>0</v>
      </c>
      <c r="AN105" s="122">
        <f t="shared" si="29"/>
        <v>0</v>
      </c>
      <c r="AO105" s="122">
        <f t="shared" si="29"/>
        <v>0</v>
      </c>
    </row>
    <row r="106" spans="1:41" x14ac:dyDescent="0.25">
      <c r="A106" s="36" t="str">
        <f t="shared" si="28"/>
        <v>cpetr_d</v>
      </c>
      <c r="B106" s="36" t="str">
        <f t="shared" si="10"/>
        <v>REF20195-L</v>
      </c>
      <c r="C106" s="122">
        <v>0</v>
      </c>
      <c r="D106" s="122">
        <v>0</v>
      </c>
      <c r="E106" s="122">
        <f t="shared" si="24"/>
        <v>0</v>
      </c>
      <c r="F106" s="122">
        <f t="shared" si="22"/>
        <v>0</v>
      </c>
      <c r="G106" s="122">
        <f t="shared" si="29"/>
        <v>0</v>
      </c>
      <c r="H106" s="122">
        <f t="shared" si="29"/>
        <v>0</v>
      </c>
      <c r="I106" s="122">
        <f t="shared" si="29"/>
        <v>0</v>
      </c>
      <c r="J106" s="122">
        <f t="shared" si="29"/>
        <v>0</v>
      </c>
      <c r="K106" s="122">
        <f t="shared" si="29"/>
        <v>0</v>
      </c>
      <c r="L106" s="122">
        <f t="shared" si="29"/>
        <v>0</v>
      </c>
      <c r="M106" s="122">
        <f t="shared" si="29"/>
        <v>0</v>
      </c>
      <c r="N106" s="122">
        <f t="shared" si="29"/>
        <v>0</v>
      </c>
      <c r="O106" s="122">
        <f t="shared" si="29"/>
        <v>0</v>
      </c>
      <c r="P106" s="122">
        <f t="shared" si="29"/>
        <v>0</v>
      </c>
      <c r="Q106" s="122">
        <f t="shared" si="29"/>
        <v>0</v>
      </c>
      <c r="R106" s="122">
        <f t="shared" si="29"/>
        <v>0</v>
      </c>
      <c r="S106" s="122">
        <f t="shared" si="29"/>
        <v>0</v>
      </c>
      <c r="T106" s="122">
        <f t="shared" si="29"/>
        <v>0</v>
      </c>
      <c r="U106" s="122">
        <f t="shared" si="29"/>
        <v>0</v>
      </c>
      <c r="V106" s="122">
        <f t="shared" si="29"/>
        <v>0</v>
      </c>
      <c r="W106" s="122">
        <f t="shared" si="29"/>
        <v>0</v>
      </c>
      <c r="X106" s="122">
        <f t="shared" si="29"/>
        <v>0</v>
      </c>
      <c r="Y106" s="122">
        <f t="shared" si="29"/>
        <v>0</v>
      </c>
      <c r="Z106" s="122">
        <f t="shared" si="29"/>
        <v>0</v>
      </c>
      <c r="AA106" s="122">
        <f t="shared" si="29"/>
        <v>0</v>
      </c>
      <c r="AB106" s="122">
        <f t="shared" si="29"/>
        <v>0</v>
      </c>
      <c r="AC106" s="122">
        <f t="shared" si="29"/>
        <v>0</v>
      </c>
      <c r="AD106" s="122">
        <f t="shared" si="29"/>
        <v>0</v>
      </c>
      <c r="AE106" s="122">
        <f t="shared" si="29"/>
        <v>0</v>
      </c>
      <c r="AF106" s="122">
        <f t="shared" si="29"/>
        <v>0</v>
      </c>
      <c r="AG106" s="122">
        <f t="shared" si="29"/>
        <v>0</v>
      </c>
      <c r="AH106" s="122">
        <f t="shared" si="29"/>
        <v>0</v>
      </c>
      <c r="AI106" s="122">
        <f t="shared" si="29"/>
        <v>0</v>
      </c>
      <c r="AJ106" s="122">
        <f t="shared" si="29"/>
        <v>0</v>
      </c>
      <c r="AK106" s="122">
        <f t="shared" si="29"/>
        <v>0</v>
      </c>
      <c r="AL106" s="122">
        <f t="shared" si="29"/>
        <v>0</v>
      </c>
      <c r="AM106" s="122">
        <f t="shared" si="29"/>
        <v>0</v>
      </c>
      <c r="AN106" s="122">
        <f t="shared" si="29"/>
        <v>0</v>
      </c>
      <c r="AO106" s="122">
        <f t="shared" si="29"/>
        <v>0</v>
      </c>
    </row>
    <row r="107" spans="1:41" s="3" customFormat="1" x14ac:dyDescent="0.25">
      <c r="A107" s="3" t="str">
        <f t="shared" si="28"/>
        <v>cpetr_d</v>
      </c>
      <c r="B107" s="3" t="str">
        <f t="shared" si="10"/>
        <v>T3P2S8RL-UCE</v>
      </c>
      <c r="C107" s="123">
        <v>0</v>
      </c>
      <c r="D107" s="123">
        <v>0</v>
      </c>
      <c r="E107" s="123">
        <f t="shared" si="24"/>
        <v>0</v>
      </c>
      <c r="F107" s="123">
        <f t="shared" si="22"/>
        <v>0</v>
      </c>
      <c r="G107" s="123">
        <f t="shared" si="29"/>
        <v>0</v>
      </c>
      <c r="H107" s="123">
        <f t="shared" si="29"/>
        <v>0</v>
      </c>
      <c r="I107" s="123">
        <f t="shared" si="29"/>
        <v>0</v>
      </c>
      <c r="J107" s="123">
        <f t="shared" si="29"/>
        <v>0</v>
      </c>
      <c r="K107" s="123">
        <f t="shared" si="29"/>
        <v>0</v>
      </c>
      <c r="L107" s="123">
        <f t="shared" si="29"/>
        <v>0</v>
      </c>
      <c r="M107" s="123">
        <f t="shared" si="29"/>
        <v>0</v>
      </c>
      <c r="N107" s="123">
        <f t="shared" si="29"/>
        <v>0</v>
      </c>
      <c r="O107" s="123">
        <f t="shared" si="29"/>
        <v>0</v>
      </c>
      <c r="P107" s="123">
        <f t="shared" si="29"/>
        <v>0</v>
      </c>
      <c r="Q107" s="123">
        <f t="shared" si="29"/>
        <v>0</v>
      </c>
      <c r="R107" s="123">
        <f t="shared" si="29"/>
        <v>0</v>
      </c>
      <c r="S107" s="123">
        <f t="shared" si="29"/>
        <v>0</v>
      </c>
      <c r="T107" s="123">
        <f t="shared" si="29"/>
        <v>0</v>
      </c>
      <c r="U107" s="123">
        <f t="shared" si="29"/>
        <v>0</v>
      </c>
      <c r="V107" s="123">
        <f t="shared" si="29"/>
        <v>0</v>
      </c>
      <c r="W107" s="123">
        <f t="shared" si="29"/>
        <v>0</v>
      </c>
      <c r="X107" s="123">
        <f t="shared" si="29"/>
        <v>0</v>
      </c>
      <c r="Y107" s="123">
        <f t="shared" si="29"/>
        <v>0</v>
      </c>
      <c r="Z107" s="123">
        <f t="shared" si="29"/>
        <v>0</v>
      </c>
      <c r="AA107" s="123">
        <f t="shared" si="29"/>
        <v>0</v>
      </c>
      <c r="AB107" s="123">
        <f t="shared" si="29"/>
        <v>0</v>
      </c>
      <c r="AC107" s="123">
        <f t="shared" si="29"/>
        <v>0</v>
      </c>
      <c r="AD107" s="123">
        <f t="shared" si="29"/>
        <v>0</v>
      </c>
      <c r="AE107" s="123">
        <f t="shared" si="29"/>
        <v>0</v>
      </c>
      <c r="AF107" s="123">
        <f t="shared" si="29"/>
        <v>0</v>
      </c>
      <c r="AG107" s="123">
        <f t="shared" si="29"/>
        <v>0</v>
      </c>
      <c r="AH107" s="123">
        <f t="shared" si="29"/>
        <v>0</v>
      </c>
      <c r="AI107" s="123">
        <f t="shared" si="29"/>
        <v>0</v>
      </c>
      <c r="AJ107" s="123">
        <f t="shared" si="29"/>
        <v>0</v>
      </c>
      <c r="AK107" s="123">
        <f t="shared" si="29"/>
        <v>0</v>
      </c>
      <c r="AL107" s="123">
        <f t="shared" si="29"/>
        <v>0</v>
      </c>
      <c r="AM107" s="123">
        <f t="shared" si="29"/>
        <v>0</v>
      </c>
      <c r="AN107" s="123">
        <f t="shared" si="29"/>
        <v>0</v>
      </c>
      <c r="AO107" s="123">
        <f t="shared" si="29"/>
        <v>0</v>
      </c>
    </row>
    <row r="108" spans="1:41" x14ac:dyDescent="0.25">
      <c r="A108" s="117" t="s">
        <v>375</v>
      </c>
      <c r="B108" s="117" t="str">
        <f t="shared" si="10"/>
        <v>Ucon7-75-L</v>
      </c>
      <c r="C108" s="121">
        <v>0</v>
      </c>
      <c r="D108" s="121">
        <v>0</v>
      </c>
      <c r="E108" s="121">
        <v>0</v>
      </c>
      <c r="F108" s="121">
        <v>0</v>
      </c>
      <c r="G108" s="121">
        <v>0</v>
      </c>
      <c r="H108" s="121">
        <v>0</v>
      </c>
      <c r="I108" s="121">
        <v>0</v>
      </c>
      <c r="J108" s="121">
        <v>0</v>
      </c>
      <c r="K108" s="121">
        <v>0</v>
      </c>
      <c r="L108" s="121">
        <v>0</v>
      </c>
      <c r="M108" s="121">
        <v>0</v>
      </c>
      <c r="N108" s="121">
        <v>0</v>
      </c>
      <c r="O108" s="121">
        <v>0</v>
      </c>
      <c r="P108" s="121">
        <v>0</v>
      </c>
      <c r="Q108" s="121">
        <v>0</v>
      </c>
      <c r="R108" s="121">
        <v>0</v>
      </c>
      <c r="S108" s="121">
        <v>0</v>
      </c>
      <c r="T108" s="121">
        <v>0</v>
      </c>
      <c r="U108" s="121">
        <v>0</v>
      </c>
      <c r="V108" s="121">
        <v>0</v>
      </c>
      <c r="W108" s="121">
        <v>0</v>
      </c>
      <c r="X108" s="121">
        <v>0</v>
      </c>
      <c r="Y108" s="121">
        <v>0</v>
      </c>
      <c r="Z108" s="121">
        <v>0</v>
      </c>
      <c r="AA108" s="121">
        <v>0</v>
      </c>
      <c r="AB108" s="121">
        <v>0</v>
      </c>
      <c r="AC108" s="121">
        <v>0</v>
      </c>
      <c r="AD108" s="121">
        <v>0</v>
      </c>
      <c r="AE108" s="121">
        <v>0</v>
      </c>
      <c r="AF108" s="121">
        <v>0</v>
      </c>
      <c r="AG108" s="121">
        <v>0</v>
      </c>
      <c r="AH108" s="121">
        <v>0</v>
      </c>
      <c r="AI108" s="121">
        <v>0</v>
      </c>
      <c r="AJ108" s="121">
        <v>0</v>
      </c>
      <c r="AK108" s="121">
        <v>0</v>
      </c>
      <c r="AL108" s="121">
        <v>0</v>
      </c>
      <c r="AM108" s="121">
        <v>0</v>
      </c>
      <c r="AN108" s="121">
        <v>0</v>
      </c>
      <c r="AO108" s="121">
        <v>0</v>
      </c>
    </row>
    <row r="109" spans="1:41" x14ac:dyDescent="0.25">
      <c r="A109" s="36" t="str">
        <f>A108</f>
        <v>cvehi</v>
      </c>
      <c r="B109" s="36" t="str">
        <f t="shared" ref="B109:B117" si="30">B99</f>
        <v>Con7-75-L</v>
      </c>
      <c r="C109" s="122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</row>
    <row r="110" spans="1:41" x14ac:dyDescent="0.25">
      <c r="A110" s="36" t="str">
        <f t="shared" ref="A110:A117" si="31">A109</f>
        <v>cvehi</v>
      </c>
      <c r="B110" s="36" t="str">
        <f t="shared" si="30"/>
        <v>Ucon_NB-UCE-L</v>
      </c>
      <c r="C110" s="122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</row>
    <row r="111" spans="1:41" x14ac:dyDescent="0.25">
      <c r="A111" s="36" t="str">
        <f t="shared" si="31"/>
        <v>cvehi</v>
      </c>
      <c r="B111" s="36" t="str">
        <f t="shared" si="30"/>
        <v>Con_NB-UCE</v>
      </c>
      <c r="C111" s="122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</row>
    <row r="112" spans="1:41" x14ac:dyDescent="0.25">
      <c r="A112" s="36" t="str">
        <f t="shared" si="31"/>
        <v>cvehi</v>
      </c>
      <c r="B112" s="36" t="str">
        <f t="shared" si="30"/>
        <v>Ucon_NB9-5</v>
      </c>
      <c r="C112" s="122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</row>
    <row r="113" spans="1:41" x14ac:dyDescent="0.25">
      <c r="A113" s="36" t="str">
        <f t="shared" si="31"/>
        <v>cvehi</v>
      </c>
      <c r="B113" s="36" t="str">
        <f t="shared" si="30"/>
        <v>RE_CON-UCE-L</v>
      </c>
      <c r="C113" s="122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</row>
    <row r="114" spans="1:41" x14ac:dyDescent="0.25">
      <c r="A114" s="36" t="str">
        <f t="shared" si="31"/>
        <v>cvehi</v>
      </c>
      <c r="B114" s="36" t="str">
        <f t="shared" si="30"/>
        <v>TRAPES-UCE-L</v>
      </c>
      <c r="C114" s="122">
        <v>0</v>
      </c>
      <c r="D114" s="122">
        <v>0</v>
      </c>
      <c r="E114" s="122">
        <v>0</v>
      </c>
      <c r="F114" s="122">
        <v>0</v>
      </c>
      <c r="G114" s="122">
        <v>0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0</v>
      </c>
      <c r="N114" s="122">
        <v>0</v>
      </c>
      <c r="O114" s="122">
        <v>0</v>
      </c>
      <c r="P114" s="122">
        <v>0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0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0</v>
      </c>
      <c r="AF114" s="122">
        <v>0</v>
      </c>
      <c r="AG114" s="122">
        <v>0</v>
      </c>
      <c r="AH114" s="122">
        <v>0</v>
      </c>
      <c r="AI114" s="122">
        <v>0</v>
      </c>
      <c r="AJ114" s="122">
        <v>0</v>
      </c>
      <c r="AK114" s="122">
        <v>0</v>
      </c>
      <c r="AL114" s="122">
        <v>0</v>
      </c>
      <c r="AM114" s="122">
        <v>0</v>
      </c>
      <c r="AN114" s="122">
        <v>0</v>
      </c>
      <c r="AO114" s="122">
        <v>0</v>
      </c>
    </row>
    <row r="115" spans="1:41" x14ac:dyDescent="0.25">
      <c r="A115" s="36" t="str">
        <f t="shared" si="31"/>
        <v>cvehi</v>
      </c>
      <c r="B115" s="36" t="str">
        <f t="shared" si="30"/>
        <v>REF2019-UCE-L</v>
      </c>
      <c r="C115" s="122">
        <v>0</v>
      </c>
      <c r="D115" s="122">
        <v>0</v>
      </c>
      <c r="E115" s="122">
        <v>0</v>
      </c>
      <c r="F115" s="122">
        <v>0</v>
      </c>
      <c r="G115" s="122">
        <v>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0</v>
      </c>
      <c r="N115" s="122">
        <v>0</v>
      </c>
      <c r="O115" s="122">
        <v>0</v>
      </c>
      <c r="P115" s="122">
        <v>0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0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0</v>
      </c>
      <c r="AF115" s="122">
        <v>0</v>
      </c>
      <c r="AG115" s="122">
        <v>0</v>
      </c>
      <c r="AH115" s="122">
        <v>0</v>
      </c>
      <c r="AI115" s="122">
        <v>0</v>
      </c>
      <c r="AJ115" s="122">
        <v>0</v>
      </c>
      <c r="AK115" s="122">
        <v>0</v>
      </c>
      <c r="AL115" s="122">
        <v>0</v>
      </c>
      <c r="AM115" s="122">
        <v>0</v>
      </c>
      <c r="AN115" s="122">
        <v>0</v>
      </c>
      <c r="AO115" s="122">
        <v>0</v>
      </c>
    </row>
    <row r="116" spans="1:41" x14ac:dyDescent="0.25">
      <c r="A116" s="36" t="str">
        <f t="shared" si="31"/>
        <v>cvehi</v>
      </c>
      <c r="B116" s="36" t="str">
        <f t="shared" si="30"/>
        <v>REF20195-L</v>
      </c>
      <c r="C116" s="122">
        <v>0</v>
      </c>
      <c r="D116" s="122">
        <v>0</v>
      </c>
      <c r="E116" s="122">
        <v>0</v>
      </c>
      <c r="F116" s="122">
        <v>0</v>
      </c>
      <c r="G116" s="122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0</v>
      </c>
      <c r="N116" s="122">
        <v>0</v>
      </c>
      <c r="O116" s="122">
        <v>0</v>
      </c>
      <c r="P116" s="122">
        <v>0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0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0</v>
      </c>
      <c r="AF116" s="122">
        <v>0</v>
      </c>
      <c r="AG116" s="122">
        <v>0</v>
      </c>
      <c r="AH116" s="122">
        <v>0</v>
      </c>
      <c r="AI116" s="122">
        <v>0</v>
      </c>
      <c r="AJ116" s="122">
        <v>0</v>
      </c>
      <c r="AK116" s="122">
        <v>0</v>
      </c>
      <c r="AL116" s="122">
        <v>0</v>
      </c>
      <c r="AM116" s="122">
        <v>0</v>
      </c>
      <c r="AN116" s="122">
        <v>0</v>
      </c>
      <c r="AO116" s="122">
        <v>0</v>
      </c>
    </row>
    <row r="117" spans="1:41" s="3" customFormat="1" x14ac:dyDescent="0.25">
      <c r="A117" s="3" t="str">
        <f t="shared" si="31"/>
        <v>cvehi</v>
      </c>
      <c r="B117" s="3" t="str">
        <f t="shared" si="30"/>
        <v>T3P2S8RL-UCE</v>
      </c>
      <c r="C117" s="123">
        <v>0</v>
      </c>
      <c r="D117" s="123">
        <v>0</v>
      </c>
      <c r="E117" s="123">
        <v>0</v>
      </c>
      <c r="F117" s="123">
        <v>0</v>
      </c>
      <c r="G117" s="123">
        <v>0</v>
      </c>
      <c r="H117" s="123">
        <v>0</v>
      </c>
      <c r="I117" s="123">
        <v>0</v>
      </c>
      <c r="J117" s="123">
        <v>0</v>
      </c>
      <c r="K117" s="123">
        <v>0</v>
      </c>
      <c r="L117" s="123">
        <v>0</v>
      </c>
      <c r="M117" s="123">
        <v>0</v>
      </c>
      <c r="N117" s="123">
        <v>0</v>
      </c>
      <c r="O117" s="123">
        <v>0</v>
      </c>
      <c r="P117" s="123">
        <v>0</v>
      </c>
      <c r="Q117" s="123">
        <v>0</v>
      </c>
      <c r="R117" s="123">
        <v>0</v>
      </c>
      <c r="S117" s="123">
        <v>0</v>
      </c>
      <c r="T117" s="123">
        <v>0</v>
      </c>
      <c r="U117" s="123">
        <v>0</v>
      </c>
      <c r="V117" s="123">
        <v>0</v>
      </c>
      <c r="W117" s="123">
        <v>0</v>
      </c>
      <c r="X117" s="123">
        <v>0</v>
      </c>
      <c r="Y117" s="123">
        <v>0</v>
      </c>
      <c r="Z117" s="123">
        <v>0</v>
      </c>
      <c r="AA117" s="123">
        <v>0</v>
      </c>
      <c r="AB117" s="123">
        <v>0</v>
      </c>
      <c r="AC117" s="123">
        <v>0</v>
      </c>
      <c r="AD117" s="123">
        <v>0</v>
      </c>
      <c r="AE117" s="123">
        <v>0</v>
      </c>
      <c r="AF117" s="123">
        <v>0</v>
      </c>
      <c r="AG117" s="123">
        <v>0</v>
      </c>
      <c r="AH117" s="123">
        <v>0</v>
      </c>
      <c r="AI117" s="123">
        <v>0</v>
      </c>
      <c r="AJ117" s="123">
        <v>0</v>
      </c>
      <c r="AK117" s="123">
        <v>0</v>
      </c>
      <c r="AL117" s="123">
        <v>0</v>
      </c>
      <c r="AM117" s="123">
        <v>0</v>
      </c>
      <c r="AN117" s="123">
        <v>0</v>
      </c>
      <c r="AO117" s="123">
        <v>0</v>
      </c>
    </row>
    <row r="118" spans="1:4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25">
      <c r="C127" s="12"/>
      <c r="D127" s="12"/>
      <c r="E127" s="12"/>
      <c r="F127" s="12"/>
      <c r="G127" s="12"/>
      <c r="H127" s="13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25">
      <c r="C128" s="12"/>
      <c r="D128" s="12"/>
      <c r="E128" s="12"/>
      <c r="F128" s="12"/>
      <c r="G128" s="12"/>
      <c r="H128" s="13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3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3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3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3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3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3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3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3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3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3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3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3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3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3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3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3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3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3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3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3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3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3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3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3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3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3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3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3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25">
      <c r="H157" s="131"/>
    </row>
    <row r="158" spans="3:36" x14ac:dyDescent="0.25">
      <c r="H158" s="131"/>
    </row>
    <row r="159" spans="3:36" x14ac:dyDescent="0.25">
      <c r="H159" s="131"/>
    </row>
    <row r="160" spans="3:36" x14ac:dyDescent="0.25">
      <c r="H160" s="131"/>
    </row>
    <row r="161" spans="8:8" x14ac:dyDescent="0.25">
      <c r="H161" s="131"/>
    </row>
    <row r="162" spans="8:8" x14ac:dyDescent="0.25">
      <c r="H162" s="131"/>
    </row>
    <row r="163" spans="8:8" x14ac:dyDescent="0.25">
      <c r="H163" s="131"/>
    </row>
    <row r="164" spans="8:8" x14ac:dyDescent="0.25">
      <c r="H164" s="131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40625" defaultRowHeight="15" x14ac:dyDescent="0.25"/>
  <cols>
    <col min="1" max="2" width="9.140625" style="83"/>
    <col min="3" max="3" width="22.42578125" style="83" bestFit="1" customWidth="1"/>
    <col min="4" max="16384" width="9.140625" style="83"/>
  </cols>
  <sheetData>
    <row r="1" spans="1:42" x14ac:dyDescent="0.25">
      <c r="A1" s="83" t="s">
        <v>374</v>
      </c>
    </row>
    <row r="7" spans="1:42" x14ac:dyDescent="0.25">
      <c r="D7" s="83">
        <v>2012</v>
      </c>
      <c r="E7" s="83">
        <v>2013</v>
      </c>
      <c r="F7" s="83">
        <v>2014</v>
      </c>
      <c r="G7" s="83">
        <v>2015</v>
      </c>
      <c r="H7" s="83">
        <v>2016</v>
      </c>
      <c r="I7" s="83">
        <v>2017</v>
      </c>
      <c r="J7" s="83">
        <v>2018</v>
      </c>
      <c r="K7" s="83">
        <v>2019</v>
      </c>
      <c r="L7" s="83">
        <v>2020</v>
      </c>
      <c r="M7" s="83">
        <v>2021</v>
      </c>
      <c r="N7" s="83">
        <v>2022</v>
      </c>
      <c r="O7" s="83">
        <v>2023</v>
      </c>
      <c r="P7" s="83">
        <v>2024</v>
      </c>
      <c r="Q7" s="83">
        <v>2025</v>
      </c>
      <c r="R7" s="83">
        <v>2026</v>
      </c>
      <c r="S7" s="83">
        <v>2027</v>
      </c>
      <c r="T7" s="83">
        <v>2028</v>
      </c>
      <c r="U7" s="83">
        <v>2029</v>
      </c>
      <c r="V7" s="83">
        <v>2030</v>
      </c>
      <c r="W7" s="83">
        <v>2031</v>
      </c>
      <c r="X7" s="83">
        <v>2032</v>
      </c>
      <c r="Y7" s="83">
        <v>2033</v>
      </c>
      <c r="Z7" s="83">
        <v>2034</v>
      </c>
      <c r="AA7" s="83">
        <v>2035</v>
      </c>
      <c r="AB7" s="83">
        <v>2036</v>
      </c>
      <c r="AC7" s="83">
        <v>2037</v>
      </c>
      <c r="AD7" s="83">
        <v>2038</v>
      </c>
      <c r="AE7" s="83">
        <v>2039</v>
      </c>
      <c r="AF7" s="83">
        <v>2040</v>
      </c>
      <c r="AG7" s="83">
        <v>2041</v>
      </c>
      <c r="AH7" s="83">
        <v>2042</v>
      </c>
      <c r="AI7" s="83">
        <v>2043</v>
      </c>
      <c r="AJ7" s="83">
        <v>2044</v>
      </c>
      <c r="AK7" s="83">
        <v>2045</v>
      </c>
      <c r="AL7" s="83">
        <v>2046</v>
      </c>
      <c r="AM7" s="83">
        <v>2047</v>
      </c>
      <c r="AN7" s="83">
        <v>2048</v>
      </c>
      <c r="AO7" s="83">
        <v>2049</v>
      </c>
      <c r="AP7" s="83">
        <v>2050</v>
      </c>
    </row>
    <row r="8" spans="1:42" x14ac:dyDescent="0.25">
      <c r="A8" s="83" t="s">
        <v>375</v>
      </c>
      <c r="B8" s="83" t="s">
        <v>376</v>
      </c>
      <c r="C8" s="83" t="str">
        <f>[4]Scenarios!$B8</f>
        <v>Ucon7-75-L</v>
      </c>
      <c r="D8" s="113">
        <v>1</v>
      </c>
      <c r="E8" s="113">
        <v>1</v>
      </c>
      <c r="F8" s="113">
        <v>1</v>
      </c>
      <c r="G8" s="113">
        <v>1</v>
      </c>
      <c r="H8" s="113">
        <v>1</v>
      </c>
      <c r="I8" s="113">
        <v>1</v>
      </c>
      <c r="J8" s="113">
        <v>1</v>
      </c>
      <c r="K8" s="113">
        <v>1</v>
      </c>
      <c r="L8" s="113">
        <v>1</v>
      </c>
      <c r="M8" s="113">
        <v>1</v>
      </c>
      <c r="N8" s="113">
        <v>1</v>
      </c>
      <c r="O8" s="113">
        <v>1</v>
      </c>
      <c r="P8" s="113">
        <v>1</v>
      </c>
      <c r="Q8" s="113">
        <v>1</v>
      </c>
      <c r="R8" s="113">
        <v>1</v>
      </c>
      <c r="S8" s="113">
        <v>1</v>
      </c>
      <c r="T8" s="113">
        <v>1</v>
      </c>
      <c r="U8" s="113">
        <v>1</v>
      </c>
      <c r="V8" s="113">
        <v>1</v>
      </c>
      <c r="W8" s="113">
        <v>1</v>
      </c>
      <c r="X8" s="113">
        <v>1</v>
      </c>
      <c r="Y8" s="113">
        <v>1</v>
      </c>
      <c r="Z8" s="113">
        <v>1</v>
      </c>
      <c r="AA8" s="113">
        <v>1</v>
      </c>
      <c r="AB8" s="113">
        <v>1</v>
      </c>
      <c r="AC8" s="113">
        <v>1</v>
      </c>
      <c r="AD8" s="113">
        <v>1</v>
      </c>
      <c r="AE8" s="113">
        <v>1</v>
      </c>
      <c r="AF8" s="113">
        <v>1</v>
      </c>
      <c r="AG8" s="113">
        <v>1</v>
      </c>
      <c r="AH8" s="113">
        <v>1</v>
      </c>
      <c r="AI8" s="113">
        <v>1</v>
      </c>
      <c r="AJ8" s="113">
        <v>1</v>
      </c>
      <c r="AK8" s="113">
        <v>1</v>
      </c>
      <c r="AL8" s="113">
        <v>1</v>
      </c>
      <c r="AM8" s="113">
        <v>1</v>
      </c>
      <c r="AN8" s="113">
        <v>1</v>
      </c>
      <c r="AO8" s="113">
        <v>1</v>
      </c>
      <c r="AP8" s="113">
        <v>1</v>
      </c>
    </row>
    <row r="9" spans="1:42" x14ac:dyDescent="0.25">
      <c r="A9" s="83" t="s">
        <v>375</v>
      </c>
      <c r="B9" s="83" t="s">
        <v>376</v>
      </c>
      <c r="C9" s="83" t="str">
        <f>[4]Scenarios!$B9</f>
        <v>Con7-75-L</v>
      </c>
      <c r="D9" s="113">
        <v>1</v>
      </c>
      <c r="E9" s="113">
        <v>1</v>
      </c>
      <c r="F9" s="113">
        <v>1</v>
      </c>
      <c r="G9" s="113">
        <v>1</v>
      </c>
      <c r="H9" s="113">
        <v>1</v>
      </c>
      <c r="I9" s="113">
        <v>1</v>
      </c>
      <c r="J9" s="113">
        <v>1</v>
      </c>
      <c r="K9" s="113">
        <v>1</v>
      </c>
      <c r="L9" s="113">
        <v>1</v>
      </c>
      <c r="M9" s="113">
        <v>1</v>
      </c>
      <c r="N9" s="113">
        <v>1</v>
      </c>
      <c r="O9" s="113">
        <v>1</v>
      </c>
      <c r="P9" s="113">
        <v>1</v>
      </c>
      <c r="Q9" s="113">
        <v>1</v>
      </c>
      <c r="R9" s="113">
        <v>1</v>
      </c>
      <c r="S9" s="113">
        <v>1</v>
      </c>
      <c r="T9" s="113">
        <v>1</v>
      </c>
      <c r="U9" s="113">
        <v>1</v>
      </c>
      <c r="V9" s="113">
        <v>1</v>
      </c>
      <c r="W9" s="113">
        <v>1</v>
      </c>
      <c r="X9" s="113">
        <v>1</v>
      </c>
      <c r="Y9" s="113">
        <v>1</v>
      </c>
      <c r="Z9" s="113">
        <v>1</v>
      </c>
      <c r="AA9" s="113">
        <v>1</v>
      </c>
      <c r="AB9" s="113">
        <v>1</v>
      </c>
      <c r="AC9" s="113">
        <v>1</v>
      </c>
      <c r="AD9" s="113">
        <v>1</v>
      </c>
      <c r="AE9" s="113">
        <v>1</v>
      </c>
      <c r="AF9" s="113">
        <v>1</v>
      </c>
      <c r="AG9" s="113">
        <v>1</v>
      </c>
      <c r="AH9" s="113">
        <v>1</v>
      </c>
      <c r="AI9" s="113">
        <v>1</v>
      </c>
      <c r="AJ9" s="113">
        <v>1</v>
      </c>
      <c r="AK9" s="113">
        <v>1</v>
      </c>
      <c r="AL9" s="113">
        <v>1</v>
      </c>
      <c r="AM9" s="113">
        <v>1</v>
      </c>
      <c r="AN9" s="113">
        <v>1</v>
      </c>
      <c r="AO9" s="113">
        <v>1</v>
      </c>
      <c r="AP9" s="113">
        <v>1</v>
      </c>
    </row>
    <row r="10" spans="1:42" x14ac:dyDescent="0.25">
      <c r="A10" s="83" t="s">
        <v>375</v>
      </c>
      <c r="B10" s="83" t="s">
        <v>376</v>
      </c>
      <c r="C10" s="83" t="str">
        <f>[4]Scenarios!$B10</f>
        <v>Ucon_NB-UCE-L</v>
      </c>
      <c r="D10" s="113">
        <v>1</v>
      </c>
      <c r="E10" s="113">
        <v>1</v>
      </c>
      <c r="F10" s="113">
        <v>1</v>
      </c>
      <c r="G10" s="113">
        <v>1</v>
      </c>
      <c r="H10" s="113">
        <v>1</v>
      </c>
      <c r="I10" s="113">
        <v>1</v>
      </c>
      <c r="J10" s="113">
        <v>1</v>
      </c>
      <c r="K10" s="113">
        <v>1</v>
      </c>
      <c r="L10" s="113">
        <v>1</v>
      </c>
      <c r="M10" s="113">
        <v>1</v>
      </c>
      <c r="N10" s="113">
        <v>1</v>
      </c>
      <c r="O10" s="113">
        <v>1</v>
      </c>
      <c r="P10" s="113">
        <v>1</v>
      </c>
      <c r="Q10" s="113">
        <v>1</v>
      </c>
      <c r="R10" s="113">
        <v>1</v>
      </c>
      <c r="S10" s="113">
        <v>1</v>
      </c>
      <c r="T10" s="113">
        <v>1</v>
      </c>
      <c r="U10" s="113">
        <v>1</v>
      </c>
      <c r="V10" s="113">
        <v>1</v>
      </c>
      <c r="W10" s="113">
        <v>1</v>
      </c>
      <c r="X10" s="113">
        <v>1</v>
      </c>
      <c r="Y10" s="113">
        <v>1</v>
      </c>
      <c r="Z10" s="113">
        <v>1</v>
      </c>
      <c r="AA10" s="113">
        <v>1</v>
      </c>
      <c r="AB10" s="113">
        <v>1</v>
      </c>
      <c r="AC10" s="113">
        <v>1</v>
      </c>
      <c r="AD10" s="113">
        <v>1</v>
      </c>
      <c r="AE10" s="113">
        <v>1</v>
      </c>
      <c r="AF10" s="113">
        <v>1</v>
      </c>
      <c r="AG10" s="113">
        <v>1</v>
      </c>
      <c r="AH10" s="113">
        <v>1</v>
      </c>
      <c r="AI10" s="113">
        <v>1</v>
      </c>
      <c r="AJ10" s="113">
        <v>1</v>
      </c>
      <c r="AK10" s="113">
        <v>1</v>
      </c>
      <c r="AL10" s="113">
        <v>1</v>
      </c>
      <c r="AM10" s="113">
        <v>1</v>
      </c>
      <c r="AN10" s="113">
        <v>1</v>
      </c>
      <c r="AO10" s="113">
        <v>1</v>
      </c>
      <c r="AP10" s="113">
        <v>1</v>
      </c>
    </row>
    <row r="11" spans="1:42" x14ac:dyDescent="0.25">
      <c r="A11" s="83" t="s">
        <v>375</v>
      </c>
      <c r="B11" s="83" t="s">
        <v>376</v>
      </c>
      <c r="C11" s="83" t="str">
        <f>[4]Scenarios!$B11</f>
        <v>Con_NB-UCE</v>
      </c>
      <c r="D11" s="113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3">
        <v>1</v>
      </c>
      <c r="M11" s="113">
        <v>1</v>
      </c>
      <c r="N11" s="113">
        <v>1</v>
      </c>
      <c r="O11" s="113">
        <v>1</v>
      </c>
      <c r="P11" s="113">
        <v>1</v>
      </c>
      <c r="Q11" s="113">
        <v>1</v>
      </c>
      <c r="R11" s="113">
        <v>1</v>
      </c>
      <c r="S11" s="113">
        <v>1</v>
      </c>
      <c r="T11" s="113">
        <v>1</v>
      </c>
      <c r="U11" s="113">
        <v>1</v>
      </c>
      <c r="V11" s="113">
        <v>1</v>
      </c>
      <c r="W11" s="113">
        <v>1</v>
      </c>
      <c r="X11" s="113">
        <v>1</v>
      </c>
      <c r="Y11" s="113">
        <v>1</v>
      </c>
      <c r="Z11" s="113">
        <v>1</v>
      </c>
      <c r="AA11" s="113">
        <v>1</v>
      </c>
      <c r="AB11" s="113">
        <v>1</v>
      </c>
      <c r="AC11" s="113">
        <v>1</v>
      </c>
      <c r="AD11" s="113">
        <v>1</v>
      </c>
      <c r="AE11" s="113">
        <v>1</v>
      </c>
      <c r="AF11" s="113">
        <v>1</v>
      </c>
      <c r="AG11" s="113">
        <v>1</v>
      </c>
      <c r="AH11" s="113">
        <v>1</v>
      </c>
      <c r="AI11" s="113">
        <v>1</v>
      </c>
      <c r="AJ11" s="113">
        <v>1</v>
      </c>
      <c r="AK11" s="113">
        <v>1</v>
      </c>
      <c r="AL11" s="113">
        <v>1</v>
      </c>
      <c r="AM11" s="113">
        <v>1</v>
      </c>
      <c r="AN11" s="113">
        <v>1</v>
      </c>
      <c r="AO11" s="113">
        <v>1</v>
      </c>
      <c r="AP11" s="113">
        <v>1</v>
      </c>
    </row>
    <row r="12" spans="1:42" x14ac:dyDescent="0.25">
      <c r="A12" s="83" t="s">
        <v>375</v>
      </c>
      <c r="B12" s="83" t="s">
        <v>376</v>
      </c>
      <c r="C12" s="83" t="str">
        <f>[4]Scenarios!$B12</f>
        <v>Ucon_NB9-5</v>
      </c>
      <c r="D12" s="113">
        <v>1</v>
      </c>
      <c r="E12" s="113">
        <v>1</v>
      </c>
      <c r="F12" s="113">
        <v>1</v>
      </c>
      <c r="G12" s="113">
        <v>1</v>
      </c>
      <c r="H12" s="113">
        <v>1</v>
      </c>
      <c r="I12" s="113">
        <v>1</v>
      </c>
      <c r="J12" s="113">
        <v>1</v>
      </c>
      <c r="K12" s="113">
        <v>1</v>
      </c>
      <c r="L12" s="113">
        <v>1</v>
      </c>
      <c r="M12" s="113">
        <v>1</v>
      </c>
      <c r="N12" s="113">
        <v>1</v>
      </c>
      <c r="O12" s="113">
        <v>1</v>
      </c>
      <c r="P12" s="113">
        <v>1</v>
      </c>
      <c r="Q12" s="113">
        <v>1</v>
      </c>
      <c r="R12" s="113">
        <v>1</v>
      </c>
      <c r="S12" s="113">
        <v>1</v>
      </c>
      <c r="T12" s="113">
        <v>1</v>
      </c>
      <c r="U12" s="113">
        <v>1</v>
      </c>
      <c r="V12" s="113">
        <v>1</v>
      </c>
      <c r="W12" s="113">
        <v>1</v>
      </c>
      <c r="X12" s="113">
        <v>1</v>
      </c>
      <c r="Y12" s="113">
        <v>1</v>
      </c>
      <c r="Z12" s="113">
        <v>1</v>
      </c>
      <c r="AA12" s="113">
        <v>1</v>
      </c>
      <c r="AB12" s="113">
        <v>1</v>
      </c>
      <c r="AC12" s="113">
        <v>1</v>
      </c>
      <c r="AD12" s="113">
        <v>1</v>
      </c>
      <c r="AE12" s="113">
        <v>1</v>
      </c>
      <c r="AF12" s="113">
        <v>1</v>
      </c>
      <c r="AG12" s="113">
        <v>1</v>
      </c>
      <c r="AH12" s="113">
        <v>1</v>
      </c>
      <c r="AI12" s="113">
        <v>1</v>
      </c>
      <c r="AJ12" s="113">
        <v>1</v>
      </c>
      <c r="AK12" s="113">
        <v>1</v>
      </c>
      <c r="AL12" s="113">
        <v>1</v>
      </c>
      <c r="AM12" s="113">
        <v>1</v>
      </c>
      <c r="AN12" s="113">
        <v>1</v>
      </c>
      <c r="AO12" s="113">
        <v>1</v>
      </c>
      <c r="AP12" s="113">
        <v>1</v>
      </c>
    </row>
    <row r="13" spans="1:42" x14ac:dyDescent="0.25">
      <c r="A13" s="83" t="s">
        <v>375</v>
      </c>
      <c r="B13" s="83" t="s">
        <v>376</v>
      </c>
      <c r="C13" s="83" t="str">
        <f>[4]Scenarios!$B13</f>
        <v>RE_CON-UCE-L</v>
      </c>
      <c r="D13" s="113">
        <v>1</v>
      </c>
      <c r="E13" s="113">
        <v>1</v>
      </c>
      <c r="F13" s="113">
        <v>1</v>
      </c>
      <c r="G13" s="113">
        <v>1</v>
      </c>
      <c r="H13" s="113">
        <v>1</v>
      </c>
      <c r="I13" s="113">
        <v>1</v>
      </c>
      <c r="J13" s="113">
        <v>1</v>
      </c>
      <c r="K13" s="113">
        <v>1</v>
      </c>
      <c r="L13" s="113">
        <v>1</v>
      </c>
      <c r="M13" s="113">
        <v>1</v>
      </c>
      <c r="N13" s="113">
        <v>1</v>
      </c>
      <c r="O13" s="113">
        <v>1</v>
      </c>
      <c r="P13" s="113">
        <v>1</v>
      </c>
      <c r="Q13" s="113">
        <v>1</v>
      </c>
      <c r="R13" s="113">
        <v>1</v>
      </c>
      <c r="S13" s="113">
        <v>1</v>
      </c>
      <c r="T13" s="113">
        <v>1</v>
      </c>
      <c r="U13" s="113">
        <v>1</v>
      </c>
      <c r="V13" s="113">
        <v>1</v>
      </c>
      <c r="W13" s="113">
        <v>1</v>
      </c>
      <c r="X13" s="113">
        <v>1</v>
      </c>
      <c r="Y13" s="113">
        <v>1</v>
      </c>
      <c r="Z13" s="113">
        <v>1</v>
      </c>
      <c r="AA13" s="113">
        <v>1</v>
      </c>
      <c r="AB13" s="113">
        <v>1</v>
      </c>
      <c r="AC13" s="113">
        <v>1</v>
      </c>
      <c r="AD13" s="113">
        <v>1</v>
      </c>
      <c r="AE13" s="113">
        <v>1</v>
      </c>
      <c r="AF13" s="113">
        <v>1</v>
      </c>
      <c r="AG13" s="113">
        <v>1</v>
      </c>
      <c r="AH13" s="113">
        <v>1</v>
      </c>
      <c r="AI13" s="113">
        <v>1</v>
      </c>
      <c r="AJ13" s="113">
        <v>1</v>
      </c>
      <c r="AK13" s="113">
        <v>1</v>
      </c>
      <c r="AL13" s="113">
        <v>1</v>
      </c>
      <c r="AM13" s="113">
        <v>1</v>
      </c>
      <c r="AN13" s="113">
        <v>1</v>
      </c>
      <c r="AO13" s="113">
        <v>1</v>
      </c>
      <c r="AP13" s="113">
        <v>1</v>
      </c>
    </row>
    <row r="14" spans="1:42" x14ac:dyDescent="0.25">
      <c r="A14" s="83" t="s">
        <v>375</v>
      </c>
      <c r="B14" s="83" t="s">
        <v>376</v>
      </c>
      <c r="C14" s="83" t="str">
        <f>[4]Scenarios!$B14</f>
        <v>TRAPES-UCE-L</v>
      </c>
      <c r="D14" s="113">
        <v>1</v>
      </c>
      <c r="E14" s="113">
        <v>1</v>
      </c>
      <c r="F14" s="113">
        <v>1</v>
      </c>
      <c r="G14" s="113">
        <v>1</v>
      </c>
      <c r="H14" s="113">
        <v>1</v>
      </c>
      <c r="I14" s="113">
        <v>1</v>
      </c>
      <c r="J14" s="113">
        <v>1</v>
      </c>
      <c r="K14" s="113">
        <v>1</v>
      </c>
      <c r="L14" s="113">
        <v>1</v>
      </c>
      <c r="M14" s="113">
        <v>1</v>
      </c>
      <c r="N14" s="113">
        <v>1</v>
      </c>
      <c r="O14" s="113">
        <v>1</v>
      </c>
      <c r="P14" s="113">
        <v>1</v>
      </c>
      <c r="Q14" s="113">
        <v>1</v>
      </c>
      <c r="R14" s="113">
        <v>1</v>
      </c>
      <c r="S14" s="113">
        <v>1</v>
      </c>
      <c r="T14" s="113">
        <v>1</v>
      </c>
      <c r="U14" s="113">
        <v>1</v>
      </c>
      <c r="V14" s="113">
        <v>1</v>
      </c>
      <c r="W14" s="113">
        <v>1</v>
      </c>
      <c r="X14" s="113">
        <v>1</v>
      </c>
      <c r="Y14" s="113">
        <v>1</v>
      </c>
      <c r="Z14" s="113">
        <v>1</v>
      </c>
      <c r="AA14" s="113">
        <v>1</v>
      </c>
      <c r="AB14" s="113">
        <v>1</v>
      </c>
      <c r="AC14" s="113">
        <v>1</v>
      </c>
      <c r="AD14" s="113">
        <v>1</v>
      </c>
      <c r="AE14" s="113">
        <v>1</v>
      </c>
      <c r="AF14" s="113">
        <v>1</v>
      </c>
      <c r="AG14" s="113">
        <v>1</v>
      </c>
      <c r="AH14" s="113">
        <v>1</v>
      </c>
      <c r="AI14" s="113">
        <v>1</v>
      </c>
      <c r="AJ14" s="113">
        <v>1</v>
      </c>
      <c r="AK14" s="113">
        <v>1</v>
      </c>
      <c r="AL14" s="113">
        <v>1</v>
      </c>
      <c r="AM14" s="113">
        <v>1</v>
      </c>
      <c r="AN14" s="113">
        <v>1</v>
      </c>
      <c r="AO14" s="113">
        <v>1</v>
      </c>
      <c r="AP14" s="113">
        <v>1</v>
      </c>
    </row>
    <row r="15" spans="1:42" x14ac:dyDescent="0.25">
      <c r="A15" s="83" t="s">
        <v>375</v>
      </c>
      <c r="B15" s="83" t="s">
        <v>376</v>
      </c>
      <c r="C15" s="83" t="str">
        <f>[4]Scenarios!$B15</f>
        <v>REF2019-UCE-L</v>
      </c>
      <c r="D15" s="113">
        <v>1</v>
      </c>
      <c r="E15" s="113">
        <v>1</v>
      </c>
      <c r="F15" s="113">
        <v>1</v>
      </c>
      <c r="G15" s="113">
        <v>1</v>
      </c>
      <c r="H15" s="113">
        <v>1</v>
      </c>
      <c r="I15" s="113">
        <v>1</v>
      </c>
      <c r="J15" s="113">
        <v>1</v>
      </c>
      <c r="K15" s="113">
        <v>1</v>
      </c>
      <c r="L15" s="113">
        <v>1</v>
      </c>
      <c r="M15" s="113">
        <v>1</v>
      </c>
      <c r="N15" s="113">
        <v>1</v>
      </c>
      <c r="O15" s="113">
        <v>1</v>
      </c>
      <c r="P15" s="113">
        <v>1</v>
      </c>
      <c r="Q15" s="113">
        <v>1</v>
      </c>
      <c r="R15" s="113">
        <v>1</v>
      </c>
      <c r="S15" s="113">
        <v>1</v>
      </c>
      <c r="T15" s="113">
        <v>1</v>
      </c>
      <c r="U15" s="113">
        <v>1</v>
      </c>
      <c r="V15" s="113">
        <v>1</v>
      </c>
      <c r="W15" s="113">
        <v>1</v>
      </c>
      <c r="X15" s="113">
        <v>1</v>
      </c>
      <c r="Y15" s="113">
        <v>1</v>
      </c>
      <c r="Z15" s="113">
        <v>1</v>
      </c>
      <c r="AA15" s="113">
        <v>1</v>
      </c>
      <c r="AB15" s="113">
        <v>1</v>
      </c>
      <c r="AC15" s="113">
        <v>1</v>
      </c>
      <c r="AD15" s="113">
        <v>1</v>
      </c>
      <c r="AE15" s="113">
        <v>1</v>
      </c>
      <c r="AF15" s="113">
        <v>1</v>
      </c>
      <c r="AG15" s="113">
        <v>1</v>
      </c>
      <c r="AH15" s="113">
        <v>1</v>
      </c>
      <c r="AI15" s="113">
        <v>1</v>
      </c>
      <c r="AJ15" s="113">
        <v>1</v>
      </c>
      <c r="AK15" s="113">
        <v>1</v>
      </c>
      <c r="AL15" s="113">
        <v>1</v>
      </c>
      <c r="AM15" s="113">
        <v>1</v>
      </c>
      <c r="AN15" s="113">
        <v>1</v>
      </c>
      <c r="AO15" s="113">
        <v>1</v>
      </c>
      <c r="AP15" s="113">
        <v>1</v>
      </c>
    </row>
    <row r="16" spans="1:42" x14ac:dyDescent="0.25">
      <c r="A16" s="83" t="s">
        <v>375</v>
      </c>
      <c r="B16" s="83" t="s">
        <v>376</v>
      </c>
      <c r="C16" s="83" t="str">
        <f>[4]Scenarios!$B16</f>
        <v>REF20195-L</v>
      </c>
      <c r="D16" s="113">
        <v>1</v>
      </c>
      <c r="E16" s="113">
        <v>1</v>
      </c>
      <c r="F16" s="113">
        <v>1</v>
      </c>
      <c r="G16" s="113">
        <v>1</v>
      </c>
      <c r="H16" s="113">
        <v>1</v>
      </c>
      <c r="I16" s="113">
        <v>1</v>
      </c>
      <c r="J16" s="113">
        <v>1</v>
      </c>
      <c r="K16" s="113">
        <v>1</v>
      </c>
      <c r="L16" s="113">
        <v>1</v>
      </c>
      <c r="M16" s="113">
        <v>1</v>
      </c>
      <c r="N16" s="113">
        <v>1</v>
      </c>
      <c r="O16" s="113">
        <v>1</v>
      </c>
      <c r="P16" s="113">
        <v>1</v>
      </c>
      <c r="Q16" s="113">
        <v>1</v>
      </c>
      <c r="R16" s="113">
        <v>1</v>
      </c>
      <c r="S16" s="113">
        <v>1</v>
      </c>
      <c r="T16" s="113">
        <v>1</v>
      </c>
      <c r="U16" s="113">
        <v>1</v>
      </c>
      <c r="V16" s="113">
        <v>1</v>
      </c>
      <c r="W16" s="113">
        <v>1</v>
      </c>
      <c r="X16" s="113">
        <v>1</v>
      </c>
      <c r="Y16" s="113">
        <v>1</v>
      </c>
      <c r="Z16" s="113">
        <v>1</v>
      </c>
      <c r="AA16" s="113">
        <v>1</v>
      </c>
      <c r="AB16" s="113">
        <v>1</v>
      </c>
      <c r="AC16" s="113">
        <v>1</v>
      </c>
      <c r="AD16" s="113">
        <v>1</v>
      </c>
      <c r="AE16" s="113">
        <v>1</v>
      </c>
      <c r="AF16" s="113">
        <v>1</v>
      </c>
      <c r="AG16" s="113">
        <v>1</v>
      </c>
      <c r="AH16" s="113">
        <v>1</v>
      </c>
      <c r="AI16" s="113">
        <v>1</v>
      </c>
      <c r="AJ16" s="113">
        <v>1</v>
      </c>
      <c r="AK16" s="113">
        <v>1</v>
      </c>
      <c r="AL16" s="113">
        <v>1</v>
      </c>
      <c r="AM16" s="113">
        <v>1</v>
      </c>
      <c r="AN16" s="113">
        <v>1</v>
      </c>
      <c r="AO16" s="113">
        <v>1</v>
      </c>
      <c r="AP16" s="113">
        <v>1</v>
      </c>
    </row>
    <row r="17" spans="1:42" x14ac:dyDescent="0.25">
      <c r="A17" s="83" t="s">
        <v>375</v>
      </c>
      <c r="B17" s="83" t="s">
        <v>376</v>
      </c>
      <c r="C17" s="83" t="str">
        <f>[4]Scenarios!$B17</f>
        <v>T3P2S8RL-UCE</v>
      </c>
      <c r="D17" s="113">
        <v>1</v>
      </c>
      <c r="E17" s="113">
        <v>1</v>
      </c>
      <c r="F17" s="113">
        <v>1</v>
      </c>
      <c r="G17" s="113">
        <v>1</v>
      </c>
      <c r="H17" s="113">
        <v>1</v>
      </c>
      <c r="I17" s="113">
        <v>1</v>
      </c>
      <c r="J17" s="113">
        <v>1</v>
      </c>
      <c r="K17" s="113">
        <v>1</v>
      </c>
      <c r="L17" s="113">
        <v>1</v>
      </c>
      <c r="M17" s="113">
        <v>1</v>
      </c>
      <c r="N17" s="113">
        <v>1</v>
      </c>
      <c r="O17" s="113">
        <v>1</v>
      </c>
      <c r="P17" s="113">
        <v>1</v>
      </c>
      <c r="Q17" s="113">
        <v>1</v>
      </c>
      <c r="R17" s="113">
        <v>1</v>
      </c>
      <c r="S17" s="113">
        <v>1</v>
      </c>
      <c r="T17" s="113">
        <v>1</v>
      </c>
      <c r="U17" s="113">
        <v>1</v>
      </c>
      <c r="V17" s="113">
        <v>1</v>
      </c>
      <c r="W17" s="113">
        <v>1</v>
      </c>
      <c r="X17" s="113">
        <v>1</v>
      </c>
      <c r="Y17" s="113">
        <v>1</v>
      </c>
      <c r="Z17" s="113">
        <v>1</v>
      </c>
      <c r="AA17" s="113">
        <v>1</v>
      </c>
      <c r="AB17" s="113">
        <v>1</v>
      </c>
      <c r="AC17" s="113">
        <v>1</v>
      </c>
      <c r="AD17" s="113">
        <v>1</v>
      </c>
      <c r="AE17" s="113">
        <v>1</v>
      </c>
      <c r="AF17" s="113">
        <v>1</v>
      </c>
      <c r="AG17" s="113">
        <v>1</v>
      </c>
      <c r="AH17" s="113">
        <v>1</v>
      </c>
      <c r="AI17" s="113">
        <v>1</v>
      </c>
      <c r="AJ17" s="113">
        <v>1</v>
      </c>
      <c r="AK17" s="113">
        <v>1</v>
      </c>
      <c r="AL17" s="113">
        <v>1</v>
      </c>
      <c r="AM17" s="113">
        <v>1</v>
      </c>
      <c r="AN17" s="113">
        <v>1</v>
      </c>
      <c r="AO17" s="113">
        <v>1</v>
      </c>
      <c r="AP17" s="113">
        <v>1</v>
      </c>
    </row>
    <row r="19" spans="1:42" x14ac:dyDescent="0.25"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</row>
    <row r="20" spans="1:42" x14ac:dyDescent="0.25">
      <c r="C20" s="48"/>
    </row>
    <row r="21" spans="1:42" x14ac:dyDescent="0.25">
      <c r="C21" s="48"/>
    </row>
    <row r="22" spans="1:42" x14ac:dyDescent="0.25">
      <c r="C22" s="48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</row>
    <row r="23" spans="1:42" x14ac:dyDescent="0.25">
      <c r="C23" s="48"/>
    </row>
    <row r="24" spans="1:42" x14ac:dyDescent="0.25">
      <c r="C24" s="48"/>
    </row>
    <row r="25" spans="1:42" x14ac:dyDescent="0.25">
      <c r="C25" s="48"/>
    </row>
    <row r="26" spans="1:42" x14ac:dyDescent="0.25">
      <c r="C26" s="128"/>
    </row>
    <row r="27" spans="1:42" x14ac:dyDescent="0.25">
      <c r="C27" s="128"/>
    </row>
    <row r="28" spans="1:42" x14ac:dyDescent="0.25">
      <c r="C28" s="128"/>
    </row>
    <row r="29" spans="1:42" x14ac:dyDescent="0.25">
      <c r="C29" s="128"/>
    </row>
    <row r="30" spans="1:42" x14ac:dyDescent="0.25">
      <c r="C30" s="128"/>
    </row>
    <row r="31" spans="1:42" x14ac:dyDescent="0.25">
      <c r="C31" s="128"/>
    </row>
    <row r="32" spans="1:42" x14ac:dyDescent="0.25">
      <c r="C32" s="128"/>
    </row>
    <row r="33" spans="3:52" x14ac:dyDescent="0.25">
      <c r="C33" s="128"/>
    </row>
    <row r="34" spans="3:52" x14ac:dyDescent="0.25">
      <c r="C34" s="128"/>
      <c r="AZ34" s="114"/>
    </row>
    <row r="35" spans="3:52" x14ac:dyDescent="0.25">
      <c r="C35" s="128"/>
      <c r="AZ35" s="114"/>
    </row>
    <row r="36" spans="3:52" x14ac:dyDescent="0.25">
      <c r="C36" s="128"/>
      <c r="AZ36" s="114"/>
    </row>
    <row r="37" spans="3:52" x14ac:dyDescent="0.25">
      <c r="C37" s="128"/>
      <c r="AZ37" s="114"/>
    </row>
    <row r="38" spans="3:52" x14ac:dyDescent="0.25">
      <c r="C38" s="128"/>
      <c r="AZ38" s="114"/>
    </row>
    <row r="39" spans="3:52" x14ac:dyDescent="0.25">
      <c r="C39" s="128"/>
    </row>
    <row r="40" spans="3:52" x14ac:dyDescent="0.25">
      <c r="C40" s="128"/>
    </row>
    <row r="41" spans="3:52" x14ac:dyDescent="0.25">
      <c r="C41" s="128"/>
    </row>
    <row r="42" spans="3:52" x14ac:dyDescent="0.25">
      <c r="C42" s="128"/>
    </row>
    <row r="43" spans="3:52" x14ac:dyDescent="0.25">
      <c r="C43" s="128"/>
    </row>
    <row r="44" spans="3:52" x14ac:dyDescent="0.25">
      <c r="C44" s="128"/>
    </row>
    <row r="45" spans="3:52" x14ac:dyDescent="0.25">
      <c r="C45" s="128"/>
    </row>
    <row r="46" spans="3:52" x14ac:dyDescent="0.25">
      <c r="C46" s="128"/>
    </row>
    <row r="47" spans="3:52" x14ac:dyDescent="0.25">
      <c r="C47" s="128"/>
    </row>
    <row r="48" spans="3:52" x14ac:dyDescent="0.25">
      <c r="C48" s="128"/>
    </row>
    <row r="49" spans="3:3" x14ac:dyDescent="0.25">
      <c r="C49" s="128"/>
    </row>
    <row r="50" spans="3:3" x14ac:dyDescent="0.25">
      <c r="C50" s="128"/>
    </row>
    <row r="51" spans="3:3" x14ac:dyDescent="0.25">
      <c r="C51" s="128"/>
    </row>
    <row r="52" spans="3:3" x14ac:dyDescent="0.25">
      <c r="C52" s="128"/>
    </row>
    <row r="53" spans="3:3" x14ac:dyDescent="0.25">
      <c r="C53" s="128"/>
    </row>
    <row r="54" spans="3:3" x14ac:dyDescent="0.25">
      <c r="C54" s="128"/>
    </row>
    <row r="55" spans="3:3" x14ac:dyDescent="0.25">
      <c r="C55" s="128"/>
    </row>
    <row r="56" spans="3:3" x14ac:dyDescent="0.25">
      <c r="C56" s="128"/>
    </row>
    <row r="57" spans="3:3" x14ac:dyDescent="0.25">
      <c r="C57" s="128"/>
    </row>
    <row r="58" spans="3:3" x14ac:dyDescent="0.25">
      <c r="C58" s="128"/>
    </row>
    <row r="59" spans="3:3" x14ac:dyDescent="0.25">
      <c r="C59" s="128"/>
    </row>
    <row r="60" spans="3:3" x14ac:dyDescent="0.25">
      <c r="C60" s="128"/>
    </row>
    <row r="61" spans="3:3" x14ac:dyDescent="0.25">
      <c r="C61" s="128"/>
    </row>
    <row r="62" spans="3:3" x14ac:dyDescent="0.25">
      <c r="C62" s="128"/>
    </row>
    <row r="63" spans="3:3" x14ac:dyDescent="0.25">
      <c r="C63" s="128"/>
    </row>
    <row r="64" spans="3:3" x14ac:dyDescent="0.25">
      <c r="C64" s="128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40625" defaultRowHeight="15" x14ac:dyDescent="0.25"/>
  <cols>
    <col min="1" max="2" width="9.140625" style="83"/>
    <col min="3" max="3" width="25.28515625" style="83" customWidth="1"/>
    <col min="4" max="12" width="9.140625" style="37"/>
    <col min="13" max="16384" width="9.140625" style="83"/>
  </cols>
  <sheetData>
    <row r="1" spans="1:51" x14ac:dyDescent="0.25">
      <c r="A1" s="83" t="s">
        <v>374</v>
      </c>
    </row>
    <row r="7" spans="1:51" x14ac:dyDescent="0.25">
      <c r="D7" s="37">
        <v>2012</v>
      </c>
      <c r="E7" s="37">
        <v>2013</v>
      </c>
      <c r="F7" s="37">
        <v>2014</v>
      </c>
      <c r="G7" s="37">
        <v>2015</v>
      </c>
      <c r="H7" s="37">
        <v>2016</v>
      </c>
      <c r="I7" s="37">
        <v>2017</v>
      </c>
      <c r="J7" s="37">
        <v>2018</v>
      </c>
      <c r="K7" s="37">
        <v>2019</v>
      </c>
      <c r="L7" s="37">
        <v>2020</v>
      </c>
      <c r="M7" s="83">
        <v>2021</v>
      </c>
      <c r="N7" s="83">
        <v>2022</v>
      </c>
      <c r="O7" s="83">
        <v>2023</v>
      </c>
      <c r="P7" s="83">
        <v>2024</v>
      </c>
      <c r="Q7" s="83">
        <v>2025</v>
      </c>
      <c r="R7" s="83">
        <v>2026</v>
      </c>
      <c r="S7" s="83">
        <v>2027</v>
      </c>
      <c r="T7" s="83">
        <v>2028</v>
      </c>
      <c r="U7" s="83">
        <v>2029</v>
      </c>
      <c r="V7" s="83">
        <v>2030</v>
      </c>
      <c r="W7" s="83">
        <v>2031</v>
      </c>
      <c r="X7" s="83">
        <v>2032</v>
      </c>
      <c r="Y7" s="83">
        <v>2033</v>
      </c>
      <c r="Z7" s="83">
        <v>2034</v>
      </c>
      <c r="AA7" s="83">
        <v>2035</v>
      </c>
      <c r="AB7" s="83">
        <v>2036</v>
      </c>
      <c r="AC7" s="83">
        <v>2037</v>
      </c>
      <c r="AD7" s="83">
        <v>2038</v>
      </c>
      <c r="AE7" s="83">
        <v>2039</v>
      </c>
      <c r="AF7" s="83">
        <v>2040</v>
      </c>
      <c r="AG7" s="83">
        <v>2041</v>
      </c>
      <c r="AH7" s="83">
        <v>2042</v>
      </c>
      <c r="AI7" s="83">
        <v>2043</v>
      </c>
      <c r="AJ7" s="83">
        <v>2044</v>
      </c>
      <c r="AK7" s="83">
        <v>2045</v>
      </c>
      <c r="AL7" s="83">
        <v>2046</v>
      </c>
      <c r="AM7" s="83">
        <v>2047</v>
      </c>
      <c r="AN7" s="83">
        <v>2048</v>
      </c>
      <c r="AO7" s="83">
        <v>2049</v>
      </c>
      <c r="AP7" s="83">
        <v>2050</v>
      </c>
    </row>
    <row r="8" spans="1:51" x14ac:dyDescent="0.25">
      <c r="A8" s="83" t="s">
        <v>375</v>
      </c>
      <c r="B8" s="83" t="s">
        <v>376</v>
      </c>
      <c r="C8" s="83" t="str">
        <f>[4]Scenarios!$B8</f>
        <v>Ucon7-75-L</v>
      </c>
      <c r="D8" s="127">
        <v>1</v>
      </c>
      <c r="E8" s="127">
        <v>1</v>
      </c>
      <c r="F8" s="127">
        <v>1</v>
      </c>
      <c r="G8" s="127">
        <v>1</v>
      </c>
      <c r="H8" s="127">
        <v>1</v>
      </c>
      <c r="I8" s="127">
        <v>1</v>
      </c>
      <c r="J8" s="127">
        <v>1</v>
      </c>
      <c r="K8" s="127">
        <v>1</v>
      </c>
      <c r="L8" s="127">
        <v>1</v>
      </c>
      <c r="M8" s="113">
        <v>1</v>
      </c>
      <c r="N8" s="113">
        <v>1</v>
      </c>
      <c r="O8" s="113">
        <v>1</v>
      </c>
      <c r="P8" s="113">
        <v>1</v>
      </c>
      <c r="Q8" s="113">
        <v>1</v>
      </c>
      <c r="R8" s="113">
        <v>1</v>
      </c>
      <c r="S8" s="113">
        <v>1</v>
      </c>
      <c r="T8" s="113">
        <v>1</v>
      </c>
      <c r="U8" s="113">
        <v>1</v>
      </c>
      <c r="V8" s="113">
        <v>1</v>
      </c>
      <c r="W8" s="113">
        <v>1</v>
      </c>
      <c r="X8" s="113">
        <v>1</v>
      </c>
      <c r="Y8" s="113">
        <v>1</v>
      </c>
      <c r="Z8" s="113">
        <v>1</v>
      </c>
      <c r="AA8" s="113">
        <v>1</v>
      </c>
      <c r="AB8" s="113">
        <v>1</v>
      </c>
      <c r="AC8" s="113">
        <v>1</v>
      </c>
      <c r="AD8" s="113">
        <v>1</v>
      </c>
      <c r="AE8" s="113">
        <v>1</v>
      </c>
      <c r="AF8" s="113">
        <v>1</v>
      </c>
      <c r="AG8" s="113">
        <v>1</v>
      </c>
      <c r="AH8" s="113">
        <v>1</v>
      </c>
      <c r="AI8" s="113">
        <v>1</v>
      </c>
      <c r="AJ8" s="113">
        <v>1</v>
      </c>
      <c r="AK8" s="113">
        <v>1</v>
      </c>
      <c r="AL8" s="113">
        <v>1</v>
      </c>
      <c r="AM8" s="113">
        <v>1</v>
      </c>
      <c r="AN8" s="113">
        <v>1</v>
      </c>
      <c r="AO8" s="113">
        <v>1</v>
      </c>
      <c r="AP8" s="113">
        <v>1</v>
      </c>
      <c r="AX8" s="115"/>
      <c r="AY8" s="57"/>
    </row>
    <row r="9" spans="1:51" x14ac:dyDescent="0.25">
      <c r="A9" s="83" t="s">
        <v>375</v>
      </c>
      <c r="B9" s="83" t="s">
        <v>376</v>
      </c>
      <c r="C9" s="83" t="str">
        <f>[4]Scenarios!$B9</f>
        <v>Con7-75-L</v>
      </c>
      <c r="D9" s="127">
        <v>1</v>
      </c>
      <c r="E9" s="127">
        <v>1</v>
      </c>
      <c r="F9" s="127">
        <v>1</v>
      </c>
      <c r="G9" s="127">
        <v>1</v>
      </c>
      <c r="H9" s="127">
        <v>1</v>
      </c>
      <c r="I9" s="127">
        <v>1</v>
      </c>
      <c r="J9" s="127">
        <v>1</v>
      </c>
      <c r="K9" s="127">
        <v>1</v>
      </c>
      <c r="L9" s="127">
        <v>1</v>
      </c>
      <c r="M9" s="113">
        <v>1</v>
      </c>
      <c r="N9" s="113">
        <v>1</v>
      </c>
      <c r="O9" s="113">
        <v>1</v>
      </c>
      <c r="P9" s="113">
        <v>1</v>
      </c>
      <c r="Q9" s="113">
        <v>1</v>
      </c>
      <c r="R9" s="113">
        <v>1</v>
      </c>
      <c r="S9" s="113">
        <v>1</v>
      </c>
      <c r="T9" s="113">
        <v>1</v>
      </c>
      <c r="U9" s="113">
        <v>1</v>
      </c>
      <c r="V9" s="113">
        <v>1</v>
      </c>
      <c r="W9" s="113">
        <v>1</v>
      </c>
      <c r="X9" s="113">
        <v>1</v>
      </c>
      <c r="Y9" s="113">
        <v>1</v>
      </c>
      <c r="Z9" s="113">
        <v>1</v>
      </c>
      <c r="AA9" s="113">
        <v>1</v>
      </c>
      <c r="AB9" s="113">
        <v>1</v>
      </c>
      <c r="AC9" s="113">
        <v>1</v>
      </c>
      <c r="AD9" s="113">
        <v>1</v>
      </c>
      <c r="AE9" s="113">
        <v>1</v>
      </c>
      <c r="AF9" s="113">
        <v>1</v>
      </c>
      <c r="AG9" s="113">
        <v>1</v>
      </c>
      <c r="AH9" s="113">
        <v>1</v>
      </c>
      <c r="AI9" s="113">
        <v>1</v>
      </c>
      <c r="AJ9" s="113">
        <v>1</v>
      </c>
      <c r="AK9" s="113">
        <v>1</v>
      </c>
      <c r="AL9" s="113">
        <v>1</v>
      </c>
      <c r="AM9" s="113">
        <v>1</v>
      </c>
      <c r="AN9" s="113">
        <v>1</v>
      </c>
      <c r="AO9" s="113">
        <v>1</v>
      </c>
      <c r="AP9" s="113">
        <v>1</v>
      </c>
      <c r="AX9" s="115"/>
      <c r="AY9" s="57"/>
    </row>
    <row r="10" spans="1:51" x14ac:dyDescent="0.25">
      <c r="A10" s="83" t="s">
        <v>375</v>
      </c>
      <c r="B10" s="83" t="s">
        <v>376</v>
      </c>
      <c r="C10" s="83" t="str">
        <f>[4]Scenarios!$B10</f>
        <v>Ucon_NB-UCE-L</v>
      </c>
      <c r="D10" s="127">
        <v>1</v>
      </c>
      <c r="E10" s="127">
        <v>1</v>
      </c>
      <c r="F10" s="127">
        <v>1</v>
      </c>
      <c r="G10" s="127">
        <v>1</v>
      </c>
      <c r="H10" s="127">
        <v>1</v>
      </c>
      <c r="I10" s="127">
        <v>1</v>
      </c>
      <c r="J10" s="127">
        <v>1</v>
      </c>
      <c r="K10" s="127">
        <v>1</v>
      </c>
      <c r="L10" s="127">
        <v>1</v>
      </c>
      <c r="M10" s="113">
        <v>1</v>
      </c>
      <c r="N10" s="113">
        <v>1</v>
      </c>
      <c r="O10" s="113">
        <v>1</v>
      </c>
      <c r="P10" s="113">
        <v>1</v>
      </c>
      <c r="Q10" s="113">
        <v>1</v>
      </c>
      <c r="R10" s="113">
        <v>1</v>
      </c>
      <c r="S10" s="113">
        <v>1</v>
      </c>
      <c r="T10" s="113">
        <v>1</v>
      </c>
      <c r="U10" s="113">
        <v>1</v>
      </c>
      <c r="V10" s="113">
        <v>1</v>
      </c>
      <c r="W10" s="113">
        <v>1</v>
      </c>
      <c r="X10" s="113">
        <v>1</v>
      </c>
      <c r="Y10" s="113">
        <v>1</v>
      </c>
      <c r="Z10" s="113">
        <v>1</v>
      </c>
      <c r="AA10" s="113">
        <v>1</v>
      </c>
      <c r="AB10" s="113">
        <v>1</v>
      </c>
      <c r="AC10" s="113">
        <v>1</v>
      </c>
      <c r="AD10" s="113">
        <v>1</v>
      </c>
      <c r="AE10" s="113">
        <v>1</v>
      </c>
      <c r="AF10" s="113">
        <v>1</v>
      </c>
      <c r="AG10" s="113">
        <v>1</v>
      </c>
      <c r="AH10" s="113">
        <v>1</v>
      </c>
      <c r="AI10" s="113">
        <v>1</v>
      </c>
      <c r="AJ10" s="113">
        <v>1</v>
      </c>
      <c r="AK10" s="113">
        <v>1</v>
      </c>
      <c r="AL10" s="113">
        <v>1</v>
      </c>
      <c r="AM10" s="113">
        <v>1</v>
      </c>
      <c r="AN10" s="113">
        <v>1</v>
      </c>
      <c r="AO10" s="113">
        <v>1</v>
      </c>
      <c r="AP10" s="113">
        <v>1</v>
      </c>
      <c r="AX10" s="115"/>
      <c r="AY10" s="57"/>
    </row>
    <row r="11" spans="1:51" x14ac:dyDescent="0.25">
      <c r="A11" s="83" t="s">
        <v>375</v>
      </c>
      <c r="B11" s="83" t="s">
        <v>376</v>
      </c>
      <c r="C11" s="83" t="str">
        <f>[4]Scenarios!$B11</f>
        <v>Con_NB-UCE</v>
      </c>
      <c r="D11" s="127">
        <v>1</v>
      </c>
      <c r="E11" s="127">
        <v>1</v>
      </c>
      <c r="F11" s="127">
        <v>1</v>
      </c>
      <c r="G11" s="127">
        <v>1</v>
      </c>
      <c r="H11" s="127">
        <v>1</v>
      </c>
      <c r="I11" s="127">
        <v>1</v>
      </c>
      <c r="J11" s="127">
        <v>1</v>
      </c>
      <c r="K11" s="127">
        <v>1</v>
      </c>
      <c r="L11" s="127">
        <v>1</v>
      </c>
      <c r="M11" s="113">
        <v>1</v>
      </c>
      <c r="N11" s="113">
        <v>1</v>
      </c>
      <c r="O11" s="113">
        <v>1</v>
      </c>
      <c r="P11" s="113">
        <v>1</v>
      </c>
      <c r="Q11" s="113">
        <v>1</v>
      </c>
      <c r="R11" s="113">
        <v>1</v>
      </c>
      <c r="S11" s="113">
        <v>1</v>
      </c>
      <c r="T11" s="113">
        <v>1</v>
      </c>
      <c r="U11" s="113">
        <v>1</v>
      </c>
      <c r="V11" s="113">
        <v>1</v>
      </c>
      <c r="W11" s="113">
        <v>1</v>
      </c>
      <c r="X11" s="113">
        <v>1</v>
      </c>
      <c r="Y11" s="113">
        <v>1</v>
      </c>
      <c r="Z11" s="113">
        <v>1</v>
      </c>
      <c r="AA11" s="113">
        <v>1</v>
      </c>
      <c r="AB11" s="113">
        <v>1</v>
      </c>
      <c r="AC11" s="113">
        <v>1</v>
      </c>
      <c r="AD11" s="113">
        <v>1</v>
      </c>
      <c r="AE11" s="113">
        <v>1</v>
      </c>
      <c r="AF11" s="113">
        <v>1</v>
      </c>
      <c r="AG11" s="113">
        <v>1</v>
      </c>
      <c r="AH11" s="113">
        <v>1</v>
      </c>
      <c r="AI11" s="113">
        <v>1</v>
      </c>
      <c r="AJ11" s="113">
        <v>1</v>
      </c>
      <c r="AK11" s="113">
        <v>1</v>
      </c>
      <c r="AL11" s="113">
        <v>1</v>
      </c>
      <c r="AM11" s="113">
        <v>1</v>
      </c>
      <c r="AN11" s="113">
        <v>1</v>
      </c>
      <c r="AO11" s="113">
        <v>1</v>
      </c>
      <c r="AP11" s="113">
        <v>1</v>
      </c>
      <c r="AX11" s="115"/>
      <c r="AY11" s="57"/>
    </row>
    <row r="12" spans="1:51" x14ac:dyDescent="0.25">
      <c r="A12" s="83" t="s">
        <v>375</v>
      </c>
      <c r="B12" s="83" t="s">
        <v>376</v>
      </c>
      <c r="C12" s="83" t="str">
        <f>[4]Scenarios!$B12</f>
        <v>Ucon_NB9-5</v>
      </c>
      <c r="D12" s="127">
        <v>1</v>
      </c>
      <c r="E12" s="127">
        <v>1</v>
      </c>
      <c r="F12" s="127">
        <v>1</v>
      </c>
      <c r="G12" s="127">
        <v>1</v>
      </c>
      <c r="H12" s="127">
        <v>1</v>
      </c>
      <c r="I12" s="127">
        <v>1</v>
      </c>
      <c r="J12" s="127">
        <v>1</v>
      </c>
      <c r="K12" s="127">
        <v>1</v>
      </c>
      <c r="L12" s="127">
        <v>1</v>
      </c>
      <c r="M12" s="113">
        <v>1</v>
      </c>
      <c r="N12" s="113">
        <v>1</v>
      </c>
      <c r="O12" s="113">
        <v>1</v>
      </c>
      <c r="P12" s="113">
        <v>1</v>
      </c>
      <c r="Q12" s="113">
        <v>1</v>
      </c>
      <c r="R12" s="113">
        <v>1</v>
      </c>
      <c r="S12" s="113">
        <v>1</v>
      </c>
      <c r="T12" s="113">
        <v>1</v>
      </c>
      <c r="U12" s="113">
        <v>1</v>
      </c>
      <c r="V12" s="113">
        <v>1</v>
      </c>
      <c r="W12" s="113">
        <v>1</v>
      </c>
      <c r="X12" s="113">
        <v>1</v>
      </c>
      <c r="Y12" s="113">
        <v>1</v>
      </c>
      <c r="Z12" s="113">
        <v>1</v>
      </c>
      <c r="AA12" s="113">
        <v>1</v>
      </c>
      <c r="AB12" s="113">
        <v>1</v>
      </c>
      <c r="AC12" s="113">
        <v>1</v>
      </c>
      <c r="AD12" s="113">
        <v>1</v>
      </c>
      <c r="AE12" s="113">
        <v>1</v>
      </c>
      <c r="AF12" s="113">
        <v>1</v>
      </c>
      <c r="AG12" s="113">
        <v>1</v>
      </c>
      <c r="AH12" s="113">
        <v>1</v>
      </c>
      <c r="AI12" s="113">
        <v>1</v>
      </c>
      <c r="AJ12" s="113">
        <v>1</v>
      </c>
      <c r="AK12" s="113">
        <v>1</v>
      </c>
      <c r="AL12" s="113">
        <v>1</v>
      </c>
      <c r="AM12" s="113">
        <v>1</v>
      </c>
      <c r="AN12" s="113">
        <v>1</v>
      </c>
      <c r="AO12" s="113">
        <v>1</v>
      </c>
      <c r="AP12" s="113">
        <v>1</v>
      </c>
      <c r="AX12" s="115"/>
      <c r="AY12" s="57"/>
    </row>
    <row r="13" spans="1:51" x14ac:dyDescent="0.25">
      <c r="A13" s="83" t="s">
        <v>375</v>
      </c>
      <c r="B13" s="83" t="s">
        <v>376</v>
      </c>
      <c r="C13" s="83" t="str">
        <f>[4]Scenarios!$B13</f>
        <v>RE_CON-UCE-L</v>
      </c>
      <c r="D13" s="127">
        <v>1</v>
      </c>
      <c r="E13" s="125">
        <v>1</v>
      </c>
      <c r="F13" s="125">
        <v>1</v>
      </c>
      <c r="G13" s="125">
        <v>1</v>
      </c>
      <c r="H13" s="125">
        <v>1</v>
      </c>
      <c r="I13" s="125">
        <v>1</v>
      </c>
      <c r="J13" s="125">
        <v>1</v>
      </c>
      <c r="K13" s="125">
        <v>1</v>
      </c>
      <c r="L13" s="125">
        <v>1</v>
      </c>
      <c r="M13" s="116">
        <v>1</v>
      </c>
      <c r="N13" s="116">
        <v>1</v>
      </c>
      <c r="O13" s="116">
        <v>1</v>
      </c>
      <c r="P13" s="116">
        <v>1</v>
      </c>
      <c r="Q13" s="116">
        <v>1</v>
      </c>
      <c r="R13" s="116">
        <v>1</v>
      </c>
      <c r="S13" s="116">
        <v>1</v>
      </c>
      <c r="T13" s="116">
        <v>1</v>
      </c>
      <c r="U13" s="116">
        <v>1</v>
      </c>
      <c r="V13" s="116">
        <v>1</v>
      </c>
      <c r="W13" s="116">
        <v>1</v>
      </c>
      <c r="X13" s="116">
        <v>1</v>
      </c>
      <c r="Y13" s="116">
        <v>1</v>
      </c>
      <c r="Z13" s="116">
        <v>1</v>
      </c>
      <c r="AA13" s="116">
        <v>1</v>
      </c>
      <c r="AB13" s="116">
        <v>1</v>
      </c>
      <c r="AC13" s="116">
        <v>1</v>
      </c>
      <c r="AD13" s="116">
        <v>1</v>
      </c>
      <c r="AE13" s="116">
        <v>1</v>
      </c>
      <c r="AF13" s="116">
        <v>1</v>
      </c>
      <c r="AG13" s="116">
        <v>1</v>
      </c>
      <c r="AH13" s="116">
        <v>1</v>
      </c>
      <c r="AI13" s="116">
        <v>1</v>
      </c>
      <c r="AJ13" s="116">
        <v>1</v>
      </c>
      <c r="AK13" s="116">
        <v>1</v>
      </c>
      <c r="AL13" s="116">
        <v>1</v>
      </c>
      <c r="AM13" s="116">
        <v>1</v>
      </c>
      <c r="AN13" s="116">
        <v>1</v>
      </c>
      <c r="AO13" s="116">
        <v>1</v>
      </c>
      <c r="AP13" s="116">
        <v>1</v>
      </c>
      <c r="AX13" s="115"/>
      <c r="AY13" s="57"/>
    </row>
    <row r="14" spans="1:51" x14ac:dyDescent="0.25">
      <c r="A14" s="83" t="s">
        <v>375</v>
      </c>
      <c r="B14" s="83" t="s">
        <v>376</v>
      </c>
      <c r="C14" s="83" t="str">
        <f>[4]Scenarios!$B14</f>
        <v>TRAPES-UCE-L</v>
      </c>
      <c r="D14" s="127">
        <v>1</v>
      </c>
      <c r="E14" s="127">
        <v>1</v>
      </c>
      <c r="F14" s="127">
        <v>1</v>
      </c>
      <c r="G14" s="127">
        <v>1</v>
      </c>
      <c r="H14" s="127">
        <v>1</v>
      </c>
      <c r="I14" s="127">
        <v>1</v>
      </c>
      <c r="J14" s="127">
        <v>1</v>
      </c>
      <c r="K14" s="127">
        <v>1</v>
      </c>
      <c r="L14" s="127">
        <v>1</v>
      </c>
      <c r="M14" s="113">
        <v>1</v>
      </c>
      <c r="N14" s="113">
        <v>1</v>
      </c>
      <c r="O14" s="113">
        <v>1</v>
      </c>
      <c r="P14" s="113">
        <v>1</v>
      </c>
      <c r="Q14" s="113">
        <v>1</v>
      </c>
      <c r="R14" s="113">
        <v>1</v>
      </c>
      <c r="S14" s="113">
        <v>1</v>
      </c>
      <c r="T14" s="113">
        <v>1</v>
      </c>
      <c r="U14" s="113">
        <v>1</v>
      </c>
      <c r="V14" s="113">
        <v>1</v>
      </c>
      <c r="W14" s="113">
        <v>1</v>
      </c>
      <c r="X14" s="113">
        <v>1</v>
      </c>
      <c r="Y14" s="113">
        <v>1</v>
      </c>
      <c r="Z14" s="113">
        <v>1</v>
      </c>
      <c r="AA14" s="113">
        <v>1</v>
      </c>
      <c r="AB14" s="113">
        <v>1</v>
      </c>
      <c r="AC14" s="113">
        <v>1</v>
      </c>
      <c r="AD14" s="113">
        <v>1</v>
      </c>
      <c r="AE14" s="113">
        <v>1</v>
      </c>
      <c r="AF14" s="113">
        <v>1</v>
      </c>
      <c r="AG14" s="113">
        <v>1</v>
      </c>
      <c r="AH14" s="113">
        <v>1</v>
      </c>
      <c r="AI14" s="113">
        <v>1</v>
      </c>
      <c r="AJ14" s="113">
        <v>1</v>
      </c>
      <c r="AK14" s="113">
        <v>1</v>
      </c>
      <c r="AL14" s="113">
        <v>1</v>
      </c>
      <c r="AM14" s="113">
        <v>1</v>
      </c>
      <c r="AN14" s="113">
        <v>1</v>
      </c>
      <c r="AO14" s="113">
        <v>1</v>
      </c>
      <c r="AP14" s="113">
        <v>1</v>
      </c>
      <c r="AX14" s="115"/>
      <c r="AY14" s="57"/>
    </row>
    <row r="15" spans="1:51" x14ac:dyDescent="0.25">
      <c r="A15" s="83" t="s">
        <v>375</v>
      </c>
      <c r="B15" s="83" t="s">
        <v>376</v>
      </c>
      <c r="C15" s="83" t="str">
        <f>[4]Scenarios!$B15</f>
        <v>REF2019-UCE-L</v>
      </c>
      <c r="D15" s="127">
        <v>1</v>
      </c>
      <c r="E15" s="127">
        <v>1</v>
      </c>
      <c r="F15" s="127">
        <v>1</v>
      </c>
      <c r="G15" s="127">
        <v>1</v>
      </c>
      <c r="H15" s="127">
        <v>1</v>
      </c>
      <c r="I15" s="127">
        <v>1</v>
      </c>
      <c r="J15" s="127">
        <v>1</v>
      </c>
      <c r="K15" s="127">
        <v>1</v>
      </c>
      <c r="L15" s="127">
        <v>1</v>
      </c>
      <c r="M15" s="113">
        <v>1</v>
      </c>
      <c r="N15" s="113">
        <v>1</v>
      </c>
      <c r="O15" s="113">
        <v>1</v>
      </c>
      <c r="P15" s="113">
        <v>1</v>
      </c>
      <c r="Q15" s="113">
        <v>1</v>
      </c>
      <c r="R15" s="113">
        <v>1</v>
      </c>
      <c r="S15" s="113">
        <v>1</v>
      </c>
      <c r="T15" s="113">
        <v>1</v>
      </c>
      <c r="U15" s="113">
        <v>1</v>
      </c>
      <c r="V15" s="113">
        <v>1</v>
      </c>
      <c r="W15" s="113">
        <v>1</v>
      </c>
      <c r="X15" s="113">
        <v>1</v>
      </c>
      <c r="Y15" s="113">
        <v>1</v>
      </c>
      <c r="Z15" s="113">
        <v>1</v>
      </c>
      <c r="AA15" s="113">
        <v>1</v>
      </c>
      <c r="AB15" s="113">
        <v>1</v>
      </c>
      <c r="AC15" s="113">
        <v>1</v>
      </c>
      <c r="AD15" s="113">
        <v>1</v>
      </c>
      <c r="AE15" s="113">
        <v>1</v>
      </c>
      <c r="AF15" s="113">
        <v>1</v>
      </c>
      <c r="AG15" s="113">
        <v>1</v>
      </c>
      <c r="AH15" s="113">
        <v>1</v>
      </c>
      <c r="AI15" s="113">
        <v>1</v>
      </c>
      <c r="AJ15" s="113">
        <v>1</v>
      </c>
      <c r="AK15" s="113">
        <v>1</v>
      </c>
      <c r="AL15" s="113">
        <v>1</v>
      </c>
      <c r="AM15" s="113">
        <v>1</v>
      </c>
      <c r="AN15" s="113">
        <v>1</v>
      </c>
      <c r="AO15" s="113">
        <v>1</v>
      </c>
      <c r="AP15" s="113">
        <v>1</v>
      </c>
      <c r="AX15" s="115"/>
      <c r="AY15" s="57"/>
    </row>
    <row r="16" spans="1:51" x14ac:dyDescent="0.25">
      <c r="A16" s="83" t="s">
        <v>375</v>
      </c>
      <c r="B16" s="83" t="s">
        <v>376</v>
      </c>
      <c r="C16" s="83" t="str">
        <f>[4]Scenarios!$B16</f>
        <v>REF20195-L</v>
      </c>
      <c r="D16" s="127">
        <v>1</v>
      </c>
      <c r="E16" s="127">
        <v>1</v>
      </c>
      <c r="F16" s="127">
        <v>1</v>
      </c>
      <c r="G16" s="127">
        <v>1</v>
      </c>
      <c r="H16" s="127">
        <v>1</v>
      </c>
      <c r="I16" s="127">
        <v>1</v>
      </c>
      <c r="J16" s="127">
        <v>1</v>
      </c>
      <c r="K16" s="127">
        <v>1</v>
      </c>
      <c r="L16" s="127">
        <v>1</v>
      </c>
      <c r="M16" s="113">
        <v>1</v>
      </c>
      <c r="N16" s="113">
        <v>1</v>
      </c>
      <c r="O16" s="113">
        <v>1</v>
      </c>
      <c r="P16" s="113">
        <v>1</v>
      </c>
      <c r="Q16" s="113">
        <v>1</v>
      </c>
      <c r="R16" s="113">
        <v>1</v>
      </c>
      <c r="S16" s="113">
        <v>1</v>
      </c>
      <c r="T16" s="113">
        <v>1</v>
      </c>
      <c r="U16" s="113">
        <v>1</v>
      </c>
      <c r="V16" s="113">
        <v>1</v>
      </c>
      <c r="W16" s="113">
        <v>1</v>
      </c>
      <c r="X16" s="113">
        <v>1</v>
      </c>
      <c r="Y16" s="113">
        <v>1</v>
      </c>
      <c r="Z16" s="113">
        <v>1</v>
      </c>
      <c r="AA16" s="113">
        <v>1</v>
      </c>
      <c r="AB16" s="113">
        <v>1</v>
      </c>
      <c r="AC16" s="113">
        <v>1</v>
      </c>
      <c r="AD16" s="113">
        <v>1</v>
      </c>
      <c r="AE16" s="113">
        <v>1</v>
      </c>
      <c r="AF16" s="113">
        <v>1</v>
      </c>
      <c r="AG16" s="113">
        <v>1</v>
      </c>
      <c r="AH16" s="113">
        <v>1</v>
      </c>
      <c r="AI16" s="113">
        <v>1</v>
      </c>
      <c r="AJ16" s="113">
        <v>1</v>
      </c>
      <c r="AK16" s="113">
        <v>1</v>
      </c>
      <c r="AL16" s="113">
        <v>1</v>
      </c>
      <c r="AM16" s="113">
        <v>1</v>
      </c>
      <c r="AN16" s="113">
        <v>1</v>
      </c>
      <c r="AO16" s="113">
        <v>1</v>
      </c>
      <c r="AP16" s="113">
        <v>1</v>
      </c>
      <c r="AX16" s="115"/>
      <c r="AY16" s="57"/>
    </row>
    <row r="17" spans="1:51" x14ac:dyDescent="0.25">
      <c r="A17" s="83" t="s">
        <v>375</v>
      </c>
      <c r="B17" s="83" t="s">
        <v>376</v>
      </c>
      <c r="C17" s="83" t="str">
        <f>[4]Scenarios!$B17</f>
        <v>T3P2S8RL-UCE</v>
      </c>
      <c r="D17" s="127">
        <v>1</v>
      </c>
      <c r="E17" s="127">
        <v>1</v>
      </c>
      <c r="F17" s="127">
        <v>1</v>
      </c>
      <c r="G17" s="127">
        <v>1</v>
      </c>
      <c r="H17" s="127">
        <v>1</v>
      </c>
      <c r="I17" s="127">
        <v>1</v>
      </c>
      <c r="J17" s="127">
        <v>1</v>
      </c>
      <c r="K17" s="127">
        <v>1</v>
      </c>
      <c r="L17" s="127">
        <v>1</v>
      </c>
      <c r="M17" s="113">
        <v>1</v>
      </c>
      <c r="N17" s="113">
        <v>1</v>
      </c>
      <c r="O17" s="113">
        <v>1</v>
      </c>
      <c r="P17" s="113">
        <v>1</v>
      </c>
      <c r="Q17" s="113">
        <v>1</v>
      </c>
      <c r="R17" s="113">
        <v>1</v>
      </c>
      <c r="S17" s="113">
        <v>1</v>
      </c>
      <c r="T17" s="113">
        <v>1</v>
      </c>
      <c r="U17" s="113">
        <v>1</v>
      </c>
      <c r="V17" s="113">
        <v>1</v>
      </c>
      <c r="W17" s="113">
        <v>1</v>
      </c>
      <c r="X17" s="113">
        <v>1</v>
      </c>
      <c r="Y17" s="113">
        <v>1</v>
      </c>
      <c r="Z17" s="113">
        <v>1</v>
      </c>
      <c r="AA17" s="113">
        <v>1</v>
      </c>
      <c r="AB17" s="113">
        <v>1</v>
      </c>
      <c r="AC17" s="113">
        <v>1</v>
      </c>
      <c r="AD17" s="113">
        <v>1</v>
      </c>
      <c r="AE17" s="113">
        <v>1</v>
      </c>
      <c r="AF17" s="113">
        <v>1</v>
      </c>
      <c r="AG17" s="113">
        <v>1</v>
      </c>
      <c r="AH17" s="113">
        <v>1</v>
      </c>
      <c r="AI17" s="113">
        <v>1</v>
      </c>
      <c r="AJ17" s="113">
        <v>1</v>
      </c>
      <c r="AK17" s="113">
        <v>1</v>
      </c>
      <c r="AL17" s="113">
        <v>1</v>
      </c>
      <c r="AM17" s="113">
        <v>1</v>
      </c>
      <c r="AN17" s="113">
        <v>1</v>
      </c>
      <c r="AO17" s="113">
        <v>1</v>
      </c>
      <c r="AP17" s="113">
        <v>1</v>
      </c>
      <c r="AX17" s="115"/>
      <c r="AY17" s="57"/>
    </row>
    <row r="18" spans="1:51" x14ac:dyDescent="0.25">
      <c r="AX18" s="115"/>
      <c r="AY18" s="57"/>
    </row>
    <row r="19" spans="1:51" x14ac:dyDescent="0.25"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X19" s="115"/>
      <c r="AY19" s="57"/>
    </row>
    <row r="20" spans="1:51" x14ac:dyDescent="0.25">
      <c r="AX20" s="115"/>
      <c r="AY20" s="57"/>
    </row>
    <row r="21" spans="1:51" x14ac:dyDescent="0.25">
      <c r="S21" s="130"/>
      <c r="AX21" s="115"/>
      <c r="AY21" s="57"/>
    </row>
    <row r="22" spans="1:51" x14ac:dyDescent="0.25">
      <c r="M22" s="114"/>
      <c r="N22" s="114"/>
      <c r="O22" s="114"/>
      <c r="P22" s="114"/>
      <c r="Q22" s="114"/>
      <c r="R22" s="114"/>
      <c r="S22" s="130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X22" s="115"/>
      <c r="AY22" s="57"/>
    </row>
    <row r="23" spans="1:51" x14ac:dyDescent="0.25">
      <c r="S23" s="130"/>
      <c r="AX23" s="115"/>
      <c r="AY23" s="57"/>
    </row>
    <row r="24" spans="1:51" x14ac:dyDescent="0.25">
      <c r="C24" s="126"/>
      <c r="S24" s="130"/>
      <c r="AX24" s="115"/>
      <c r="AY24" s="57"/>
    </row>
    <row r="25" spans="1:51" x14ac:dyDescent="0.25">
      <c r="C25" s="126"/>
      <c r="S25" s="130"/>
      <c r="AX25" s="115"/>
      <c r="AY25" s="57"/>
    </row>
    <row r="26" spans="1:51" x14ac:dyDescent="0.25">
      <c r="C26" s="126"/>
      <c r="S26" s="130"/>
      <c r="AX26" s="115"/>
      <c r="AY26" s="57"/>
    </row>
    <row r="27" spans="1:51" x14ac:dyDescent="0.25">
      <c r="C27" s="126"/>
      <c r="S27" s="130"/>
      <c r="T27" s="129"/>
      <c r="AX27" s="115"/>
      <c r="AY27" s="57"/>
    </row>
    <row r="28" spans="1:51" x14ac:dyDescent="0.25">
      <c r="C28" s="126"/>
      <c r="S28" s="130"/>
      <c r="T28" s="129"/>
      <c r="AX28" s="115"/>
      <c r="AY28" s="57"/>
    </row>
    <row r="29" spans="1:51" x14ac:dyDescent="0.25">
      <c r="C29" s="126"/>
      <c r="S29" s="130"/>
      <c r="T29" s="129"/>
      <c r="AX29" s="115"/>
      <c r="AY29" s="57"/>
    </row>
    <row r="30" spans="1:51" x14ac:dyDescent="0.25">
      <c r="C30" s="126"/>
      <c r="S30" s="130"/>
      <c r="T30" s="129"/>
      <c r="AX30" s="115"/>
      <c r="AY30" s="57"/>
    </row>
    <row r="31" spans="1:51" x14ac:dyDescent="0.25">
      <c r="C31" s="126"/>
      <c r="S31" s="130"/>
      <c r="T31" s="129"/>
      <c r="AX31" s="115"/>
      <c r="AY31" s="57"/>
    </row>
    <row r="32" spans="1:51" x14ac:dyDescent="0.25">
      <c r="C32" s="126"/>
      <c r="S32" s="130"/>
      <c r="T32" s="129"/>
      <c r="AX32" s="115"/>
      <c r="AY32" s="57"/>
    </row>
    <row r="33" spans="3:51" x14ac:dyDescent="0.25">
      <c r="C33" s="126"/>
      <c r="S33" s="130"/>
      <c r="T33" s="129"/>
      <c r="AX33" s="115"/>
      <c r="AY33" s="57"/>
    </row>
    <row r="34" spans="3:51" x14ac:dyDescent="0.25">
      <c r="C34" s="126"/>
      <c r="S34" s="130"/>
      <c r="T34" s="129"/>
      <c r="AX34" s="115"/>
      <c r="AY34" s="57"/>
    </row>
    <row r="35" spans="3:51" x14ac:dyDescent="0.25">
      <c r="C35" s="126"/>
      <c r="S35" s="130"/>
      <c r="T35" s="129"/>
      <c r="AX35" s="115"/>
      <c r="AY35" s="57"/>
    </row>
    <row r="36" spans="3:51" x14ac:dyDescent="0.25">
      <c r="C36" s="126"/>
      <c r="S36" s="130"/>
      <c r="T36" s="129"/>
      <c r="AX36" s="115"/>
      <c r="AY36" s="57"/>
    </row>
    <row r="37" spans="3:51" x14ac:dyDescent="0.25">
      <c r="C37" s="126"/>
      <c r="S37" s="130"/>
      <c r="T37" s="129"/>
      <c r="AX37" s="115"/>
      <c r="AY37" s="57"/>
    </row>
    <row r="38" spans="3:51" x14ac:dyDescent="0.25">
      <c r="C38" s="126"/>
      <c r="S38" s="130"/>
      <c r="T38" s="129"/>
      <c r="AX38" s="115"/>
      <c r="AY38" s="57"/>
    </row>
    <row r="39" spans="3:51" x14ac:dyDescent="0.25">
      <c r="C39" s="126"/>
      <c r="S39" s="130"/>
      <c r="T39" s="129"/>
      <c r="AX39" s="115"/>
      <c r="AY39" s="57"/>
    </row>
    <row r="40" spans="3:51" x14ac:dyDescent="0.25">
      <c r="C40" s="126"/>
      <c r="S40" s="130"/>
      <c r="T40" s="129"/>
      <c r="AX40" s="115"/>
      <c r="AY40" s="57"/>
    </row>
    <row r="41" spans="3:51" x14ac:dyDescent="0.25">
      <c r="C41" s="126"/>
      <c r="S41" s="130"/>
      <c r="T41" s="129"/>
      <c r="AX41" s="115"/>
      <c r="AY41" s="57"/>
    </row>
    <row r="42" spans="3:51" x14ac:dyDescent="0.25">
      <c r="C42" s="126"/>
      <c r="S42" s="130"/>
      <c r="T42" s="129"/>
      <c r="AX42" s="115"/>
      <c r="AY42" s="57"/>
    </row>
    <row r="43" spans="3:51" x14ac:dyDescent="0.25">
      <c r="C43" s="126"/>
      <c r="S43" s="130"/>
      <c r="T43" s="129"/>
      <c r="AX43" s="115"/>
      <c r="AY43" s="57"/>
    </row>
    <row r="44" spans="3:51" x14ac:dyDescent="0.25">
      <c r="C44" s="126"/>
      <c r="S44" s="130"/>
      <c r="T44" s="129"/>
      <c r="AX44" s="115"/>
      <c r="AY44" s="57"/>
    </row>
    <row r="45" spans="3:51" x14ac:dyDescent="0.25">
      <c r="C45" s="126"/>
      <c r="S45" s="130"/>
      <c r="T45" s="129"/>
      <c r="AX45" s="115"/>
      <c r="AY45" s="57"/>
    </row>
    <row r="46" spans="3:51" x14ac:dyDescent="0.25">
      <c r="C46" s="126"/>
      <c r="S46" s="130"/>
      <c r="T46" s="129"/>
      <c r="AX46" s="115"/>
      <c r="AY46" s="57"/>
    </row>
    <row r="47" spans="3:51" x14ac:dyDescent="0.25">
      <c r="C47" s="126"/>
      <c r="S47" s="130"/>
      <c r="T47" s="129"/>
    </row>
    <row r="48" spans="3:51" x14ac:dyDescent="0.25">
      <c r="C48" s="126"/>
      <c r="S48" s="130"/>
      <c r="T48" s="129"/>
    </row>
    <row r="49" spans="3:20" x14ac:dyDescent="0.25">
      <c r="C49" s="126"/>
      <c r="S49" s="130"/>
      <c r="T49" s="129"/>
    </row>
    <row r="50" spans="3:20" x14ac:dyDescent="0.25">
      <c r="C50" s="126"/>
      <c r="S50" s="130"/>
      <c r="T50" s="129"/>
    </row>
    <row r="51" spans="3:20" x14ac:dyDescent="0.25">
      <c r="C51" s="126"/>
      <c r="S51" s="130"/>
      <c r="T51" s="129"/>
    </row>
    <row r="52" spans="3:20" x14ac:dyDescent="0.25">
      <c r="C52" s="126"/>
      <c r="S52" s="130"/>
      <c r="T52" s="129"/>
    </row>
    <row r="53" spans="3:20" x14ac:dyDescent="0.25">
      <c r="C53" s="126"/>
      <c r="S53" s="130"/>
      <c r="T53" s="129"/>
    </row>
    <row r="54" spans="3:20" x14ac:dyDescent="0.25">
      <c r="C54" s="126"/>
      <c r="S54" s="130"/>
      <c r="T54" s="129"/>
    </row>
    <row r="55" spans="3:20" x14ac:dyDescent="0.25">
      <c r="C55" s="126"/>
      <c r="S55" s="130"/>
      <c r="T55" s="129"/>
    </row>
    <row r="56" spans="3:20" x14ac:dyDescent="0.25">
      <c r="C56" s="126"/>
      <c r="S56" s="130"/>
      <c r="T56" s="129"/>
    </row>
    <row r="57" spans="3:20" x14ac:dyDescent="0.25">
      <c r="C57" s="126"/>
      <c r="S57" s="130"/>
      <c r="T57" s="129"/>
    </row>
    <row r="58" spans="3:20" x14ac:dyDescent="0.25">
      <c r="C58" s="126"/>
      <c r="S58" s="130"/>
      <c r="T58" s="129"/>
    </row>
    <row r="59" spans="3:20" x14ac:dyDescent="0.25">
      <c r="C59" s="126"/>
      <c r="T59" s="129"/>
    </row>
    <row r="60" spans="3:20" x14ac:dyDescent="0.25">
      <c r="C60" s="126"/>
      <c r="T60" s="129"/>
    </row>
    <row r="61" spans="3:20" x14ac:dyDescent="0.25">
      <c r="C61" s="126"/>
      <c r="T61" s="129"/>
    </row>
    <row r="62" spans="3:20" x14ac:dyDescent="0.25">
      <c r="C62" s="126"/>
      <c r="T62" s="129"/>
    </row>
    <row r="63" spans="3:20" x14ac:dyDescent="0.25">
      <c r="T63" s="129"/>
    </row>
    <row r="64" spans="3:20" x14ac:dyDescent="0.25">
      <c r="T64" s="129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7109375" defaultRowHeight="15" x14ac:dyDescent="0.25"/>
  <cols>
    <col min="1" max="16384" width="9.7109375" style="15"/>
  </cols>
  <sheetData>
    <row r="1" spans="1:45" ht="18.75" x14ac:dyDescent="0.3">
      <c r="A1" s="1" t="s">
        <v>346</v>
      </c>
      <c r="E1" s="4"/>
      <c r="G1" s="15" t="s">
        <v>347</v>
      </c>
      <c r="H1" s="15">
        <f>COLUMN(WPDATA!X195)</f>
        <v>24</v>
      </c>
    </row>
    <row r="2" spans="1:45" x14ac:dyDescent="0.25">
      <c r="A2" s="4" t="s">
        <v>348</v>
      </c>
      <c r="G2" s="15">
        <v>30</v>
      </c>
    </row>
    <row r="3" spans="1:45" x14ac:dyDescent="0.25">
      <c r="G3" s="15">
        <f>G2*7</f>
        <v>210</v>
      </c>
      <c r="H3" s="15">
        <f>G3/10</f>
        <v>21</v>
      </c>
    </row>
    <row r="5" spans="1:45" x14ac:dyDescent="0.25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25">
      <c r="A6" s="2" t="s">
        <v>349</v>
      </c>
    </row>
    <row r="7" spans="1:45" x14ac:dyDescent="0.25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25">
      <c r="A8" s="15" t="str">
        <f>Sets!F8</f>
        <v>base</v>
      </c>
      <c r="B8" s="12" t="s">
        <v>77</v>
      </c>
      <c r="C8" s="63">
        <f ca="1">OFFSET(WPDATA!$A$196,C$5,$H$1+SUMIF(Sets!$W$7:$W$16,$A8,Sets!$Y$7:$Y$16)-1)</f>
        <v>0</v>
      </c>
      <c r="D8" s="63">
        <f ca="1">OFFSET(WPDATA!$A$196,D$5,$H$1+SUMIF(Sets!$W$7:$W$16,$A8,Sets!$Y$7:$Y$16)-1)</f>
        <v>0</v>
      </c>
      <c r="E8" s="63">
        <f ca="1">OFFSET(WPDATA!$A$196,E$5,$H$1+SUMIF(Sets!$W$7:$W$16,$A8,Sets!$Y$7:$Y$16)-1)</f>
        <v>0</v>
      </c>
      <c r="F8" s="63">
        <f ca="1">OFFSET(WPDATA!$A$196,F$5,$H$1+SUMIF(Sets!$W$7:$W$16,$A8,Sets!$Y$7:$Y$16)-1)</f>
        <v>0</v>
      </c>
      <c r="G8" s="63">
        <f ca="1">OFFSET(WPDATA!$A$196,G$5,$H$1+SUMIF(Sets!$W$7:$W$16,$A8,Sets!$Y$7:$Y$16)-1)</f>
        <v>0</v>
      </c>
      <c r="H8" s="63">
        <f ca="1">OFFSET(WPDATA!$A$196,H$5,$H$1+SUMIF(Sets!$W$7:$W$16,$A8,Sets!$Y$7:$Y$16)-1)</f>
        <v>0</v>
      </c>
      <c r="I8" s="63">
        <f ca="1">OFFSET(WPDATA!$A$196,I$5,$H$1+SUMIF(Sets!$W$7:$W$16,$A8,Sets!$Y$7:$Y$16)-1)</f>
        <v>0</v>
      </c>
      <c r="J8" s="63">
        <f ca="1">OFFSET(WPDATA!$A$196,J$5,$H$1+SUMIF(Sets!$W$7:$W$16,$A8,Sets!$Y$7:$Y$16)-1)</f>
        <v>0</v>
      </c>
      <c r="K8" s="63">
        <f ca="1">OFFSET(WPDATA!$A$196,K$5,$H$1+SUMIF(Sets!$W$7:$W$16,$A8,Sets!$Y$7:$Y$16)-1)</f>
        <v>0</v>
      </c>
      <c r="L8" s="63">
        <f ca="1">OFFSET(WPDATA!$A$196,L$5,$H$1+SUMIF(Sets!$W$7:$W$16,$A8,Sets!$Y$7:$Y$16)-1)</f>
        <v>0</v>
      </c>
      <c r="M8" s="63">
        <f ca="1">OFFSET(WPDATA!$A$196,M$5,$H$1+SUMIF(Sets!$W$7:$W$16,$A8,Sets!$Y$7:$Y$16)-1)</f>
        <v>0</v>
      </c>
      <c r="N8" s="63">
        <f ca="1">OFFSET(WPDATA!$A$196,N$5,$H$1+SUMIF(Sets!$W$7:$W$16,$A8,Sets!$Y$7:$Y$16)-1)</f>
        <v>0</v>
      </c>
      <c r="O8" s="63">
        <f ca="1">OFFSET(WPDATA!$A$196,O$5,$H$1+SUMIF(Sets!$W$7:$W$16,$A8,Sets!$Y$7:$Y$16)-1)</f>
        <v>0</v>
      </c>
      <c r="P8" s="63">
        <f ca="1">OFFSET(WPDATA!$A$196,P$5,$H$1+SUMIF(Sets!$W$7:$W$16,$A8,Sets!$Y$7:$Y$16)-1)</f>
        <v>0</v>
      </c>
      <c r="Q8" s="63">
        <f ca="1">OFFSET(WPDATA!$A$196,Q$5,$H$1+SUMIF(Sets!$W$7:$W$16,$A8,Sets!$Y$7:$Y$16)-1)</f>
        <v>0</v>
      </c>
      <c r="R8" s="63">
        <f ca="1">OFFSET(WPDATA!$A$196,R$5,$H$1+SUMIF(Sets!$W$7:$W$16,$A8,Sets!$Y$7:$Y$16)-1)</f>
        <v>0</v>
      </c>
      <c r="S8" s="63">
        <f ca="1">OFFSET(WPDATA!$A$196,S$5,$H$1+SUMIF(Sets!$W$7:$W$16,$A8,Sets!$Y$7:$Y$16)-1)</f>
        <v>0</v>
      </c>
      <c r="T8" s="63">
        <f ca="1">OFFSET(WPDATA!$A$196,T$5,$H$1+SUMIF(Sets!$W$7:$W$16,$A8,Sets!$Y$7:$Y$16)-1)</f>
        <v>0</v>
      </c>
      <c r="U8" s="63">
        <f ca="1">OFFSET(WPDATA!$A$196,U$5,$H$1+SUMIF(Sets!$W$7:$W$16,$A8,Sets!$Y$7:$Y$16)-1)</f>
        <v>0</v>
      </c>
      <c r="V8" s="63">
        <f ca="1">OFFSET(WPDATA!$A$196,V$5,$H$1+SUMIF(Sets!$W$7:$W$16,$A8,Sets!$Y$7:$Y$16)-1)</f>
        <v>0</v>
      </c>
      <c r="W8" s="63">
        <f ca="1">OFFSET(WPDATA!$A$196,W$5,$H$1+SUMIF(Sets!$W$7:$W$16,$A8,Sets!$Y$7:$Y$16)-1)</f>
        <v>0</v>
      </c>
      <c r="X8" s="63">
        <f ca="1">OFFSET(WPDATA!$A$196,X$5,$H$1+SUMIF(Sets!$W$7:$W$16,$A8,Sets!$Y$7:$Y$16)-1)</f>
        <v>0</v>
      </c>
      <c r="Y8" s="63">
        <f ca="1">OFFSET(WPDATA!$A$196,Y$5,$H$1+SUMIF(Sets!$W$7:$W$16,$A8,Sets!$Y$7:$Y$16)-1)</f>
        <v>0</v>
      </c>
      <c r="Z8" s="63">
        <f ca="1">OFFSET(WPDATA!$A$196,Z$5,$H$1+SUMIF(Sets!$W$7:$W$16,$A8,Sets!$Y$7:$Y$16)-1)</f>
        <v>0</v>
      </c>
      <c r="AA8" s="63">
        <f ca="1">OFFSET(WPDATA!$A$196,AA$5,$H$1+SUMIF(Sets!$W$7:$W$16,$A8,Sets!$Y$7:$Y$16)-1)</f>
        <v>0</v>
      </c>
      <c r="AB8" s="63">
        <f ca="1">OFFSET(WPDATA!$A$196,AB$5,$H$1+SUMIF(Sets!$W$7:$W$16,$A8,Sets!$Y$7:$Y$16)-1)</f>
        <v>0</v>
      </c>
      <c r="AC8" s="63">
        <f ca="1">OFFSET(WPDATA!$A$196,AC$5,$H$1+SUMIF(Sets!$W$7:$W$16,$A8,Sets!$Y$7:$Y$16)-1)</f>
        <v>0</v>
      </c>
      <c r="AD8" s="63">
        <f ca="1">OFFSET(WPDATA!$A$196,AD$5,$H$1+SUMIF(Sets!$W$7:$W$16,$A8,Sets!$Y$7:$Y$16)-1)</f>
        <v>0</v>
      </c>
      <c r="AE8" s="63">
        <f ca="1">OFFSET(WPDATA!$A$196,AE$5,$H$1+SUMIF(Sets!$W$7:$W$16,$A8,Sets!$Y$7:$Y$16)-1)</f>
        <v>0</v>
      </c>
      <c r="AF8" s="63">
        <f ca="1">OFFSET(WPDATA!$A$196,AF$5,$H$1+SUMIF(Sets!$W$7:$W$16,$A8,Sets!$Y$7:$Y$16)-1)</f>
        <v>0</v>
      </c>
      <c r="AG8" s="63">
        <f ca="1">OFFSET(WPDATA!$A$196,AG$5,$H$1+SUMIF(Sets!$W$7:$W$16,$A8,Sets!$Y$7:$Y$16)-1)</f>
        <v>0</v>
      </c>
      <c r="AH8" s="63">
        <f ca="1">OFFSET(WPDATA!$A$196,AH$5,$H$1+SUMIF(Sets!$W$7:$W$16,$A8,Sets!$Y$7:$Y$16)-1)</f>
        <v>0</v>
      </c>
      <c r="AI8" s="63">
        <f ca="1">OFFSET(WPDATA!$A$196,AI$5,$H$1+SUMIF(Sets!$W$7:$W$16,$A8,Sets!$Y$7:$Y$16)-1)</f>
        <v>0</v>
      </c>
      <c r="AJ8" s="63">
        <f ca="1">OFFSET(WPDATA!$A$196,AJ$5,$H$1+SUMIF(Sets!$W$7:$W$16,$A8,Sets!$Y$7:$Y$16)-1)</f>
        <v>0</v>
      </c>
      <c r="AK8" s="63">
        <f ca="1">OFFSET(WPDATA!$A$196,AK$5,$H$1+SUMIF(Sets!$W$7:$W$16,$A8,Sets!$Y$7:$Y$16)-1)</f>
        <v>0</v>
      </c>
      <c r="AL8" s="63">
        <f ca="1">OFFSET(WPDATA!$A$196,AL$5,$H$1+SUMIF(Sets!$W$7:$W$16,$A8,Sets!$Y$7:$Y$16)-1)</f>
        <v>0</v>
      </c>
      <c r="AM8" s="63">
        <f ca="1">OFFSET(WPDATA!$A$196,AM$5,$H$1+SUMIF(Sets!$W$7:$W$16,$A8,Sets!$Y$7:$Y$16)-1)</f>
        <v>0</v>
      </c>
      <c r="AN8" s="63">
        <f ca="1">OFFSET(WPDATA!$A$196,AN$5,$H$1+SUMIF(Sets!$W$7:$W$16,$A8,Sets!$Y$7:$Y$16)-1)</f>
        <v>0</v>
      </c>
      <c r="AO8" s="63">
        <f ca="1">OFFSET(WPDATA!$A$196,AO$5,$H$1+SUMIF(Sets!$W$7:$W$16,$A8,Sets!$Y$7:$Y$16)-1)</f>
        <v>0</v>
      </c>
      <c r="AP8" s="63">
        <f ca="1">OFFSET(WPDATA!$A$196,AP$5,$H$1+SUMIF(Sets!$W$7:$W$16,$A8,Sets!$Y$7:$Y$16)-1)</f>
        <v>0</v>
      </c>
      <c r="AQ8" s="63">
        <f ca="1">OFFSET(WPDATA!$A$196,AQ$5,$H$1+SUMIF(Sets!$W$7:$W$16,$A8,Sets!$Y$7:$Y$16)-1)</f>
        <v>0</v>
      </c>
      <c r="AR8" s="63">
        <f ca="1">OFFSET(WPDATA!$A$196,AR$5,$H$1+SUMIF(Sets!$W$7:$W$16,$A8,Sets!$Y$7:$Y$16)-1)</f>
        <v>0</v>
      </c>
      <c r="AS8" s="63">
        <f ca="1">OFFSET(WPDATA!$A$196,AS$5,$H$1+SUMIF(Sets!$W$7:$W$16,$A8,Sets!$Y$7:$Y$16)-1)</f>
        <v>0</v>
      </c>
    </row>
    <row r="9" spans="1:45" x14ac:dyDescent="0.25">
      <c r="A9" s="15" t="str">
        <f>Sets!F9</f>
        <v>sim1</v>
      </c>
      <c r="B9" s="12" t="s">
        <v>77</v>
      </c>
      <c r="C9" s="63">
        <f ca="1">OFFSET(WPDATA!$A$196,C$5,$H$1+SUMIF(Sets!$W$7:$W$16,$A9,Sets!$Y$7:$Y$16)-1)</f>
        <v>0</v>
      </c>
      <c r="D9" s="63">
        <f ca="1">OFFSET(WPDATA!$A$196,D$5,$H$1+SUMIF(Sets!$W$7:$W$16,$A9,Sets!$Y$7:$Y$16)-1)</f>
        <v>0</v>
      </c>
      <c r="E9" s="63">
        <f ca="1">OFFSET(WPDATA!$A$196,E$5,$H$1+SUMIF(Sets!$W$7:$W$16,$A9,Sets!$Y$7:$Y$16)-1)</f>
        <v>0</v>
      </c>
      <c r="F9" s="63">
        <f ca="1">OFFSET(WPDATA!$A$196,F$5,$H$1+SUMIF(Sets!$W$7:$W$16,$A9,Sets!$Y$7:$Y$16)-1)</f>
        <v>0</v>
      </c>
      <c r="G9" s="63">
        <f ca="1">OFFSET(WPDATA!$A$196,G$5,$H$1+SUMIF(Sets!$W$7:$W$16,$A9,Sets!$Y$7:$Y$16)-1)</f>
        <v>0</v>
      </c>
      <c r="H9" s="63">
        <f ca="1">OFFSET(WPDATA!$A$196,H$5,$H$1+SUMIF(Sets!$W$7:$W$16,$A9,Sets!$Y$7:$Y$16)-1)</f>
        <v>0</v>
      </c>
      <c r="I9" s="63">
        <f ca="1">OFFSET(WPDATA!$A$196,I$5,$H$1+SUMIF(Sets!$W$7:$W$16,$A9,Sets!$Y$7:$Y$16)-1)</f>
        <v>0</v>
      </c>
      <c r="J9" s="63">
        <f ca="1">OFFSET(WPDATA!$A$196,J$5,$H$1+SUMIF(Sets!$W$7:$W$16,$A9,Sets!$Y$7:$Y$16)-1)</f>
        <v>0</v>
      </c>
      <c r="K9" s="63">
        <f ca="1">OFFSET(WPDATA!$A$196,K$5,$H$1+SUMIF(Sets!$W$7:$W$16,$A9,Sets!$Y$7:$Y$16)-1)</f>
        <v>0</v>
      </c>
      <c r="L9" s="63">
        <f ca="1">OFFSET(WPDATA!$A$196,L$5,$H$1+SUMIF(Sets!$W$7:$W$16,$A9,Sets!$Y$7:$Y$16)-1)</f>
        <v>0</v>
      </c>
      <c r="M9" s="63">
        <f ca="1">OFFSET(WPDATA!$A$196,M$5,$H$1+SUMIF(Sets!$W$7:$W$16,$A9,Sets!$Y$7:$Y$16)-1)</f>
        <v>0</v>
      </c>
      <c r="N9" s="63">
        <f ca="1">OFFSET(WPDATA!$A$196,N$5,$H$1+SUMIF(Sets!$W$7:$W$16,$A9,Sets!$Y$7:$Y$16)-1)</f>
        <v>0</v>
      </c>
      <c r="O9" s="63">
        <f ca="1">OFFSET(WPDATA!$A$196,O$5,$H$1+SUMIF(Sets!$W$7:$W$16,$A9,Sets!$Y$7:$Y$16)-1)</f>
        <v>0</v>
      </c>
      <c r="P9" s="63">
        <f ca="1">OFFSET(WPDATA!$A$196,P$5,$H$1+SUMIF(Sets!$W$7:$W$16,$A9,Sets!$Y$7:$Y$16)-1)</f>
        <v>0</v>
      </c>
      <c r="Q9" s="63">
        <f ca="1">OFFSET(WPDATA!$A$196,Q$5,$H$1+SUMIF(Sets!$W$7:$W$16,$A9,Sets!$Y$7:$Y$16)-1)</f>
        <v>0</v>
      </c>
      <c r="R9" s="63">
        <f ca="1">OFFSET(WPDATA!$A$196,R$5,$H$1+SUMIF(Sets!$W$7:$W$16,$A9,Sets!$Y$7:$Y$16)-1)</f>
        <v>0</v>
      </c>
      <c r="S9" s="63">
        <f ca="1">OFFSET(WPDATA!$A$196,S$5,$H$1+SUMIF(Sets!$W$7:$W$16,$A9,Sets!$Y$7:$Y$16)-1)</f>
        <v>0</v>
      </c>
      <c r="T9" s="63">
        <f ca="1">OFFSET(WPDATA!$A$196,T$5,$H$1+SUMIF(Sets!$W$7:$W$16,$A9,Sets!$Y$7:$Y$16)-1)</f>
        <v>0</v>
      </c>
      <c r="U9" s="63">
        <f ca="1">OFFSET(WPDATA!$A$196,U$5,$H$1+SUMIF(Sets!$W$7:$W$16,$A9,Sets!$Y$7:$Y$16)-1)</f>
        <v>0</v>
      </c>
      <c r="V9" s="63">
        <f ca="1">OFFSET(WPDATA!$A$196,V$5,$H$1+SUMIF(Sets!$W$7:$W$16,$A9,Sets!$Y$7:$Y$16)-1)</f>
        <v>0</v>
      </c>
      <c r="W9" s="63">
        <f ca="1">OFFSET(WPDATA!$A$196,W$5,$H$1+SUMIF(Sets!$W$7:$W$16,$A9,Sets!$Y$7:$Y$16)-1)</f>
        <v>0</v>
      </c>
      <c r="X9" s="63">
        <f ca="1">OFFSET(WPDATA!$A$196,X$5,$H$1+SUMIF(Sets!$W$7:$W$16,$A9,Sets!$Y$7:$Y$16)-1)</f>
        <v>0</v>
      </c>
      <c r="Y9" s="63">
        <f ca="1">OFFSET(WPDATA!$A$196,Y$5,$H$1+SUMIF(Sets!$W$7:$W$16,$A9,Sets!$Y$7:$Y$16)-1)</f>
        <v>0</v>
      </c>
      <c r="Z9" s="63">
        <f ca="1">OFFSET(WPDATA!$A$196,Z$5,$H$1+SUMIF(Sets!$W$7:$W$16,$A9,Sets!$Y$7:$Y$16)-1)</f>
        <v>0</v>
      </c>
      <c r="AA9" s="63">
        <f ca="1">OFFSET(WPDATA!$A$196,AA$5,$H$1+SUMIF(Sets!$W$7:$W$16,$A9,Sets!$Y$7:$Y$16)-1)</f>
        <v>0</v>
      </c>
      <c r="AB9" s="63">
        <f ca="1">OFFSET(WPDATA!$A$196,AB$5,$H$1+SUMIF(Sets!$W$7:$W$16,$A9,Sets!$Y$7:$Y$16)-1)</f>
        <v>0</v>
      </c>
      <c r="AC9" s="63">
        <f ca="1">OFFSET(WPDATA!$A$196,AC$5,$H$1+SUMIF(Sets!$W$7:$W$16,$A9,Sets!$Y$7:$Y$16)-1)</f>
        <v>0</v>
      </c>
      <c r="AD9" s="63">
        <f ca="1">OFFSET(WPDATA!$A$196,AD$5,$H$1+SUMIF(Sets!$W$7:$W$16,$A9,Sets!$Y$7:$Y$16)-1)</f>
        <v>0</v>
      </c>
      <c r="AE9" s="63">
        <f ca="1">OFFSET(WPDATA!$A$196,AE$5,$H$1+SUMIF(Sets!$W$7:$W$16,$A9,Sets!$Y$7:$Y$16)-1)</f>
        <v>0</v>
      </c>
      <c r="AF9" s="63">
        <f ca="1">OFFSET(WPDATA!$A$196,AF$5,$H$1+SUMIF(Sets!$W$7:$W$16,$A9,Sets!$Y$7:$Y$16)-1)</f>
        <v>0</v>
      </c>
      <c r="AG9" s="63">
        <f ca="1">OFFSET(WPDATA!$A$196,AG$5,$H$1+SUMIF(Sets!$W$7:$W$16,$A9,Sets!$Y$7:$Y$16)-1)</f>
        <v>0</v>
      </c>
      <c r="AH9" s="63">
        <f ca="1">OFFSET(WPDATA!$A$196,AH$5,$H$1+SUMIF(Sets!$W$7:$W$16,$A9,Sets!$Y$7:$Y$16)-1)</f>
        <v>0</v>
      </c>
      <c r="AI9" s="63">
        <f ca="1">OFFSET(WPDATA!$A$196,AI$5,$H$1+SUMIF(Sets!$W$7:$W$16,$A9,Sets!$Y$7:$Y$16)-1)</f>
        <v>0</v>
      </c>
      <c r="AJ9" s="63">
        <f ca="1">OFFSET(WPDATA!$A$196,AJ$5,$H$1+SUMIF(Sets!$W$7:$W$16,$A9,Sets!$Y$7:$Y$16)-1)</f>
        <v>0</v>
      </c>
      <c r="AK9" s="63">
        <f ca="1">OFFSET(WPDATA!$A$196,AK$5,$H$1+SUMIF(Sets!$W$7:$W$16,$A9,Sets!$Y$7:$Y$16)-1)</f>
        <v>0</v>
      </c>
      <c r="AL9" s="63">
        <f ca="1">OFFSET(WPDATA!$A$196,AL$5,$H$1+SUMIF(Sets!$W$7:$W$16,$A9,Sets!$Y$7:$Y$16)-1)</f>
        <v>0</v>
      </c>
      <c r="AM9" s="63">
        <f ca="1">OFFSET(WPDATA!$A$196,AM$5,$H$1+SUMIF(Sets!$W$7:$W$16,$A9,Sets!$Y$7:$Y$16)-1)</f>
        <v>0</v>
      </c>
      <c r="AN9" s="63">
        <f ca="1">OFFSET(WPDATA!$A$196,AN$5,$H$1+SUMIF(Sets!$W$7:$W$16,$A9,Sets!$Y$7:$Y$16)-1)</f>
        <v>0</v>
      </c>
      <c r="AO9" s="63">
        <f ca="1">OFFSET(WPDATA!$A$196,AO$5,$H$1+SUMIF(Sets!$W$7:$W$16,$A9,Sets!$Y$7:$Y$16)-1)</f>
        <v>0</v>
      </c>
      <c r="AP9" s="63">
        <f ca="1">OFFSET(WPDATA!$A$196,AP$5,$H$1+SUMIF(Sets!$W$7:$W$16,$A9,Sets!$Y$7:$Y$16)-1)</f>
        <v>0</v>
      </c>
      <c r="AQ9" s="63">
        <f ca="1">OFFSET(WPDATA!$A$196,AQ$5,$H$1+SUMIF(Sets!$W$7:$W$16,$A9,Sets!$Y$7:$Y$16)-1)</f>
        <v>0</v>
      </c>
      <c r="AR9" s="63">
        <f ca="1">OFFSET(WPDATA!$A$196,AR$5,$H$1+SUMIF(Sets!$W$7:$W$16,$A9,Sets!$Y$7:$Y$16)-1)</f>
        <v>0</v>
      </c>
      <c r="AS9" s="63">
        <f ca="1">OFFSET(WPDATA!$A$196,AS$5,$H$1+SUMIF(Sets!$W$7:$W$16,$A9,Sets!$Y$7:$Y$16)-1)</f>
        <v>0</v>
      </c>
    </row>
    <row r="10" spans="1:45" x14ac:dyDescent="0.25">
      <c r="A10" s="15" t="str">
        <f>Sets!F10</f>
        <v>sim2</v>
      </c>
      <c r="B10" s="12" t="s">
        <v>77</v>
      </c>
      <c r="C10" s="63">
        <f ca="1">OFFSET(WPDATA!$A$196,C$5,$H$1+SUMIF(Sets!$W$7:$W$16,$A10,Sets!$Y$7:$Y$16)-1)</f>
        <v>0</v>
      </c>
      <c r="D10" s="63">
        <f ca="1">OFFSET(WPDATA!$A$196,D$5,$H$1+SUMIF(Sets!$W$7:$W$16,$A10,Sets!$Y$7:$Y$16)-1)</f>
        <v>0</v>
      </c>
      <c r="E10" s="63">
        <f ca="1">OFFSET(WPDATA!$A$196,E$5,$H$1+SUMIF(Sets!$W$7:$W$16,$A10,Sets!$Y$7:$Y$16)-1)</f>
        <v>0</v>
      </c>
      <c r="F10" s="63">
        <f ca="1">OFFSET(WPDATA!$A$196,F$5,$H$1+SUMIF(Sets!$W$7:$W$16,$A10,Sets!$Y$7:$Y$16)-1)</f>
        <v>0</v>
      </c>
      <c r="G10" s="63">
        <f ca="1">OFFSET(WPDATA!$A$196,G$5,$H$1+SUMIF(Sets!$W$7:$W$16,$A10,Sets!$Y$7:$Y$16)-1)</f>
        <v>0</v>
      </c>
      <c r="H10" s="63">
        <f ca="1">OFFSET(WPDATA!$A$196,H$5,$H$1+SUMIF(Sets!$W$7:$W$16,$A10,Sets!$Y$7:$Y$16)-1)</f>
        <v>0</v>
      </c>
      <c r="I10" s="63">
        <f ca="1">OFFSET(WPDATA!$A$196,I$5,$H$1+SUMIF(Sets!$W$7:$W$16,$A10,Sets!$Y$7:$Y$16)-1)</f>
        <v>0</v>
      </c>
      <c r="J10" s="63">
        <f ca="1">OFFSET(WPDATA!$A$196,J$5,$H$1+SUMIF(Sets!$W$7:$W$16,$A10,Sets!$Y$7:$Y$16)-1)</f>
        <v>0</v>
      </c>
      <c r="K10" s="63">
        <f ca="1">OFFSET(WPDATA!$A$196,K$5,$H$1+SUMIF(Sets!$W$7:$W$16,$A10,Sets!$Y$7:$Y$16)-1)</f>
        <v>0</v>
      </c>
      <c r="L10" s="63">
        <f ca="1">OFFSET(WPDATA!$A$196,L$5,$H$1+SUMIF(Sets!$W$7:$W$16,$A10,Sets!$Y$7:$Y$16)-1)</f>
        <v>0</v>
      </c>
      <c r="M10" s="63">
        <f ca="1">OFFSET(WPDATA!$A$196,M$5,$H$1+SUMIF(Sets!$W$7:$W$16,$A10,Sets!$Y$7:$Y$16)-1)</f>
        <v>0</v>
      </c>
      <c r="N10" s="63">
        <f ca="1">OFFSET(WPDATA!$A$196,N$5,$H$1+SUMIF(Sets!$W$7:$W$16,$A10,Sets!$Y$7:$Y$16)-1)</f>
        <v>0</v>
      </c>
      <c r="O10" s="63">
        <f ca="1">OFFSET(WPDATA!$A$196,O$5,$H$1+SUMIF(Sets!$W$7:$W$16,$A10,Sets!$Y$7:$Y$16)-1)</f>
        <v>0</v>
      </c>
      <c r="P10" s="63">
        <f ca="1">OFFSET(WPDATA!$A$196,P$5,$H$1+SUMIF(Sets!$W$7:$W$16,$A10,Sets!$Y$7:$Y$16)-1)</f>
        <v>0</v>
      </c>
      <c r="Q10" s="63">
        <f ca="1">OFFSET(WPDATA!$A$196,Q$5,$H$1+SUMIF(Sets!$W$7:$W$16,$A10,Sets!$Y$7:$Y$16)-1)</f>
        <v>0</v>
      </c>
      <c r="R10" s="63">
        <f ca="1">OFFSET(WPDATA!$A$196,R$5,$H$1+SUMIF(Sets!$W$7:$W$16,$A10,Sets!$Y$7:$Y$16)-1)</f>
        <v>0</v>
      </c>
      <c r="S10" s="63">
        <f ca="1">OFFSET(WPDATA!$A$196,S$5,$H$1+SUMIF(Sets!$W$7:$W$16,$A10,Sets!$Y$7:$Y$16)-1)</f>
        <v>0</v>
      </c>
      <c r="T10" s="63">
        <f ca="1">OFFSET(WPDATA!$A$196,T$5,$H$1+SUMIF(Sets!$W$7:$W$16,$A10,Sets!$Y$7:$Y$16)-1)</f>
        <v>0</v>
      </c>
      <c r="U10" s="63">
        <f ca="1">OFFSET(WPDATA!$A$196,U$5,$H$1+SUMIF(Sets!$W$7:$W$16,$A10,Sets!$Y$7:$Y$16)-1)</f>
        <v>0</v>
      </c>
      <c r="V10" s="63">
        <f ca="1">OFFSET(WPDATA!$A$196,V$5,$H$1+SUMIF(Sets!$W$7:$W$16,$A10,Sets!$Y$7:$Y$16)-1)</f>
        <v>0</v>
      </c>
      <c r="W10" s="63">
        <f ca="1">OFFSET(WPDATA!$A$196,W$5,$H$1+SUMIF(Sets!$W$7:$W$16,$A10,Sets!$Y$7:$Y$16)-1)</f>
        <v>0</v>
      </c>
      <c r="X10" s="63">
        <f ca="1">OFFSET(WPDATA!$A$196,X$5,$H$1+SUMIF(Sets!$W$7:$W$16,$A10,Sets!$Y$7:$Y$16)-1)</f>
        <v>0</v>
      </c>
      <c r="Y10" s="63">
        <f ca="1">OFFSET(WPDATA!$A$196,Y$5,$H$1+SUMIF(Sets!$W$7:$W$16,$A10,Sets!$Y$7:$Y$16)-1)</f>
        <v>0</v>
      </c>
      <c r="Z10" s="63">
        <f ca="1">OFFSET(WPDATA!$A$196,Z$5,$H$1+SUMIF(Sets!$W$7:$W$16,$A10,Sets!$Y$7:$Y$16)-1)</f>
        <v>0</v>
      </c>
      <c r="AA10" s="63">
        <f ca="1">OFFSET(WPDATA!$A$196,AA$5,$H$1+SUMIF(Sets!$W$7:$W$16,$A10,Sets!$Y$7:$Y$16)-1)</f>
        <v>0</v>
      </c>
      <c r="AB10" s="63">
        <f ca="1">OFFSET(WPDATA!$A$196,AB$5,$H$1+SUMIF(Sets!$W$7:$W$16,$A10,Sets!$Y$7:$Y$16)-1)</f>
        <v>0</v>
      </c>
      <c r="AC10" s="63">
        <f ca="1">OFFSET(WPDATA!$A$196,AC$5,$H$1+SUMIF(Sets!$W$7:$W$16,$A10,Sets!$Y$7:$Y$16)-1)</f>
        <v>0</v>
      </c>
      <c r="AD10" s="63">
        <f ca="1">OFFSET(WPDATA!$A$196,AD$5,$H$1+SUMIF(Sets!$W$7:$W$16,$A10,Sets!$Y$7:$Y$16)-1)</f>
        <v>0</v>
      </c>
      <c r="AE10" s="63">
        <f ca="1">OFFSET(WPDATA!$A$196,AE$5,$H$1+SUMIF(Sets!$W$7:$W$16,$A10,Sets!$Y$7:$Y$16)-1)</f>
        <v>0</v>
      </c>
      <c r="AF10" s="63">
        <f ca="1">OFFSET(WPDATA!$A$196,AF$5,$H$1+SUMIF(Sets!$W$7:$W$16,$A10,Sets!$Y$7:$Y$16)-1)</f>
        <v>0</v>
      </c>
      <c r="AG10" s="63">
        <f ca="1">OFFSET(WPDATA!$A$196,AG$5,$H$1+SUMIF(Sets!$W$7:$W$16,$A10,Sets!$Y$7:$Y$16)-1)</f>
        <v>0</v>
      </c>
      <c r="AH10" s="63">
        <f ca="1">OFFSET(WPDATA!$A$196,AH$5,$H$1+SUMIF(Sets!$W$7:$W$16,$A10,Sets!$Y$7:$Y$16)-1)</f>
        <v>0</v>
      </c>
      <c r="AI10" s="63">
        <f ca="1">OFFSET(WPDATA!$A$196,AI$5,$H$1+SUMIF(Sets!$W$7:$W$16,$A10,Sets!$Y$7:$Y$16)-1)</f>
        <v>0</v>
      </c>
      <c r="AJ10" s="63">
        <f ca="1">OFFSET(WPDATA!$A$196,AJ$5,$H$1+SUMIF(Sets!$W$7:$W$16,$A10,Sets!$Y$7:$Y$16)-1)</f>
        <v>0</v>
      </c>
      <c r="AK10" s="63">
        <f ca="1">OFFSET(WPDATA!$A$196,AK$5,$H$1+SUMIF(Sets!$W$7:$W$16,$A10,Sets!$Y$7:$Y$16)-1)</f>
        <v>0</v>
      </c>
      <c r="AL10" s="63">
        <f ca="1">OFFSET(WPDATA!$A$196,AL$5,$H$1+SUMIF(Sets!$W$7:$W$16,$A10,Sets!$Y$7:$Y$16)-1)</f>
        <v>0</v>
      </c>
      <c r="AM10" s="63">
        <f ca="1">OFFSET(WPDATA!$A$196,AM$5,$H$1+SUMIF(Sets!$W$7:$W$16,$A10,Sets!$Y$7:$Y$16)-1)</f>
        <v>0</v>
      </c>
      <c r="AN10" s="63">
        <f ca="1">OFFSET(WPDATA!$A$196,AN$5,$H$1+SUMIF(Sets!$W$7:$W$16,$A10,Sets!$Y$7:$Y$16)-1)</f>
        <v>0</v>
      </c>
      <c r="AO10" s="63">
        <f ca="1">OFFSET(WPDATA!$A$196,AO$5,$H$1+SUMIF(Sets!$W$7:$W$16,$A10,Sets!$Y$7:$Y$16)-1)</f>
        <v>0</v>
      </c>
      <c r="AP10" s="63">
        <f ca="1">OFFSET(WPDATA!$A$196,AP$5,$H$1+SUMIF(Sets!$W$7:$W$16,$A10,Sets!$Y$7:$Y$16)-1)</f>
        <v>0</v>
      </c>
      <c r="AQ10" s="63">
        <f ca="1">OFFSET(WPDATA!$A$196,AQ$5,$H$1+SUMIF(Sets!$W$7:$W$16,$A10,Sets!$Y$7:$Y$16)-1)</f>
        <v>0</v>
      </c>
      <c r="AR10" s="63">
        <f ca="1">OFFSET(WPDATA!$A$196,AR$5,$H$1+SUMIF(Sets!$W$7:$W$16,$A10,Sets!$Y$7:$Y$16)-1)</f>
        <v>0</v>
      </c>
      <c r="AS10" s="63">
        <f ca="1">OFFSET(WPDATA!$A$196,AS$5,$H$1+SUMIF(Sets!$W$7:$W$16,$A10,Sets!$Y$7:$Y$16)-1)</f>
        <v>0</v>
      </c>
    </row>
    <row r="11" spans="1:45" x14ac:dyDescent="0.25">
      <c r="A11" s="15" t="str">
        <f>Sets!F11</f>
        <v>sim3</v>
      </c>
      <c r="B11" s="12" t="s">
        <v>77</v>
      </c>
      <c r="C11" s="63">
        <f ca="1">OFFSET(WPDATA!$A$196,C$5,$H$1+SUMIF(Sets!$W$7:$W$16,$A11,Sets!$Y$7:$Y$16)-1)</f>
        <v>0</v>
      </c>
      <c r="D11" s="63">
        <f ca="1">OFFSET(WPDATA!$A$196,D$5,$H$1+SUMIF(Sets!$W$7:$W$16,$A11,Sets!$Y$7:$Y$16)-1)</f>
        <v>0</v>
      </c>
      <c r="E11" s="63">
        <f ca="1">OFFSET(WPDATA!$A$196,E$5,$H$1+SUMIF(Sets!$W$7:$W$16,$A11,Sets!$Y$7:$Y$16)-1)</f>
        <v>0</v>
      </c>
      <c r="F11" s="63">
        <f ca="1">OFFSET(WPDATA!$A$196,F$5,$H$1+SUMIF(Sets!$W$7:$W$16,$A11,Sets!$Y$7:$Y$16)-1)</f>
        <v>0</v>
      </c>
      <c r="G11" s="63">
        <f ca="1">OFFSET(WPDATA!$A$196,G$5,$H$1+SUMIF(Sets!$W$7:$W$16,$A11,Sets!$Y$7:$Y$16)-1)</f>
        <v>0</v>
      </c>
      <c r="H11" s="63">
        <f ca="1">OFFSET(WPDATA!$A$196,H$5,$H$1+SUMIF(Sets!$W$7:$W$16,$A11,Sets!$Y$7:$Y$16)-1)</f>
        <v>0</v>
      </c>
      <c r="I11" s="63">
        <f ca="1">OFFSET(WPDATA!$A$196,I$5,$H$1+SUMIF(Sets!$W$7:$W$16,$A11,Sets!$Y$7:$Y$16)-1)</f>
        <v>0</v>
      </c>
      <c r="J11" s="63">
        <f ca="1">OFFSET(WPDATA!$A$196,J$5,$H$1+SUMIF(Sets!$W$7:$W$16,$A11,Sets!$Y$7:$Y$16)-1)</f>
        <v>0</v>
      </c>
      <c r="K11" s="63">
        <f ca="1">OFFSET(WPDATA!$A$196,K$5,$H$1+SUMIF(Sets!$W$7:$W$16,$A11,Sets!$Y$7:$Y$16)-1)</f>
        <v>0</v>
      </c>
      <c r="L11" s="63">
        <f ca="1">OFFSET(WPDATA!$A$196,L$5,$H$1+SUMIF(Sets!$W$7:$W$16,$A11,Sets!$Y$7:$Y$16)-1)</f>
        <v>0</v>
      </c>
      <c r="M11" s="63">
        <f ca="1">OFFSET(WPDATA!$A$196,M$5,$H$1+SUMIF(Sets!$W$7:$W$16,$A11,Sets!$Y$7:$Y$16)-1)</f>
        <v>0</v>
      </c>
      <c r="N11" s="63">
        <f ca="1">OFFSET(WPDATA!$A$196,N$5,$H$1+SUMIF(Sets!$W$7:$W$16,$A11,Sets!$Y$7:$Y$16)-1)</f>
        <v>0</v>
      </c>
      <c r="O11" s="63">
        <f ca="1">OFFSET(WPDATA!$A$196,O$5,$H$1+SUMIF(Sets!$W$7:$W$16,$A11,Sets!$Y$7:$Y$16)-1)</f>
        <v>0</v>
      </c>
      <c r="P11" s="63">
        <f ca="1">OFFSET(WPDATA!$A$196,P$5,$H$1+SUMIF(Sets!$W$7:$W$16,$A11,Sets!$Y$7:$Y$16)-1)</f>
        <v>0</v>
      </c>
      <c r="Q11" s="63">
        <f ca="1">OFFSET(WPDATA!$A$196,Q$5,$H$1+SUMIF(Sets!$W$7:$W$16,$A11,Sets!$Y$7:$Y$16)-1)</f>
        <v>0</v>
      </c>
      <c r="R11" s="63">
        <f ca="1">OFFSET(WPDATA!$A$196,R$5,$H$1+SUMIF(Sets!$W$7:$W$16,$A11,Sets!$Y$7:$Y$16)-1)</f>
        <v>0</v>
      </c>
      <c r="S11" s="63">
        <f ca="1">OFFSET(WPDATA!$A$196,S$5,$H$1+SUMIF(Sets!$W$7:$W$16,$A11,Sets!$Y$7:$Y$16)-1)</f>
        <v>0</v>
      </c>
      <c r="T11" s="63">
        <f ca="1">OFFSET(WPDATA!$A$196,T$5,$H$1+SUMIF(Sets!$W$7:$W$16,$A11,Sets!$Y$7:$Y$16)-1)</f>
        <v>0</v>
      </c>
      <c r="U11" s="63">
        <f ca="1">OFFSET(WPDATA!$A$196,U$5,$H$1+SUMIF(Sets!$W$7:$W$16,$A11,Sets!$Y$7:$Y$16)-1)</f>
        <v>0</v>
      </c>
      <c r="V11" s="63">
        <f ca="1">OFFSET(WPDATA!$A$196,V$5,$H$1+SUMIF(Sets!$W$7:$W$16,$A11,Sets!$Y$7:$Y$16)-1)</f>
        <v>0</v>
      </c>
      <c r="W11" s="63">
        <f ca="1">OFFSET(WPDATA!$A$196,W$5,$H$1+SUMIF(Sets!$W$7:$W$16,$A11,Sets!$Y$7:$Y$16)-1)</f>
        <v>0</v>
      </c>
      <c r="X11" s="63">
        <f ca="1">OFFSET(WPDATA!$A$196,X$5,$H$1+SUMIF(Sets!$W$7:$W$16,$A11,Sets!$Y$7:$Y$16)-1)</f>
        <v>0</v>
      </c>
      <c r="Y11" s="63">
        <f ca="1">OFFSET(WPDATA!$A$196,Y$5,$H$1+SUMIF(Sets!$W$7:$W$16,$A11,Sets!$Y$7:$Y$16)-1)</f>
        <v>0</v>
      </c>
      <c r="Z11" s="63">
        <f ca="1">OFFSET(WPDATA!$A$196,Z$5,$H$1+SUMIF(Sets!$W$7:$W$16,$A11,Sets!$Y$7:$Y$16)-1)</f>
        <v>0</v>
      </c>
      <c r="AA11" s="63">
        <f ca="1">OFFSET(WPDATA!$A$196,AA$5,$H$1+SUMIF(Sets!$W$7:$W$16,$A11,Sets!$Y$7:$Y$16)-1)</f>
        <v>0</v>
      </c>
      <c r="AB11" s="63">
        <f ca="1">OFFSET(WPDATA!$A$196,AB$5,$H$1+SUMIF(Sets!$W$7:$W$16,$A11,Sets!$Y$7:$Y$16)-1)</f>
        <v>0</v>
      </c>
      <c r="AC11" s="63">
        <f ca="1">OFFSET(WPDATA!$A$196,AC$5,$H$1+SUMIF(Sets!$W$7:$W$16,$A11,Sets!$Y$7:$Y$16)-1)</f>
        <v>0</v>
      </c>
      <c r="AD11" s="63">
        <f ca="1">OFFSET(WPDATA!$A$196,AD$5,$H$1+SUMIF(Sets!$W$7:$W$16,$A11,Sets!$Y$7:$Y$16)-1)</f>
        <v>0</v>
      </c>
      <c r="AE11" s="63">
        <f ca="1">OFFSET(WPDATA!$A$196,AE$5,$H$1+SUMIF(Sets!$W$7:$W$16,$A11,Sets!$Y$7:$Y$16)-1)</f>
        <v>0</v>
      </c>
      <c r="AF11" s="63">
        <f ca="1">OFFSET(WPDATA!$A$196,AF$5,$H$1+SUMIF(Sets!$W$7:$W$16,$A11,Sets!$Y$7:$Y$16)-1)</f>
        <v>0</v>
      </c>
      <c r="AG11" s="63">
        <f ca="1">OFFSET(WPDATA!$A$196,AG$5,$H$1+SUMIF(Sets!$W$7:$W$16,$A11,Sets!$Y$7:$Y$16)-1)</f>
        <v>0</v>
      </c>
      <c r="AH11" s="63">
        <f ca="1">OFFSET(WPDATA!$A$196,AH$5,$H$1+SUMIF(Sets!$W$7:$W$16,$A11,Sets!$Y$7:$Y$16)-1)</f>
        <v>0</v>
      </c>
      <c r="AI11" s="63">
        <f ca="1">OFFSET(WPDATA!$A$196,AI$5,$H$1+SUMIF(Sets!$W$7:$W$16,$A11,Sets!$Y$7:$Y$16)-1)</f>
        <v>0</v>
      </c>
      <c r="AJ11" s="63">
        <f ca="1">OFFSET(WPDATA!$A$196,AJ$5,$H$1+SUMIF(Sets!$W$7:$W$16,$A11,Sets!$Y$7:$Y$16)-1)</f>
        <v>0</v>
      </c>
      <c r="AK11" s="63">
        <f ca="1">OFFSET(WPDATA!$A$196,AK$5,$H$1+SUMIF(Sets!$W$7:$W$16,$A11,Sets!$Y$7:$Y$16)-1)</f>
        <v>0</v>
      </c>
      <c r="AL11" s="63">
        <f ca="1">OFFSET(WPDATA!$A$196,AL$5,$H$1+SUMIF(Sets!$W$7:$W$16,$A11,Sets!$Y$7:$Y$16)-1)</f>
        <v>0</v>
      </c>
      <c r="AM11" s="63">
        <f ca="1">OFFSET(WPDATA!$A$196,AM$5,$H$1+SUMIF(Sets!$W$7:$W$16,$A11,Sets!$Y$7:$Y$16)-1)</f>
        <v>0</v>
      </c>
      <c r="AN11" s="63">
        <f ca="1">OFFSET(WPDATA!$A$196,AN$5,$H$1+SUMIF(Sets!$W$7:$W$16,$A11,Sets!$Y$7:$Y$16)-1)</f>
        <v>0</v>
      </c>
      <c r="AO11" s="63">
        <f ca="1">OFFSET(WPDATA!$A$196,AO$5,$H$1+SUMIF(Sets!$W$7:$W$16,$A11,Sets!$Y$7:$Y$16)-1)</f>
        <v>0</v>
      </c>
      <c r="AP11" s="63">
        <f ca="1">OFFSET(WPDATA!$A$196,AP$5,$H$1+SUMIF(Sets!$W$7:$W$16,$A11,Sets!$Y$7:$Y$16)-1)</f>
        <v>0</v>
      </c>
      <c r="AQ11" s="63">
        <f ca="1">OFFSET(WPDATA!$A$196,AQ$5,$H$1+SUMIF(Sets!$W$7:$W$16,$A11,Sets!$Y$7:$Y$16)-1)</f>
        <v>0</v>
      </c>
      <c r="AR11" s="63">
        <f ca="1">OFFSET(WPDATA!$A$196,AR$5,$H$1+SUMIF(Sets!$W$7:$W$16,$A11,Sets!$Y$7:$Y$16)-1)</f>
        <v>0</v>
      </c>
      <c r="AS11" s="63">
        <f ca="1">OFFSET(WPDATA!$A$196,AS$5,$H$1+SUMIF(Sets!$W$7:$W$16,$A11,Sets!$Y$7:$Y$16)-1)</f>
        <v>0</v>
      </c>
    </row>
    <row r="12" spans="1:45" x14ac:dyDescent="0.25">
      <c r="A12" s="15" t="str">
        <f>Sets!F12</f>
        <v>sim4</v>
      </c>
      <c r="B12" s="12" t="s">
        <v>77</v>
      </c>
      <c r="C12" s="63">
        <f ca="1">OFFSET(WPDATA!$A$196,C$5,$H$1+SUMIF(Sets!$W$7:$W$16,$A12,Sets!$Y$7:$Y$16)-1)</f>
        <v>0</v>
      </c>
      <c r="D12" s="63">
        <f ca="1">OFFSET(WPDATA!$A$196,D$5,$H$1+SUMIF(Sets!$W$7:$W$16,$A12,Sets!$Y$7:$Y$16)-1)</f>
        <v>0</v>
      </c>
      <c r="E12" s="63">
        <f ca="1">OFFSET(WPDATA!$A$196,E$5,$H$1+SUMIF(Sets!$W$7:$W$16,$A12,Sets!$Y$7:$Y$16)-1)</f>
        <v>0</v>
      </c>
      <c r="F12" s="63">
        <f ca="1">OFFSET(WPDATA!$A$196,F$5,$H$1+SUMIF(Sets!$W$7:$W$16,$A12,Sets!$Y$7:$Y$16)-1)</f>
        <v>0</v>
      </c>
      <c r="G12" s="63">
        <f ca="1">OFFSET(WPDATA!$A$196,G$5,$H$1+SUMIF(Sets!$W$7:$W$16,$A12,Sets!$Y$7:$Y$16)-1)</f>
        <v>0</v>
      </c>
      <c r="H12" s="63">
        <f ca="1">OFFSET(WPDATA!$A$196,H$5,$H$1+SUMIF(Sets!$W$7:$W$16,$A12,Sets!$Y$7:$Y$16)-1)</f>
        <v>0</v>
      </c>
      <c r="I12" s="63">
        <f ca="1">OFFSET(WPDATA!$A$196,I$5,$H$1+SUMIF(Sets!$W$7:$W$16,$A12,Sets!$Y$7:$Y$16)-1)</f>
        <v>0</v>
      </c>
      <c r="J12" s="63">
        <f ca="1">OFFSET(WPDATA!$A$196,J$5,$H$1+SUMIF(Sets!$W$7:$W$16,$A12,Sets!$Y$7:$Y$16)-1)</f>
        <v>0</v>
      </c>
      <c r="K12" s="63">
        <f ca="1">OFFSET(WPDATA!$A$196,K$5,$H$1+SUMIF(Sets!$W$7:$W$16,$A12,Sets!$Y$7:$Y$16)-1)</f>
        <v>0</v>
      </c>
      <c r="L12" s="63">
        <f ca="1">OFFSET(WPDATA!$A$196,L$5,$H$1+SUMIF(Sets!$W$7:$W$16,$A12,Sets!$Y$7:$Y$16)-1)</f>
        <v>0</v>
      </c>
      <c r="M12" s="63">
        <f ca="1">OFFSET(WPDATA!$A$196,M$5,$H$1+SUMIF(Sets!$W$7:$W$16,$A12,Sets!$Y$7:$Y$16)-1)</f>
        <v>0</v>
      </c>
      <c r="N12" s="63">
        <f ca="1">OFFSET(WPDATA!$A$196,N$5,$H$1+SUMIF(Sets!$W$7:$W$16,$A12,Sets!$Y$7:$Y$16)-1)</f>
        <v>0</v>
      </c>
      <c r="O12" s="63">
        <f ca="1">OFFSET(WPDATA!$A$196,O$5,$H$1+SUMIF(Sets!$W$7:$W$16,$A12,Sets!$Y$7:$Y$16)-1)</f>
        <v>0</v>
      </c>
      <c r="P12" s="63">
        <f ca="1">OFFSET(WPDATA!$A$196,P$5,$H$1+SUMIF(Sets!$W$7:$W$16,$A12,Sets!$Y$7:$Y$16)-1)</f>
        <v>0</v>
      </c>
      <c r="Q12" s="63">
        <f ca="1">OFFSET(WPDATA!$A$196,Q$5,$H$1+SUMIF(Sets!$W$7:$W$16,$A12,Sets!$Y$7:$Y$16)-1)</f>
        <v>0</v>
      </c>
      <c r="R12" s="63">
        <f ca="1">OFFSET(WPDATA!$A$196,R$5,$H$1+SUMIF(Sets!$W$7:$W$16,$A12,Sets!$Y$7:$Y$16)-1)</f>
        <v>0</v>
      </c>
      <c r="S12" s="63">
        <f ca="1">OFFSET(WPDATA!$A$196,S$5,$H$1+SUMIF(Sets!$W$7:$W$16,$A12,Sets!$Y$7:$Y$16)-1)</f>
        <v>0</v>
      </c>
      <c r="T12" s="63">
        <f ca="1">OFFSET(WPDATA!$A$196,T$5,$H$1+SUMIF(Sets!$W$7:$W$16,$A12,Sets!$Y$7:$Y$16)-1)</f>
        <v>0</v>
      </c>
      <c r="U12" s="63">
        <f ca="1">OFFSET(WPDATA!$A$196,U$5,$H$1+SUMIF(Sets!$W$7:$W$16,$A12,Sets!$Y$7:$Y$16)-1)</f>
        <v>0</v>
      </c>
      <c r="V12" s="63">
        <f ca="1">OFFSET(WPDATA!$A$196,V$5,$H$1+SUMIF(Sets!$W$7:$W$16,$A12,Sets!$Y$7:$Y$16)-1)</f>
        <v>0</v>
      </c>
      <c r="W12" s="63">
        <f ca="1">OFFSET(WPDATA!$A$196,W$5,$H$1+SUMIF(Sets!$W$7:$W$16,$A12,Sets!$Y$7:$Y$16)-1)</f>
        <v>0</v>
      </c>
      <c r="X12" s="63">
        <f ca="1">OFFSET(WPDATA!$A$196,X$5,$H$1+SUMIF(Sets!$W$7:$W$16,$A12,Sets!$Y$7:$Y$16)-1)</f>
        <v>0</v>
      </c>
      <c r="Y12" s="63">
        <f ca="1">OFFSET(WPDATA!$A$196,Y$5,$H$1+SUMIF(Sets!$W$7:$W$16,$A12,Sets!$Y$7:$Y$16)-1)</f>
        <v>0</v>
      </c>
      <c r="Z12" s="63">
        <f ca="1">OFFSET(WPDATA!$A$196,Z$5,$H$1+SUMIF(Sets!$W$7:$W$16,$A12,Sets!$Y$7:$Y$16)-1)</f>
        <v>0</v>
      </c>
      <c r="AA12" s="63">
        <f ca="1">OFFSET(WPDATA!$A$196,AA$5,$H$1+SUMIF(Sets!$W$7:$W$16,$A12,Sets!$Y$7:$Y$16)-1)</f>
        <v>0</v>
      </c>
      <c r="AB12" s="63">
        <f ca="1">OFFSET(WPDATA!$A$196,AB$5,$H$1+SUMIF(Sets!$W$7:$W$16,$A12,Sets!$Y$7:$Y$16)-1)</f>
        <v>0</v>
      </c>
      <c r="AC12" s="63">
        <f ca="1">OFFSET(WPDATA!$A$196,AC$5,$H$1+SUMIF(Sets!$W$7:$W$16,$A12,Sets!$Y$7:$Y$16)-1)</f>
        <v>0</v>
      </c>
      <c r="AD12" s="63">
        <f ca="1">OFFSET(WPDATA!$A$196,AD$5,$H$1+SUMIF(Sets!$W$7:$W$16,$A12,Sets!$Y$7:$Y$16)-1)</f>
        <v>0</v>
      </c>
      <c r="AE12" s="63">
        <f ca="1">OFFSET(WPDATA!$A$196,AE$5,$H$1+SUMIF(Sets!$W$7:$W$16,$A12,Sets!$Y$7:$Y$16)-1)</f>
        <v>0</v>
      </c>
      <c r="AF12" s="63">
        <f ca="1">OFFSET(WPDATA!$A$196,AF$5,$H$1+SUMIF(Sets!$W$7:$W$16,$A12,Sets!$Y$7:$Y$16)-1)</f>
        <v>0</v>
      </c>
      <c r="AG12" s="63">
        <f ca="1">OFFSET(WPDATA!$A$196,AG$5,$H$1+SUMIF(Sets!$W$7:$W$16,$A12,Sets!$Y$7:$Y$16)-1)</f>
        <v>0</v>
      </c>
      <c r="AH12" s="63">
        <f ca="1">OFFSET(WPDATA!$A$196,AH$5,$H$1+SUMIF(Sets!$W$7:$W$16,$A12,Sets!$Y$7:$Y$16)-1)</f>
        <v>0</v>
      </c>
      <c r="AI12" s="63">
        <f ca="1">OFFSET(WPDATA!$A$196,AI$5,$H$1+SUMIF(Sets!$W$7:$W$16,$A12,Sets!$Y$7:$Y$16)-1)</f>
        <v>0</v>
      </c>
      <c r="AJ12" s="63">
        <f ca="1">OFFSET(WPDATA!$A$196,AJ$5,$H$1+SUMIF(Sets!$W$7:$W$16,$A12,Sets!$Y$7:$Y$16)-1)</f>
        <v>0</v>
      </c>
      <c r="AK12" s="63">
        <f ca="1">OFFSET(WPDATA!$A$196,AK$5,$H$1+SUMIF(Sets!$W$7:$W$16,$A12,Sets!$Y$7:$Y$16)-1)</f>
        <v>0</v>
      </c>
      <c r="AL12" s="63">
        <f ca="1">OFFSET(WPDATA!$A$196,AL$5,$H$1+SUMIF(Sets!$W$7:$W$16,$A12,Sets!$Y$7:$Y$16)-1)</f>
        <v>0</v>
      </c>
      <c r="AM12" s="63">
        <f ca="1">OFFSET(WPDATA!$A$196,AM$5,$H$1+SUMIF(Sets!$W$7:$W$16,$A12,Sets!$Y$7:$Y$16)-1)</f>
        <v>0</v>
      </c>
      <c r="AN12" s="63">
        <f ca="1">OFFSET(WPDATA!$A$196,AN$5,$H$1+SUMIF(Sets!$W$7:$W$16,$A12,Sets!$Y$7:$Y$16)-1)</f>
        <v>0</v>
      </c>
      <c r="AO12" s="63">
        <f ca="1">OFFSET(WPDATA!$A$196,AO$5,$H$1+SUMIF(Sets!$W$7:$W$16,$A12,Sets!$Y$7:$Y$16)-1)</f>
        <v>0</v>
      </c>
      <c r="AP12" s="63">
        <f ca="1">OFFSET(WPDATA!$A$196,AP$5,$H$1+SUMIF(Sets!$W$7:$W$16,$A12,Sets!$Y$7:$Y$16)-1)</f>
        <v>0</v>
      </c>
      <c r="AQ12" s="63">
        <f ca="1">OFFSET(WPDATA!$A$196,AQ$5,$H$1+SUMIF(Sets!$W$7:$W$16,$A12,Sets!$Y$7:$Y$16)-1)</f>
        <v>0</v>
      </c>
      <c r="AR12" s="63">
        <f ca="1">OFFSET(WPDATA!$A$196,AR$5,$H$1+SUMIF(Sets!$W$7:$W$16,$A12,Sets!$Y$7:$Y$16)-1)</f>
        <v>0</v>
      </c>
      <c r="AS12" s="63">
        <f ca="1">OFFSET(WPDATA!$A$196,AS$5,$H$1+SUMIF(Sets!$W$7:$W$16,$A12,Sets!$Y$7:$Y$16)-1)</f>
        <v>0</v>
      </c>
    </row>
    <row r="13" spans="1:45" x14ac:dyDescent="0.25">
      <c r="A13" s="15" t="str">
        <f>Sets!F13</f>
        <v>sim5</v>
      </c>
      <c r="B13" s="12" t="s">
        <v>77</v>
      </c>
      <c r="C13" s="63">
        <f ca="1">OFFSET(WPDATA!$A$196,C$5,$H$1+SUMIF(Sets!$W$7:$W$16,$A13,Sets!$Y$7:$Y$16)-1)</f>
        <v>0</v>
      </c>
      <c r="D13" s="63">
        <f ca="1">OFFSET(WPDATA!$A$196,D$5,$H$1+SUMIF(Sets!$W$7:$W$16,$A13,Sets!$Y$7:$Y$16)-1)</f>
        <v>0</v>
      </c>
      <c r="E13" s="63">
        <f ca="1">OFFSET(WPDATA!$A$196,E$5,$H$1+SUMIF(Sets!$W$7:$W$16,$A13,Sets!$Y$7:$Y$16)-1)</f>
        <v>0</v>
      </c>
      <c r="F13" s="63">
        <f ca="1">OFFSET(WPDATA!$A$196,F$5,$H$1+SUMIF(Sets!$W$7:$W$16,$A13,Sets!$Y$7:$Y$16)-1)</f>
        <v>0</v>
      </c>
      <c r="G13" s="63">
        <f ca="1">OFFSET(WPDATA!$A$196,G$5,$H$1+SUMIF(Sets!$W$7:$W$16,$A13,Sets!$Y$7:$Y$16)-1)</f>
        <v>0</v>
      </c>
      <c r="H13" s="63">
        <f ca="1">OFFSET(WPDATA!$A$196,H$5,$H$1+SUMIF(Sets!$W$7:$W$16,$A13,Sets!$Y$7:$Y$16)-1)</f>
        <v>0</v>
      </c>
      <c r="I13" s="63">
        <f ca="1">OFFSET(WPDATA!$A$196,I$5,$H$1+SUMIF(Sets!$W$7:$W$16,$A13,Sets!$Y$7:$Y$16)-1)</f>
        <v>0</v>
      </c>
      <c r="J13" s="63">
        <f ca="1">OFFSET(WPDATA!$A$196,J$5,$H$1+SUMIF(Sets!$W$7:$W$16,$A13,Sets!$Y$7:$Y$16)-1)</f>
        <v>0</v>
      </c>
      <c r="K13" s="63">
        <f ca="1">OFFSET(WPDATA!$A$196,K$5,$H$1+SUMIF(Sets!$W$7:$W$16,$A13,Sets!$Y$7:$Y$16)-1)</f>
        <v>0</v>
      </c>
      <c r="L13" s="63">
        <f ca="1">OFFSET(WPDATA!$A$196,L$5,$H$1+SUMIF(Sets!$W$7:$W$16,$A13,Sets!$Y$7:$Y$16)-1)</f>
        <v>0</v>
      </c>
      <c r="M13" s="63">
        <f ca="1">OFFSET(WPDATA!$A$196,M$5,$H$1+SUMIF(Sets!$W$7:$W$16,$A13,Sets!$Y$7:$Y$16)-1)</f>
        <v>0</v>
      </c>
      <c r="N13" s="63">
        <f ca="1">OFFSET(WPDATA!$A$196,N$5,$H$1+SUMIF(Sets!$W$7:$W$16,$A13,Sets!$Y$7:$Y$16)-1)</f>
        <v>0</v>
      </c>
      <c r="O13" s="63">
        <f ca="1">OFFSET(WPDATA!$A$196,O$5,$H$1+SUMIF(Sets!$W$7:$W$16,$A13,Sets!$Y$7:$Y$16)-1)</f>
        <v>0</v>
      </c>
      <c r="P13" s="63">
        <f ca="1">OFFSET(WPDATA!$A$196,P$5,$H$1+SUMIF(Sets!$W$7:$W$16,$A13,Sets!$Y$7:$Y$16)-1)</f>
        <v>0</v>
      </c>
      <c r="Q13" s="63">
        <f ca="1">OFFSET(WPDATA!$A$196,Q$5,$H$1+SUMIF(Sets!$W$7:$W$16,$A13,Sets!$Y$7:$Y$16)-1)</f>
        <v>0</v>
      </c>
      <c r="R13" s="63">
        <f ca="1">OFFSET(WPDATA!$A$196,R$5,$H$1+SUMIF(Sets!$W$7:$W$16,$A13,Sets!$Y$7:$Y$16)-1)</f>
        <v>0</v>
      </c>
      <c r="S13" s="63">
        <f ca="1">OFFSET(WPDATA!$A$196,S$5,$H$1+SUMIF(Sets!$W$7:$W$16,$A13,Sets!$Y$7:$Y$16)-1)</f>
        <v>0</v>
      </c>
      <c r="T13" s="63">
        <f ca="1">OFFSET(WPDATA!$A$196,T$5,$H$1+SUMIF(Sets!$W$7:$W$16,$A13,Sets!$Y$7:$Y$16)-1)</f>
        <v>0</v>
      </c>
      <c r="U13" s="63">
        <f ca="1">OFFSET(WPDATA!$A$196,U$5,$H$1+SUMIF(Sets!$W$7:$W$16,$A13,Sets!$Y$7:$Y$16)-1)</f>
        <v>0</v>
      </c>
      <c r="V13" s="63">
        <f ca="1">OFFSET(WPDATA!$A$196,V$5,$H$1+SUMIF(Sets!$W$7:$W$16,$A13,Sets!$Y$7:$Y$16)-1)</f>
        <v>0</v>
      </c>
      <c r="W13" s="63">
        <f ca="1">OFFSET(WPDATA!$A$196,W$5,$H$1+SUMIF(Sets!$W$7:$W$16,$A13,Sets!$Y$7:$Y$16)-1)</f>
        <v>0</v>
      </c>
      <c r="X13" s="63">
        <f ca="1">OFFSET(WPDATA!$A$196,X$5,$H$1+SUMIF(Sets!$W$7:$W$16,$A13,Sets!$Y$7:$Y$16)-1)</f>
        <v>0</v>
      </c>
      <c r="Y13" s="63">
        <f ca="1">OFFSET(WPDATA!$A$196,Y$5,$H$1+SUMIF(Sets!$W$7:$W$16,$A13,Sets!$Y$7:$Y$16)-1)</f>
        <v>0</v>
      </c>
      <c r="Z13" s="63">
        <f ca="1">OFFSET(WPDATA!$A$196,Z$5,$H$1+SUMIF(Sets!$W$7:$W$16,$A13,Sets!$Y$7:$Y$16)-1)</f>
        <v>0</v>
      </c>
      <c r="AA13" s="63">
        <f ca="1">OFFSET(WPDATA!$A$196,AA$5,$H$1+SUMIF(Sets!$W$7:$W$16,$A13,Sets!$Y$7:$Y$16)-1)</f>
        <v>0</v>
      </c>
      <c r="AB13" s="63">
        <f ca="1">OFFSET(WPDATA!$A$196,AB$5,$H$1+SUMIF(Sets!$W$7:$W$16,$A13,Sets!$Y$7:$Y$16)-1)</f>
        <v>0</v>
      </c>
      <c r="AC13" s="63">
        <f ca="1">OFFSET(WPDATA!$A$196,AC$5,$H$1+SUMIF(Sets!$W$7:$W$16,$A13,Sets!$Y$7:$Y$16)-1)</f>
        <v>0</v>
      </c>
      <c r="AD13" s="63">
        <f ca="1">OFFSET(WPDATA!$A$196,AD$5,$H$1+SUMIF(Sets!$W$7:$W$16,$A13,Sets!$Y$7:$Y$16)-1)</f>
        <v>0</v>
      </c>
      <c r="AE13" s="63">
        <f ca="1">OFFSET(WPDATA!$A$196,AE$5,$H$1+SUMIF(Sets!$W$7:$W$16,$A13,Sets!$Y$7:$Y$16)-1)</f>
        <v>0</v>
      </c>
      <c r="AF13" s="63">
        <f ca="1">OFFSET(WPDATA!$A$196,AF$5,$H$1+SUMIF(Sets!$W$7:$W$16,$A13,Sets!$Y$7:$Y$16)-1)</f>
        <v>0</v>
      </c>
      <c r="AG13" s="63">
        <f ca="1">OFFSET(WPDATA!$A$196,AG$5,$H$1+SUMIF(Sets!$W$7:$W$16,$A13,Sets!$Y$7:$Y$16)-1)</f>
        <v>0</v>
      </c>
      <c r="AH13" s="63">
        <f ca="1">OFFSET(WPDATA!$A$196,AH$5,$H$1+SUMIF(Sets!$W$7:$W$16,$A13,Sets!$Y$7:$Y$16)-1)</f>
        <v>0</v>
      </c>
      <c r="AI13" s="63">
        <f ca="1">OFFSET(WPDATA!$A$196,AI$5,$H$1+SUMIF(Sets!$W$7:$W$16,$A13,Sets!$Y$7:$Y$16)-1)</f>
        <v>0</v>
      </c>
      <c r="AJ13" s="63">
        <f ca="1">OFFSET(WPDATA!$A$196,AJ$5,$H$1+SUMIF(Sets!$W$7:$W$16,$A13,Sets!$Y$7:$Y$16)-1)</f>
        <v>0</v>
      </c>
      <c r="AK13" s="63">
        <f ca="1">OFFSET(WPDATA!$A$196,AK$5,$H$1+SUMIF(Sets!$W$7:$W$16,$A13,Sets!$Y$7:$Y$16)-1)</f>
        <v>0</v>
      </c>
      <c r="AL13" s="63">
        <f ca="1">OFFSET(WPDATA!$A$196,AL$5,$H$1+SUMIF(Sets!$W$7:$W$16,$A13,Sets!$Y$7:$Y$16)-1)</f>
        <v>0</v>
      </c>
      <c r="AM13" s="63">
        <f ca="1">OFFSET(WPDATA!$A$196,AM$5,$H$1+SUMIF(Sets!$W$7:$W$16,$A13,Sets!$Y$7:$Y$16)-1)</f>
        <v>0</v>
      </c>
      <c r="AN13" s="63">
        <f ca="1">OFFSET(WPDATA!$A$196,AN$5,$H$1+SUMIF(Sets!$W$7:$W$16,$A13,Sets!$Y$7:$Y$16)-1)</f>
        <v>0</v>
      </c>
      <c r="AO13" s="63">
        <f ca="1">OFFSET(WPDATA!$A$196,AO$5,$H$1+SUMIF(Sets!$W$7:$W$16,$A13,Sets!$Y$7:$Y$16)-1)</f>
        <v>0</v>
      </c>
      <c r="AP13" s="63">
        <f ca="1">OFFSET(WPDATA!$A$196,AP$5,$H$1+SUMIF(Sets!$W$7:$W$16,$A13,Sets!$Y$7:$Y$16)-1)</f>
        <v>0</v>
      </c>
      <c r="AQ13" s="63">
        <f ca="1">OFFSET(WPDATA!$A$196,AQ$5,$H$1+SUMIF(Sets!$W$7:$W$16,$A13,Sets!$Y$7:$Y$16)-1)</f>
        <v>0</v>
      </c>
      <c r="AR13" s="63">
        <f ca="1">OFFSET(WPDATA!$A$196,AR$5,$H$1+SUMIF(Sets!$W$7:$W$16,$A13,Sets!$Y$7:$Y$16)-1)</f>
        <v>0</v>
      </c>
      <c r="AS13" s="63">
        <f ca="1">OFFSET(WPDATA!$A$196,AS$5,$H$1+SUMIF(Sets!$W$7:$W$16,$A13,Sets!$Y$7:$Y$16)-1)</f>
        <v>0</v>
      </c>
    </row>
    <row r="14" spans="1:45" x14ac:dyDescent="0.25">
      <c r="A14" s="15" t="str">
        <f>Sets!F14</f>
        <v>sim6</v>
      </c>
      <c r="B14" s="12" t="s">
        <v>77</v>
      </c>
      <c r="C14" s="63">
        <f ca="1">OFFSET(WPDATA!$A$196,C$5,$H$1+SUMIF(Sets!$W$7:$W$16,$A14,Sets!$Y$7:$Y$16)-1)</f>
        <v>0</v>
      </c>
      <c r="D14" s="63">
        <f ca="1">OFFSET(WPDATA!$A$196,D$5,$H$1+SUMIF(Sets!$W$7:$W$16,$A14,Sets!$Y$7:$Y$16)-1)</f>
        <v>0</v>
      </c>
      <c r="E14" s="63">
        <f ca="1">OFFSET(WPDATA!$A$196,E$5,$H$1+SUMIF(Sets!$W$7:$W$16,$A14,Sets!$Y$7:$Y$16)-1)</f>
        <v>0</v>
      </c>
      <c r="F14" s="63">
        <f ca="1">OFFSET(WPDATA!$A$196,F$5,$H$1+SUMIF(Sets!$W$7:$W$16,$A14,Sets!$Y$7:$Y$16)-1)</f>
        <v>0</v>
      </c>
      <c r="G14" s="63">
        <f ca="1">OFFSET(WPDATA!$A$196,G$5,$H$1+SUMIF(Sets!$W$7:$W$16,$A14,Sets!$Y$7:$Y$16)-1)</f>
        <v>0</v>
      </c>
      <c r="H14" s="63">
        <f ca="1">OFFSET(WPDATA!$A$196,H$5,$H$1+SUMIF(Sets!$W$7:$W$16,$A14,Sets!$Y$7:$Y$16)-1)</f>
        <v>0</v>
      </c>
      <c r="I14" s="63">
        <f ca="1">OFFSET(WPDATA!$A$196,I$5,$H$1+SUMIF(Sets!$W$7:$W$16,$A14,Sets!$Y$7:$Y$16)-1)</f>
        <v>0</v>
      </c>
      <c r="J14" s="63">
        <f ca="1">OFFSET(WPDATA!$A$196,J$5,$H$1+SUMIF(Sets!$W$7:$W$16,$A14,Sets!$Y$7:$Y$16)-1)</f>
        <v>0</v>
      </c>
      <c r="K14" s="63">
        <f ca="1">OFFSET(WPDATA!$A$196,K$5,$H$1+SUMIF(Sets!$W$7:$W$16,$A14,Sets!$Y$7:$Y$16)-1)</f>
        <v>0</v>
      </c>
      <c r="L14" s="63">
        <f ca="1">OFFSET(WPDATA!$A$196,L$5,$H$1+SUMIF(Sets!$W$7:$W$16,$A14,Sets!$Y$7:$Y$16)-1)</f>
        <v>0</v>
      </c>
      <c r="M14" s="63">
        <f ca="1">OFFSET(WPDATA!$A$196,M$5,$H$1+SUMIF(Sets!$W$7:$W$16,$A14,Sets!$Y$7:$Y$16)-1)</f>
        <v>0</v>
      </c>
      <c r="N14" s="63">
        <f ca="1">OFFSET(WPDATA!$A$196,N$5,$H$1+SUMIF(Sets!$W$7:$W$16,$A14,Sets!$Y$7:$Y$16)-1)</f>
        <v>0</v>
      </c>
      <c r="O14" s="63">
        <f ca="1">OFFSET(WPDATA!$A$196,O$5,$H$1+SUMIF(Sets!$W$7:$W$16,$A14,Sets!$Y$7:$Y$16)-1)</f>
        <v>0</v>
      </c>
      <c r="P14" s="63">
        <f ca="1">OFFSET(WPDATA!$A$196,P$5,$H$1+SUMIF(Sets!$W$7:$W$16,$A14,Sets!$Y$7:$Y$16)-1)</f>
        <v>0</v>
      </c>
      <c r="Q14" s="63">
        <f ca="1">OFFSET(WPDATA!$A$196,Q$5,$H$1+SUMIF(Sets!$W$7:$W$16,$A14,Sets!$Y$7:$Y$16)-1)</f>
        <v>0</v>
      </c>
      <c r="R14" s="63">
        <f ca="1">OFFSET(WPDATA!$A$196,R$5,$H$1+SUMIF(Sets!$W$7:$W$16,$A14,Sets!$Y$7:$Y$16)-1)</f>
        <v>0</v>
      </c>
      <c r="S14" s="63">
        <f ca="1">OFFSET(WPDATA!$A$196,S$5,$H$1+SUMIF(Sets!$W$7:$W$16,$A14,Sets!$Y$7:$Y$16)-1)</f>
        <v>0</v>
      </c>
      <c r="T14" s="63">
        <f ca="1">OFFSET(WPDATA!$A$196,T$5,$H$1+SUMIF(Sets!$W$7:$W$16,$A14,Sets!$Y$7:$Y$16)-1)</f>
        <v>0</v>
      </c>
      <c r="U14" s="63">
        <f ca="1">OFFSET(WPDATA!$A$196,U$5,$H$1+SUMIF(Sets!$W$7:$W$16,$A14,Sets!$Y$7:$Y$16)-1)</f>
        <v>0</v>
      </c>
      <c r="V14" s="63">
        <f ca="1">OFFSET(WPDATA!$A$196,V$5,$H$1+SUMIF(Sets!$W$7:$W$16,$A14,Sets!$Y$7:$Y$16)-1)</f>
        <v>0</v>
      </c>
      <c r="W14" s="63">
        <f ca="1">OFFSET(WPDATA!$A$196,W$5,$H$1+SUMIF(Sets!$W$7:$W$16,$A14,Sets!$Y$7:$Y$16)-1)</f>
        <v>0</v>
      </c>
      <c r="X14" s="63">
        <f ca="1">OFFSET(WPDATA!$A$196,X$5,$H$1+SUMIF(Sets!$W$7:$W$16,$A14,Sets!$Y$7:$Y$16)-1)</f>
        <v>0</v>
      </c>
      <c r="Y14" s="63">
        <f ca="1">OFFSET(WPDATA!$A$196,Y$5,$H$1+SUMIF(Sets!$W$7:$W$16,$A14,Sets!$Y$7:$Y$16)-1)</f>
        <v>0</v>
      </c>
      <c r="Z14" s="63">
        <f ca="1">OFFSET(WPDATA!$A$196,Z$5,$H$1+SUMIF(Sets!$W$7:$W$16,$A14,Sets!$Y$7:$Y$16)-1)</f>
        <v>0</v>
      </c>
      <c r="AA14" s="63">
        <f ca="1">OFFSET(WPDATA!$A$196,AA$5,$H$1+SUMIF(Sets!$W$7:$W$16,$A14,Sets!$Y$7:$Y$16)-1)</f>
        <v>0</v>
      </c>
      <c r="AB14" s="63">
        <f ca="1">OFFSET(WPDATA!$A$196,AB$5,$H$1+SUMIF(Sets!$W$7:$W$16,$A14,Sets!$Y$7:$Y$16)-1)</f>
        <v>0</v>
      </c>
      <c r="AC14" s="63">
        <f ca="1">OFFSET(WPDATA!$A$196,AC$5,$H$1+SUMIF(Sets!$W$7:$W$16,$A14,Sets!$Y$7:$Y$16)-1)</f>
        <v>0</v>
      </c>
      <c r="AD14" s="63">
        <f ca="1">OFFSET(WPDATA!$A$196,AD$5,$H$1+SUMIF(Sets!$W$7:$W$16,$A14,Sets!$Y$7:$Y$16)-1)</f>
        <v>0</v>
      </c>
      <c r="AE14" s="63">
        <f ca="1">OFFSET(WPDATA!$A$196,AE$5,$H$1+SUMIF(Sets!$W$7:$W$16,$A14,Sets!$Y$7:$Y$16)-1)</f>
        <v>0</v>
      </c>
      <c r="AF14" s="63">
        <f ca="1">OFFSET(WPDATA!$A$196,AF$5,$H$1+SUMIF(Sets!$W$7:$W$16,$A14,Sets!$Y$7:$Y$16)-1)</f>
        <v>0</v>
      </c>
      <c r="AG14" s="63">
        <f ca="1">OFFSET(WPDATA!$A$196,AG$5,$H$1+SUMIF(Sets!$W$7:$W$16,$A14,Sets!$Y$7:$Y$16)-1)</f>
        <v>0</v>
      </c>
      <c r="AH14" s="63">
        <f ca="1">OFFSET(WPDATA!$A$196,AH$5,$H$1+SUMIF(Sets!$W$7:$W$16,$A14,Sets!$Y$7:$Y$16)-1)</f>
        <v>0</v>
      </c>
      <c r="AI14" s="63">
        <f ca="1">OFFSET(WPDATA!$A$196,AI$5,$H$1+SUMIF(Sets!$W$7:$W$16,$A14,Sets!$Y$7:$Y$16)-1)</f>
        <v>0</v>
      </c>
      <c r="AJ14" s="63">
        <f ca="1">OFFSET(WPDATA!$A$196,AJ$5,$H$1+SUMIF(Sets!$W$7:$W$16,$A14,Sets!$Y$7:$Y$16)-1)</f>
        <v>0</v>
      </c>
      <c r="AK14" s="63">
        <f ca="1">OFFSET(WPDATA!$A$196,AK$5,$H$1+SUMIF(Sets!$W$7:$W$16,$A14,Sets!$Y$7:$Y$16)-1)</f>
        <v>0</v>
      </c>
      <c r="AL14" s="63">
        <f ca="1">OFFSET(WPDATA!$A$196,AL$5,$H$1+SUMIF(Sets!$W$7:$W$16,$A14,Sets!$Y$7:$Y$16)-1)</f>
        <v>0</v>
      </c>
      <c r="AM14" s="63">
        <f ca="1">OFFSET(WPDATA!$A$196,AM$5,$H$1+SUMIF(Sets!$W$7:$W$16,$A14,Sets!$Y$7:$Y$16)-1)</f>
        <v>0</v>
      </c>
      <c r="AN14" s="63">
        <f ca="1">OFFSET(WPDATA!$A$196,AN$5,$H$1+SUMIF(Sets!$W$7:$W$16,$A14,Sets!$Y$7:$Y$16)-1)</f>
        <v>0</v>
      </c>
      <c r="AO14" s="63">
        <f ca="1">OFFSET(WPDATA!$A$196,AO$5,$H$1+SUMIF(Sets!$W$7:$W$16,$A14,Sets!$Y$7:$Y$16)-1)</f>
        <v>0</v>
      </c>
      <c r="AP14" s="63">
        <f ca="1">OFFSET(WPDATA!$A$196,AP$5,$H$1+SUMIF(Sets!$W$7:$W$16,$A14,Sets!$Y$7:$Y$16)-1)</f>
        <v>0</v>
      </c>
      <c r="AQ14" s="63">
        <f ca="1">OFFSET(WPDATA!$A$196,AQ$5,$H$1+SUMIF(Sets!$W$7:$W$16,$A14,Sets!$Y$7:$Y$16)-1)</f>
        <v>0</v>
      </c>
      <c r="AR14" s="63">
        <f ca="1">OFFSET(WPDATA!$A$196,AR$5,$H$1+SUMIF(Sets!$W$7:$W$16,$A14,Sets!$Y$7:$Y$16)-1)</f>
        <v>0</v>
      </c>
      <c r="AS14" s="63">
        <f ca="1">OFFSET(WPDATA!$A$196,AS$5,$H$1+SUMIF(Sets!$W$7:$W$16,$A14,Sets!$Y$7:$Y$16)-1)</f>
        <v>0</v>
      </c>
    </row>
    <row r="15" spans="1:45" x14ac:dyDescent="0.25">
      <c r="A15" s="15" t="str">
        <f>Sets!F15</f>
        <v>sim7</v>
      </c>
      <c r="B15" s="12" t="s">
        <v>77</v>
      </c>
      <c r="C15" s="63">
        <f ca="1">OFFSET(WPDATA!$A$196,C$5,$H$1+SUMIF(Sets!$W$7:$W$16,$A15,Sets!$Y$7:$Y$16)-1)</f>
        <v>0</v>
      </c>
      <c r="D15" s="63">
        <f ca="1">OFFSET(WPDATA!$A$196,D$5,$H$1+SUMIF(Sets!$W$7:$W$16,$A15,Sets!$Y$7:$Y$16)-1)</f>
        <v>0</v>
      </c>
      <c r="E15" s="63">
        <f ca="1">OFFSET(WPDATA!$A$196,E$5,$H$1+SUMIF(Sets!$W$7:$W$16,$A15,Sets!$Y$7:$Y$16)-1)</f>
        <v>0</v>
      </c>
      <c r="F15" s="63">
        <f ca="1">OFFSET(WPDATA!$A$196,F$5,$H$1+SUMIF(Sets!$W$7:$W$16,$A15,Sets!$Y$7:$Y$16)-1)</f>
        <v>0</v>
      </c>
      <c r="G15" s="63">
        <f ca="1">OFFSET(WPDATA!$A$196,G$5,$H$1+SUMIF(Sets!$W$7:$W$16,$A15,Sets!$Y$7:$Y$16)-1)</f>
        <v>0</v>
      </c>
      <c r="H15" s="63">
        <f ca="1">OFFSET(WPDATA!$A$196,H$5,$H$1+SUMIF(Sets!$W$7:$W$16,$A15,Sets!$Y$7:$Y$16)-1)</f>
        <v>0</v>
      </c>
      <c r="I15" s="63">
        <f ca="1">OFFSET(WPDATA!$A$196,I$5,$H$1+SUMIF(Sets!$W$7:$W$16,$A15,Sets!$Y$7:$Y$16)-1)</f>
        <v>0</v>
      </c>
      <c r="J15" s="63">
        <f ca="1">OFFSET(WPDATA!$A$196,J$5,$H$1+SUMIF(Sets!$W$7:$W$16,$A15,Sets!$Y$7:$Y$16)-1)</f>
        <v>0</v>
      </c>
      <c r="K15" s="63">
        <f ca="1">OFFSET(WPDATA!$A$196,K$5,$H$1+SUMIF(Sets!$W$7:$W$16,$A15,Sets!$Y$7:$Y$16)-1)</f>
        <v>0</v>
      </c>
      <c r="L15" s="63">
        <f ca="1">OFFSET(WPDATA!$A$196,L$5,$H$1+SUMIF(Sets!$W$7:$W$16,$A15,Sets!$Y$7:$Y$16)-1)</f>
        <v>0</v>
      </c>
      <c r="M15" s="63">
        <f ca="1">OFFSET(WPDATA!$A$196,M$5,$H$1+SUMIF(Sets!$W$7:$W$16,$A15,Sets!$Y$7:$Y$16)-1)</f>
        <v>0</v>
      </c>
      <c r="N15" s="63">
        <f ca="1">OFFSET(WPDATA!$A$196,N$5,$H$1+SUMIF(Sets!$W$7:$W$16,$A15,Sets!$Y$7:$Y$16)-1)</f>
        <v>0</v>
      </c>
      <c r="O15" s="63">
        <f ca="1">OFFSET(WPDATA!$A$196,O$5,$H$1+SUMIF(Sets!$W$7:$W$16,$A15,Sets!$Y$7:$Y$16)-1)</f>
        <v>0</v>
      </c>
      <c r="P15" s="63">
        <f ca="1">OFFSET(WPDATA!$A$196,P$5,$H$1+SUMIF(Sets!$W$7:$W$16,$A15,Sets!$Y$7:$Y$16)-1)</f>
        <v>0</v>
      </c>
      <c r="Q15" s="63">
        <f ca="1">OFFSET(WPDATA!$A$196,Q$5,$H$1+SUMIF(Sets!$W$7:$W$16,$A15,Sets!$Y$7:$Y$16)-1)</f>
        <v>0</v>
      </c>
      <c r="R15" s="63">
        <f ca="1">OFFSET(WPDATA!$A$196,R$5,$H$1+SUMIF(Sets!$W$7:$W$16,$A15,Sets!$Y$7:$Y$16)-1)</f>
        <v>0</v>
      </c>
      <c r="S15" s="63">
        <f ca="1">OFFSET(WPDATA!$A$196,S$5,$H$1+SUMIF(Sets!$W$7:$W$16,$A15,Sets!$Y$7:$Y$16)-1)</f>
        <v>0</v>
      </c>
      <c r="T15" s="63">
        <f ca="1">OFFSET(WPDATA!$A$196,T$5,$H$1+SUMIF(Sets!$W$7:$W$16,$A15,Sets!$Y$7:$Y$16)-1)</f>
        <v>0</v>
      </c>
      <c r="U15" s="63">
        <f ca="1">OFFSET(WPDATA!$A$196,U$5,$H$1+SUMIF(Sets!$W$7:$W$16,$A15,Sets!$Y$7:$Y$16)-1)</f>
        <v>0</v>
      </c>
      <c r="V15" s="63">
        <f ca="1">OFFSET(WPDATA!$A$196,V$5,$H$1+SUMIF(Sets!$W$7:$W$16,$A15,Sets!$Y$7:$Y$16)-1)</f>
        <v>0</v>
      </c>
      <c r="W15" s="63">
        <f ca="1">OFFSET(WPDATA!$A$196,W$5,$H$1+SUMIF(Sets!$W$7:$W$16,$A15,Sets!$Y$7:$Y$16)-1)</f>
        <v>0</v>
      </c>
      <c r="X15" s="63">
        <f ca="1">OFFSET(WPDATA!$A$196,X$5,$H$1+SUMIF(Sets!$W$7:$W$16,$A15,Sets!$Y$7:$Y$16)-1)</f>
        <v>0</v>
      </c>
      <c r="Y15" s="63">
        <f ca="1">OFFSET(WPDATA!$A$196,Y$5,$H$1+SUMIF(Sets!$W$7:$W$16,$A15,Sets!$Y$7:$Y$16)-1)</f>
        <v>0</v>
      </c>
      <c r="Z15" s="63">
        <f ca="1">OFFSET(WPDATA!$A$196,Z$5,$H$1+SUMIF(Sets!$W$7:$W$16,$A15,Sets!$Y$7:$Y$16)-1)</f>
        <v>0</v>
      </c>
      <c r="AA15" s="63">
        <f ca="1">OFFSET(WPDATA!$A$196,AA$5,$H$1+SUMIF(Sets!$W$7:$W$16,$A15,Sets!$Y$7:$Y$16)-1)</f>
        <v>0</v>
      </c>
      <c r="AB15" s="63">
        <f ca="1">OFFSET(WPDATA!$A$196,AB$5,$H$1+SUMIF(Sets!$W$7:$W$16,$A15,Sets!$Y$7:$Y$16)-1)</f>
        <v>0</v>
      </c>
      <c r="AC15" s="63">
        <f ca="1">OFFSET(WPDATA!$A$196,AC$5,$H$1+SUMIF(Sets!$W$7:$W$16,$A15,Sets!$Y$7:$Y$16)-1)</f>
        <v>0</v>
      </c>
      <c r="AD15" s="63">
        <f ca="1">OFFSET(WPDATA!$A$196,AD$5,$H$1+SUMIF(Sets!$W$7:$W$16,$A15,Sets!$Y$7:$Y$16)-1)</f>
        <v>0</v>
      </c>
      <c r="AE15" s="63">
        <f ca="1">OFFSET(WPDATA!$A$196,AE$5,$H$1+SUMIF(Sets!$W$7:$W$16,$A15,Sets!$Y$7:$Y$16)-1)</f>
        <v>0</v>
      </c>
      <c r="AF15" s="63">
        <f ca="1">OFFSET(WPDATA!$A$196,AF$5,$H$1+SUMIF(Sets!$W$7:$W$16,$A15,Sets!$Y$7:$Y$16)-1)</f>
        <v>0</v>
      </c>
      <c r="AG15" s="63">
        <f ca="1">OFFSET(WPDATA!$A$196,AG$5,$H$1+SUMIF(Sets!$W$7:$W$16,$A15,Sets!$Y$7:$Y$16)-1)</f>
        <v>0</v>
      </c>
      <c r="AH15" s="63">
        <f ca="1">OFFSET(WPDATA!$A$196,AH$5,$H$1+SUMIF(Sets!$W$7:$W$16,$A15,Sets!$Y$7:$Y$16)-1)</f>
        <v>0</v>
      </c>
      <c r="AI15" s="63">
        <f ca="1">OFFSET(WPDATA!$A$196,AI$5,$H$1+SUMIF(Sets!$W$7:$W$16,$A15,Sets!$Y$7:$Y$16)-1)</f>
        <v>0</v>
      </c>
      <c r="AJ15" s="63">
        <f ca="1">OFFSET(WPDATA!$A$196,AJ$5,$H$1+SUMIF(Sets!$W$7:$W$16,$A15,Sets!$Y$7:$Y$16)-1)</f>
        <v>0</v>
      </c>
      <c r="AK15" s="63">
        <f ca="1">OFFSET(WPDATA!$A$196,AK$5,$H$1+SUMIF(Sets!$W$7:$W$16,$A15,Sets!$Y$7:$Y$16)-1)</f>
        <v>0</v>
      </c>
      <c r="AL15" s="63">
        <f ca="1">OFFSET(WPDATA!$A$196,AL$5,$H$1+SUMIF(Sets!$W$7:$W$16,$A15,Sets!$Y$7:$Y$16)-1)</f>
        <v>0</v>
      </c>
      <c r="AM15" s="63">
        <f ca="1">OFFSET(WPDATA!$A$196,AM$5,$H$1+SUMIF(Sets!$W$7:$W$16,$A15,Sets!$Y$7:$Y$16)-1)</f>
        <v>0</v>
      </c>
      <c r="AN15" s="63">
        <f ca="1">OFFSET(WPDATA!$A$196,AN$5,$H$1+SUMIF(Sets!$W$7:$W$16,$A15,Sets!$Y$7:$Y$16)-1)</f>
        <v>0</v>
      </c>
      <c r="AO15" s="63">
        <f ca="1">OFFSET(WPDATA!$A$196,AO$5,$H$1+SUMIF(Sets!$W$7:$W$16,$A15,Sets!$Y$7:$Y$16)-1)</f>
        <v>0</v>
      </c>
      <c r="AP15" s="63">
        <f ca="1">OFFSET(WPDATA!$A$196,AP$5,$H$1+SUMIF(Sets!$W$7:$W$16,$A15,Sets!$Y$7:$Y$16)-1)</f>
        <v>0</v>
      </c>
      <c r="AQ15" s="63">
        <f ca="1">OFFSET(WPDATA!$A$196,AQ$5,$H$1+SUMIF(Sets!$W$7:$W$16,$A15,Sets!$Y$7:$Y$16)-1)</f>
        <v>0</v>
      </c>
      <c r="AR15" s="63">
        <f ca="1">OFFSET(WPDATA!$A$196,AR$5,$H$1+SUMIF(Sets!$W$7:$W$16,$A15,Sets!$Y$7:$Y$16)-1)</f>
        <v>0</v>
      </c>
      <c r="AS15" s="63">
        <f ca="1">OFFSET(WPDATA!$A$196,AS$5,$H$1+SUMIF(Sets!$W$7:$W$16,$A15,Sets!$Y$7:$Y$16)-1)</f>
        <v>0</v>
      </c>
    </row>
    <row r="16" spans="1:45" x14ac:dyDescent="0.25">
      <c r="A16" s="15" t="str">
        <f>Sets!F16</f>
        <v>sim8</v>
      </c>
      <c r="B16" s="12" t="s">
        <v>77</v>
      </c>
      <c r="C16" s="63">
        <f ca="1">OFFSET(WPDATA!$A$196,C$5,$H$1+SUMIF(Sets!$W$7:$W$16,$A16,Sets!$Y$7:$Y$16)-1)</f>
        <v>0</v>
      </c>
      <c r="D16" s="63">
        <f ca="1">OFFSET(WPDATA!$A$196,D$5,$H$1+SUMIF(Sets!$W$7:$W$16,$A16,Sets!$Y$7:$Y$16)-1)</f>
        <v>0</v>
      </c>
      <c r="E16" s="63">
        <f ca="1">OFFSET(WPDATA!$A$196,E$5,$H$1+SUMIF(Sets!$W$7:$W$16,$A16,Sets!$Y$7:$Y$16)-1)</f>
        <v>0</v>
      </c>
      <c r="F16" s="63">
        <f ca="1">OFFSET(WPDATA!$A$196,F$5,$H$1+SUMIF(Sets!$W$7:$W$16,$A16,Sets!$Y$7:$Y$16)-1)</f>
        <v>0</v>
      </c>
      <c r="G16" s="63">
        <f ca="1">OFFSET(WPDATA!$A$196,G$5,$H$1+SUMIF(Sets!$W$7:$W$16,$A16,Sets!$Y$7:$Y$16)-1)</f>
        <v>0</v>
      </c>
      <c r="H16" s="63">
        <f ca="1">OFFSET(WPDATA!$A$196,H$5,$H$1+SUMIF(Sets!$W$7:$W$16,$A16,Sets!$Y$7:$Y$16)-1)</f>
        <v>0</v>
      </c>
      <c r="I16" s="63">
        <f ca="1">OFFSET(WPDATA!$A$196,I$5,$H$1+SUMIF(Sets!$W$7:$W$16,$A16,Sets!$Y$7:$Y$16)-1)</f>
        <v>0</v>
      </c>
      <c r="J16" s="63">
        <f ca="1">OFFSET(WPDATA!$A$196,J$5,$H$1+SUMIF(Sets!$W$7:$W$16,$A16,Sets!$Y$7:$Y$16)-1)</f>
        <v>0</v>
      </c>
      <c r="K16" s="63">
        <f ca="1">OFFSET(WPDATA!$A$196,K$5,$H$1+SUMIF(Sets!$W$7:$W$16,$A16,Sets!$Y$7:$Y$16)-1)</f>
        <v>0</v>
      </c>
      <c r="L16" s="63">
        <f ca="1">OFFSET(WPDATA!$A$196,L$5,$H$1+SUMIF(Sets!$W$7:$W$16,$A16,Sets!$Y$7:$Y$16)-1)</f>
        <v>0</v>
      </c>
      <c r="M16" s="63">
        <f ca="1">OFFSET(WPDATA!$A$196,M$5,$H$1+SUMIF(Sets!$W$7:$W$16,$A16,Sets!$Y$7:$Y$16)-1)</f>
        <v>0</v>
      </c>
      <c r="N16" s="63">
        <f ca="1">OFFSET(WPDATA!$A$196,N$5,$H$1+SUMIF(Sets!$W$7:$W$16,$A16,Sets!$Y$7:$Y$16)-1)</f>
        <v>0</v>
      </c>
      <c r="O16" s="63">
        <f ca="1">OFFSET(WPDATA!$A$196,O$5,$H$1+SUMIF(Sets!$W$7:$W$16,$A16,Sets!$Y$7:$Y$16)-1)</f>
        <v>0</v>
      </c>
      <c r="P16" s="63">
        <f ca="1">OFFSET(WPDATA!$A$196,P$5,$H$1+SUMIF(Sets!$W$7:$W$16,$A16,Sets!$Y$7:$Y$16)-1)</f>
        <v>0</v>
      </c>
      <c r="Q16" s="63">
        <f ca="1">OFFSET(WPDATA!$A$196,Q$5,$H$1+SUMIF(Sets!$W$7:$W$16,$A16,Sets!$Y$7:$Y$16)-1)</f>
        <v>0</v>
      </c>
      <c r="R16" s="63">
        <f ca="1">OFFSET(WPDATA!$A$196,R$5,$H$1+SUMIF(Sets!$W$7:$W$16,$A16,Sets!$Y$7:$Y$16)-1)</f>
        <v>0</v>
      </c>
      <c r="S16" s="63">
        <f ca="1">OFFSET(WPDATA!$A$196,S$5,$H$1+SUMIF(Sets!$W$7:$W$16,$A16,Sets!$Y$7:$Y$16)-1)</f>
        <v>0</v>
      </c>
      <c r="T16" s="63">
        <f ca="1">OFFSET(WPDATA!$A$196,T$5,$H$1+SUMIF(Sets!$W$7:$W$16,$A16,Sets!$Y$7:$Y$16)-1)</f>
        <v>0</v>
      </c>
      <c r="U16" s="63">
        <f ca="1">OFFSET(WPDATA!$A$196,U$5,$H$1+SUMIF(Sets!$W$7:$W$16,$A16,Sets!$Y$7:$Y$16)-1)</f>
        <v>0</v>
      </c>
      <c r="V16" s="63">
        <f ca="1">OFFSET(WPDATA!$A$196,V$5,$H$1+SUMIF(Sets!$W$7:$W$16,$A16,Sets!$Y$7:$Y$16)-1)</f>
        <v>0</v>
      </c>
      <c r="W16" s="63">
        <f ca="1">OFFSET(WPDATA!$A$196,W$5,$H$1+SUMIF(Sets!$W$7:$W$16,$A16,Sets!$Y$7:$Y$16)-1)</f>
        <v>0</v>
      </c>
      <c r="X16" s="63">
        <f ca="1">OFFSET(WPDATA!$A$196,X$5,$H$1+SUMIF(Sets!$W$7:$W$16,$A16,Sets!$Y$7:$Y$16)-1)</f>
        <v>0</v>
      </c>
      <c r="Y16" s="63">
        <f ca="1">OFFSET(WPDATA!$A$196,Y$5,$H$1+SUMIF(Sets!$W$7:$W$16,$A16,Sets!$Y$7:$Y$16)-1)</f>
        <v>0</v>
      </c>
      <c r="Z16" s="63">
        <f ca="1">OFFSET(WPDATA!$A$196,Z$5,$H$1+SUMIF(Sets!$W$7:$W$16,$A16,Sets!$Y$7:$Y$16)-1)</f>
        <v>0</v>
      </c>
      <c r="AA16" s="63">
        <f ca="1">OFFSET(WPDATA!$A$196,AA$5,$H$1+SUMIF(Sets!$W$7:$W$16,$A16,Sets!$Y$7:$Y$16)-1)</f>
        <v>0</v>
      </c>
      <c r="AB16" s="63">
        <f ca="1">OFFSET(WPDATA!$A$196,AB$5,$H$1+SUMIF(Sets!$W$7:$W$16,$A16,Sets!$Y$7:$Y$16)-1)</f>
        <v>0</v>
      </c>
      <c r="AC16" s="63">
        <f ca="1">OFFSET(WPDATA!$A$196,AC$5,$H$1+SUMIF(Sets!$W$7:$W$16,$A16,Sets!$Y$7:$Y$16)-1)</f>
        <v>0</v>
      </c>
      <c r="AD16" s="63">
        <f ca="1">OFFSET(WPDATA!$A$196,AD$5,$H$1+SUMIF(Sets!$W$7:$W$16,$A16,Sets!$Y$7:$Y$16)-1)</f>
        <v>0</v>
      </c>
      <c r="AE16" s="63">
        <f ca="1">OFFSET(WPDATA!$A$196,AE$5,$H$1+SUMIF(Sets!$W$7:$W$16,$A16,Sets!$Y$7:$Y$16)-1)</f>
        <v>0</v>
      </c>
      <c r="AF16" s="63">
        <f ca="1">OFFSET(WPDATA!$A$196,AF$5,$H$1+SUMIF(Sets!$W$7:$W$16,$A16,Sets!$Y$7:$Y$16)-1)</f>
        <v>0</v>
      </c>
      <c r="AG16" s="63">
        <f ca="1">OFFSET(WPDATA!$A$196,AG$5,$H$1+SUMIF(Sets!$W$7:$W$16,$A16,Sets!$Y$7:$Y$16)-1)</f>
        <v>0</v>
      </c>
      <c r="AH16" s="63">
        <f ca="1">OFFSET(WPDATA!$A$196,AH$5,$H$1+SUMIF(Sets!$W$7:$W$16,$A16,Sets!$Y$7:$Y$16)-1)</f>
        <v>0</v>
      </c>
      <c r="AI16" s="63">
        <f ca="1">OFFSET(WPDATA!$A$196,AI$5,$H$1+SUMIF(Sets!$W$7:$W$16,$A16,Sets!$Y$7:$Y$16)-1)</f>
        <v>0</v>
      </c>
      <c r="AJ16" s="63">
        <f ca="1">OFFSET(WPDATA!$A$196,AJ$5,$H$1+SUMIF(Sets!$W$7:$W$16,$A16,Sets!$Y$7:$Y$16)-1)</f>
        <v>0</v>
      </c>
      <c r="AK16" s="63">
        <f ca="1">OFFSET(WPDATA!$A$196,AK$5,$H$1+SUMIF(Sets!$W$7:$W$16,$A16,Sets!$Y$7:$Y$16)-1)</f>
        <v>0</v>
      </c>
      <c r="AL16" s="63">
        <f ca="1">OFFSET(WPDATA!$A$196,AL$5,$H$1+SUMIF(Sets!$W$7:$W$16,$A16,Sets!$Y$7:$Y$16)-1)</f>
        <v>0</v>
      </c>
      <c r="AM16" s="63">
        <f ca="1">OFFSET(WPDATA!$A$196,AM$5,$H$1+SUMIF(Sets!$W$7:$W$16,$A16,Sets!$Y$7:$Y$16)-1)</f>
        <v>0</v>
      </c>
      <c r="AN16" s="63">
        <f ca="1">OFFSET(WPDATA!$A$196,AN$5,$H$1+SUMIF(Sets!$W$7:$W$16,$A16,Sets!$Y$7:$Y$16)-1)</f>
        <v>0</v>
      </c>
      <c r="AO16" s="63">
        <f ca="1">OFFSET(WPDATA!$A$196,AO$5,$H$1+SUMIF(Sets!$W$7:$W$16,$A16,Sets!$Y$7:$Y$16)-1)</f>
        <v>0</v>
      </c>
      <c r="AP16" s="63">
        <f ca="1">OFFSET(WPDATA!$A$196,AP$5,$H$1+SUMIF(Sets!$W$7:$W$16,$A16,Sets!$Y$7:$Y$16)-1)</f>
        <v>0</v>
      </c>
      <c r="AQ16" s="63">
        <f ca="1">OFFSET(WPDATA!$A$196,AQ$5,$H$1+SUMIF(Sets!$W$7:$W$16,$A16,Sets!$Y$7:$Y$16)-1)</f>
        <v>0</v>
      </c>
      <c r="AR16" s="63">
        <f ca="1">OFFSET(WPDATA!$A$196,AR$5,$H$1+SUMIF(Sets!$W$7:$W$16,$A16,Sets!$Y$7:$Y$16)-1)</f>
        <v>0</v>
      </c>
      <c r="AS16" s="63">
        <f ca="1">OFFSET(WPDATA!$A$196,AS$5,$H$1+SUMIF(Sets!$W$7:$W$16,$A16,Sets!$Y$7:$Y$16)-1)</f>
        <v>0</v>
      </c>
    </row>
    <row r="17" spans="1:45" x14ac:dyDescent="0.25">
      <c r="A17" s="15" t="str">
        <f>Sets!F17</f>
        <v>sim9</v>
      </c>
      <c r="B17" s="12" t="s">
        <v>77</v>
      </c>
      <c r="C17" s="63">
        <f ca="1">OFFSET(WPDATA!$A$196,C$5,$H$1+SUMIF(Sets!$W$7:$W$16,$A17,Sets!$Y$7:$Y$16)-1)</f>
        <v>0</v>
      </c>
      <c r="D17" s="63">
        <f ca="1">OFFSET(WPDATA!$A$196,D$5,$H$1+SUMIF(Sets!$W$7:$W$16,$A17,Sets!$Y$7:$Y$16)-1)</f>
        <v>0</v>
      </c>
      <c r="E17" s="63">
        <f ca="1">OFFSET(WPDATA!$A$196,E$5,$H$1+SUMIF(Sets!$W$7:$W$16,$A17,Sets!$Y$7:$Y$16)-1)</f>
        <v>0</v>
      </c>
      <c r="F17" s="63">
        <f ca="1">OFFSET(WPDATA!$A$196,F$5,$H$1+SUMIF(Sets!$W$7:$W$16,$A17,Sets!$Y$7:$Y$16)-1)</f>
        <v>0</v>
      </c>
      <c r="G17" s="63">
        <f ca="1">OFFSET(WPDATA!$A$196,G$5,$H$1+SUMIF(Sets!$W$7:$W$16,$A17,Sets!$Y$7:$Y$16)-1)</f>
        <v>0</v>
      </c>
      <c r="H17" s="63">
        <f ca="1">OFFSET(WPDATA!$A$196,H$5,$H$1+SUMIF(Sets!$W$7:$W$16,$A17,Sets!$Y$7:$Y$16)-1)</f>
        <v>0</v>
      </c>
      <c r="I17" s="63">
        <f ca="1">OFFSET(WPDATA!$A$196,I$5,$H$1+SUMIF(Sets!$W$7:$W$16,$A17,Sets!$Y$7:$Y$16)-1)</f>
        <v>0</v>
      </c>
      <c r="J17" s="63">
        <f ca="1">OFFSET(WPDATA!$A$196,J$5,$H$1+SUMIF(Sets!$W$7:$W$16,$A17,Sets!$Y$7:$Y$16)-1)</f>
        <v>0</v>
      </c>
      <c r="K17" s="63">
        <f ca="1">OFFSET(WPDATA!$A$196,K$5,$H$1+SUMIF(Sets!$W$7:$W$16,$A17,Sets!$Y$7:$Y$16)-1)</f>
        <v>0</v>
      </c>
      <c r="L17" s="63">
        <f ca="1">OFFSET(WPDATA!$A$196,L$5,$H$1+SUMIF(Sets!$W$7:$W$16,$A17,Sets!$Y$7:$Y$16)-1)</f>
        <v>0</v>
      </c>
      <c r="M17" s="63">
        <f ca="1">OFFSET(WPDATA!$A$196,M$5,$H$1+SUMIF(Sets!$W$7:$W$16,$A17,Sets!$Y$7:$Y$16)-1)</f>
        <v>0</v>
      </c>
      <c r="N17" s="63">
        <f ca="1">OFFSET(WPDATA!$A$196,N$5,$H$1+SUMIF(Sets!$W$7:$W$16,$A17,Sets!$Y$7:$Y$16)-1)</f>
        <v>0</v>
      </c>
      <c r="O17" s="63">
        <f ca="1">OFFSET(WPDATA!$A$196,O$5,$H$1+SUMIF(Sets!$W$7:$W$16,$A17,Sets!$Y$7:$Y$16)-1)</f>
        <v>0</v>
      </c>
      <c r="P17" s="63">
        <f ca="1">OFFSET(WPDATA!$A$196,P$5,$H$1+SUMIF(Sets!$W$7:$W$16,$A17,Sets!$Y$7:$Y$16)-1)</f>
        <v>0</v>
      </c>
      <c r="Q17" s="63">
        <f ca="1">OFFSET(WPDATA!$A$196,Q$5,$H$1+SUMIF(Sets!$W$7:$W$16,$A17,Sets!$Y$7:$Y$16)-1)</f>
        <v>0</v>
      </c>
      <c r="R17" s="63">
        <f ca="1">OFFSET(WPDATA!$A$196,R$5,$H$1+SUMIF(Sets!$W$7:$W$16,$A17,Sets!$Y$7:$Y$16)-1)</f>
        <v>0</v>
      </c>
      <c r="S17" s="63">
        <f ca="1">OFFSET(WPDATA!$A$196,S$5,$H$1+SUMIF(Sets!$W$7:$W$16,$A17,Sets!$Y$7:$Y$16)-1)</f>
        <v>0</v>
      </c>
      <c r="T17" s="63">
        <f ca="1">OFFSET(WPDATA!$A$196,T$5,$H$1+SUMIF(Sets!$W$7:$W$16,$A17,Sets!$Y$7:$Y$16)-1)</f>
        <v>0</v>
      </c>
      <c r="U17" s="63">
        <f ca="1">OFFSET(WPDATA!$A$196,U$5,$H$1+SUMIF(Sets!$W$7:$W$16,$A17,Sets!$Y$7:$Y$16)-1)</f>
        <v>0</v>
      </c>
      <c r="V17" s="63">
        <f ca="1">OFFSET(WPDATA!$A$196,V$5,$H$1+SUMIF(Sets!$W$7:$W$16,$A17,Sets!$Y$7:$Y$16)-1)</f>
        <v>0</v>
      </c>
      <c r="W17" s="63">
        <f ca="1">OFFSET(WPDATA!$A$196,W$5,$H$1+SUMIF(Sets!$W$7:$W$16,$A17,Sets!$Y$7:$Y$16)-1)</f>
        <v>0</v>
      </c>
      <c r="X17" s="63">
        <f ca="1">OFFSET(WPDATA!$A$196,X$5,$H$1+SUMIF(Sets!$W$7:$W$16,$A17,Sets!$Y$7:$Y$16)-1)</f>
        <v>0</v>
      </c>
      <c r="Y17" s="63">
        <f ca="1">OFFSET(WPDATA!$A$196,Y$5,$H$1+SUMIF(Sets!$W$7:$W$16,$A17,Sets!$Y$7:$Y$16)-1)</f>
        <v>0</v>
      </c>
      <c r="Z17" s="63">
        <f ca="1">OFFSET(WPDATA!$A$196,Z$5,$H$1+SUMIF(Sets!$W$7:$W$16,$A17,Sets!$Y$7:$Y$16)-1)</f>
        <v>0</v>
      </c>
      <c r="AA17" s="63">
        <f ca="1">OFFSET(WPDATA!$A$196,AA$5,$H$1+SUMIF(Sets!$W$7:$W$16,$A17,Sets!$Y$7:$Y$16)-1)</f>
        <v>0</v>
      </c>
      <c r="AB17" s="63">
        <f ca="1">OFFSET(WPDATA!$A$196,AB$5,$H$1+SUMIF(Sets!$W$7:$W$16,$A17,Sets!$Y$7:$Y$16)-1)</f>
        <v>0</v>
      </c>
      <c r="AC17" s="63">
        <f ca="1">OFFSET(WPDATA!$A$196,AC$5,$H$1+SUMIF(Sets!$W$7:$W$16,$A17,Sets!$Y$7:$Y$16)-1)</f>
        <v>0</v>
      </c>
      <c r="AD17" s="63">
        <f ca="1">OFFSET(WPDATA!$A$196,AD$5,$H$1+SUMIF(Sets!$W$7:$W$16,$A17,Sets!$Y$7:$Y$16)-1)</f>
        <v>0</v>
      </c>
      <c r="AE17" s="63">
        <f ca="1">OFFSET(WPDATA!$A$196,AE$5,$H$1+SUMIF(Sets!$W$7:$W$16,$A17,Sets!$Y$7:$Y$16)-1)</f>
        <v>0</v>
      </c>
      <c r="AF17" s="63">
        <f ca="1">OFFSET(WPDATA!$A$196,AF$5,$H$1+SUMIF(Sets!$W$7:$W$16,$A17,Sets!$Y$7:$Y$16)-1)</f>
        <v>0</v>
      </c>
      <c r="AG17" s="63">
        <f ca="1">OFFSET(WPDATA!$A$196,AG$5,$H$1+SUMIF(Sets!$W$7:$W$16,$A17,Sets!$Y$7:$Y$16)-1)</f>
        <v>0</v>
      </c>
      <c r="AH17" s="63">
        <f ca="1">OFFSET(WPDATA!$A$196,AH$5,$H$1+SUMIF(Sets!$W$7:$W$16,$A17,Sets!$Y$7:$Y$16)-1)</f>
        <v>0</v>
      </c>
      <c r="AI17" s="63">
        <f ca="1">OFFSET(WPDATA!$A$196,AI$5,$H$1+SUMIF(Sets!$W$7:$W$16,$A17,Sets!$Y$7:$Y$16)-1)</f>
        <v>0</v>
      </c>
      <c r="AJ17" s="63">
        <f ca="1">OFFSET(WPDATA!$A$196,AJ$5,$H$1+SUMIF(Sets!$W$7:$W$16,$A17,Sets!$Y$7:$Y$16)-1)</f>
        <v>0</v>
      </c>
      <c r="AK17" s="63">
        <f ca="1">OFFSET(WPDATA!$A$196,AK$5,$H$1+SUMIF(Sets!$W$7:$W$16,$A17,Sets!$Y$7:$Y$16)-1)</f>
        <v>0</v>
      </c>
      <c r="AL17" s="63">
        <f ca="1">OFFSET(WPDATA!$A$196,AL$5,$H$1+SUMIF(Sets!$W$7:$W$16,$A17,Sets!$Y$7:$Y$16)-1)</f>
        <v>0</v>
      </c>
      <c r="AM17" s="63">
        <f ca="1">OFFSET(WPDATA!$A$196,AM$5,$H$1+SUMIF(Sets!$W$7:$W$16,$A17,Sets!$Y$7:$Y$16)-1)</f>
        <v>0</v>
      </c>
      <c r="AN17" s="63">
        <f ca="1">OFFSET(WPDATA!$A$196,AN$5,$H$1+SUMIF(Sets!$W$7:$W$16,$A17,Sets!$Y$7:$Y$16)-1)</f>
        <v>0</v>
      </c>
      <c r="AO17" s="63">
        <f ca="1">OFFSET(WPDATA!$A$196,AO$5,$H$1+SUMIF(Sets!$W$7:$W$16,$A17,Sets!$Y$7:$Y$16)-1)</f>
        <v>0</v>
      </c>
      <c r="AP17" s="63">
        <f ca="1">OFFSET(WPDATA!$A$196,AP$5,$H$1+SUMIF(Sets!$W$7:$W$16,$A17,Sets!$Y$7:$Y$16)-1)</f>
        <v>0</v>
      </c>
      <c r="AQ17" s="63">
        <f ca="1">OFFSET(WPDATA!$A$196,AQ$5,$H$1+SUMIF(Sets!$W$7:$W$16,$A17,Sets!$Y$7:$Y$16)-1)</f>
        <v>0</v>
      </c>
      <c r="AR17" s="63">
        <f ca="1">OFFSET(WPDATA!$A$196,AR$5,$H$1+SUMIF(Sets!$W$7:$W$16,$A17,Sets!$Y$7:$Y$16)-1)</f>
        <v>0</v>
      </c>
      <c r="AS17" s="63">
        <f ca="1">OFFSET(WPDATA!$A$196,AS$5,$H$1+SUMIF(Sets!$W$7:$W$16,$A17,Sets!$Y$7:$Y$16)-1)</f>
        <v>0</v>
      </c>
    </row>
    <row r="18" spans="1:4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25">
      <c r="A22" s="2" t="s">
        <v>350</v>
      </c>
    </row>
    <row r="23" spans="1:45" x14ac:dyDescent="0.25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25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25">
      <c r="A25" s="15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25">
      <c r="A26" s="15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25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25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25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25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25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25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25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47" t="s">
        <v>299</v>
      </c>
    </row>
    <row r="4" spans="1:28" x14ac:dyDescent="0.25">
      <c r="A4" s="2" t="s">
        <v>300</v>
      </c>
      <c r="Y4" s="15" t="s">
        <v>301</v>
      </c>
    </row>
    <row r="5" spans="1:28" x14ac:dyDescent="0.25">
      <c r="A5" s="2" t="s">
        <v>302</v>
      </c>
      <c r="B5" s="4" t="s">
        <v>303</v>
      </c>
      <c r="G5" s="2" t="s">
        <v>304</v>
      </c>
      <c r="M5" s="2" t="s">
        <v>305</v>
      </c>
      <c r="S5" s="2" t="s">
        <v>306</v>
      </c>
      <c r="Y5" s="4" t="s">
        <v>307</v>
      </c>
    </row>
    <row r="6" spans="1:28" x14ac:dyDescent="0.25">
      <c r="B6" s="15" t="s">
        <v>308</v>
      </c>
      <c r="C6" s="15">
        <v>650</v>
      </c>
      <c r="D6" s="15">
        <v>550</v>
      </c>
      <c r="E6" s="15">
        <v>450</v>
      </c>
      <c r="G6" s="4" t="s">
        <v>309</v>
      </c>
      <c r="H6" s="15" t="s">
        <v>308</v>
      </c>
      <c r="I6" s="15">
        <v>650</v>
      </c>
      <c r="J6" s="15">
        <v>550</v>
      </c>
      <c r="K6" s="15">
        <v>450</v>
      </c>
      <c r="M6" s="4" t="s">
        <v>310</v>
      </c>
      <c r="N6" s="15" t="s">
        <v>308</v>
      </c>
      <c r="O6" s="15">
        <v>650</v>
      </c>
      <c r="P6" s="15">
        <v>550</v>
      </c>
      <c r="Q6" s="15">
        <v>450</v>
      </c>
      <c r="S6" s="4" t="s">
        <v>311</v>
      </c>
      <c r="T6" s="15" t="s">
        <v>308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8" customFormat="1" x14ac:dyDescent="0.25">
      <c r="A7" s="48">
        <v>2007</v>
      </c>
      <c r="B7" s="49">
        <v>75.5</v>
      </c>
      <c r="C7" s="49">
        <v>75.5</v>
      </c>
      <c r="D7" s="49">
        <v>75.5</v>
      </c>
      <c r="E7" s="49">
        <v>75.5</v>
      </c>
      <c r="G7" s="48">
        <v>2007</v>
      </c>
      <c r="H7" s="49">
        <f>H8</f>
        <v>5.3</v>
      </c>
      <c r="I7" s="49">
        <f>I8</f>
        <v>5.3</v>
      </c>
      <c r="J7" s="49">
        <f>J8</f>
        <v>5.3</v>
      </c>
      <c r="K7" s="49">
        <f>K8</f>
        <v>5.3</v>
      </c>
      <c r="M7" s="48">
        <v>2007</v>
      </c>
      <c r="N7" s="49">
        <f>N8</f>
        <v>100.54999999999998</v>
      </c>
      <c r="O7" s="49">
        <f>O8</f>
        <v>100.54999999999998</v>
      </c>
      <c r="P7" s="49">
        <f>P8</f>
        <v>100.54999999999998</v>
      </c>
      <c r="Q7" s="49">
        <f>Q8</f>
        <v>100.54999999999998</v>
      </c>
      <c r="S7" s="48">
        <v>2007</v>
      </c>
      <c r="T7" s="50">
        <v>1</v>
      </c>
      <c r="U7" s="50">
        <v>1</v>
      </c>
      <c r="V7" s="50">
        <v>1</v>
      </c>
      <c r="W7" s="50">
        <v>1</v>
      </c>
      <c r="Y7" s="51">
        <v>2007</v>
      </c>
      <c r="Z7" s="50">
        <v>0</v>
      </c>
      <c r="AA7" s="50">
        <v>0</v>
      </c>
      <c r="AB7" s="50">
        <v>0</v>
      </c>
    </row>
    <row r="8" spans="1:28" x14ac:dyDescent="0.25">
      <c r="A8" s="15">
        <v>2010</v>
      </c>
      <c r="B8" s="50">
        <v>75.5</v>
      </c>
      <c r="C8" s="50">
        <v>75.5</v>
      </c>
      <c r="D8" s="50">
        <v>75.5</v>
      </c>
      <c r="E8" s="50">
        <v>75.5</v>
      </c>
      <c r="G8" s="15">
        <v>2010</v>
      </c>
      <c r="H8" s="50">
        <v>5.3</v>
      </c>
      <c r="I8" s="50">
        <v>5.3</v>
      </c>
      <c r="J8" s="50">
        <v>5.3</v>
      </c>
      <c r="K8" s="50">
        <v>5.3</v>
      </c>
      <c r="M8" s="15">
        <v>2010</v>
      </c>
      <c r="N8" s="50">
        <v>100.54999999999998</v>
      </c>
      <c r="O8" s="50">
        <v>100.54999999999998</v>
      </c>
      <c r="P8" s="50">
        <v>100.54999999999998</v>
      </c>
      <c r="Q8" s="50">
        <v>100.54999999999998</v>
      </c>
      <c r="S8" s="15">
        <v>2010</v>
      </c>
      <c r="T8" s="50">
        <v>1</v>
      </c>
      <c r="U8" s="50">
        <v>1</v>
      </c>
      <c r="V8" s="50">
        <v>1</v>
      </c>
      <c r="W8" s="50">
        <v>1</v>
      </c>
      <c r="Y8" s="15">
        <v>2010</v>
      </c>
      <c r="Z8" s="50">
        <v>0</v>
      </c>
      <c r="AA8" s="50">
        <v>0</v>
      </c>
      <c r="AB8" s="50">
        <v>0</v>
      </c>
    </row>
    <row r="9" spans="1:28" x14ac:dyDescent="0.25">
      <c r="A9" s="15">
        <v>2015</v>
      </c>
      <c r="B9" s="50">
        <v>88.600985029258169</v>
      </c>
      <c r="C9" s="50">
        <v>88.078016028064269</v>
      </c>
      <c r="D9" s="50">
        <v>87.061648658254626</v>
      </c>
      <c r="E9" s="50">
        <v>81.56533863932431</v>
      </c>
      <c r="G9" s="15">
        <v>2015</v>
      </c>
      <c r="H9" s="50">
        <v>6.0213202751285078</v>
      </c>
      <c r="I9" s="50">
        <v>6.6572465289027676</v>
      </c>
      <c r="J9" s="50">
        <v>6.7063139187766252</v>
      </c>
      <c r="K9" s="50">
        <v>6.7050575872059914</v>
      </c>
      <c r="M9" s="15">
        <v>2015</v>
      </c>
      <c r="N9" s="50">
        <v>102.69450244200212</v>
      </c>
      <c r="O9" s="50">
        <v>98.162101902345881</v>
      </c>
      <c r="P9" s="50">
        <v>97.577752899953722</v>
      </c>
      <c r="Q9" s="50">
        <v>97.53033516222996</v>
      </c>
      <c r="S9" s="15">
        <v>2015</v>
      </c>
      <c r="T9" s="50">
        <v>1.0148416037615156</v>
      </c>
      <c r="U9" s="50">
        <v>1.0157359400693844</v>
      </c>
      <c r="V9" s="50">
        <v>1.0139101615538109</v>
      </c>
      <c r="W9" s="50">
        <v>1.0077572877522822</v>
      </c>
      <c r="Y9" s="15">
        <v>2015</v>
      </c>
      <c r="Z9" s="50">
        <v>8.3379942130419078</v>
      </c>
      <c r="AA9" s="50">
        <v>16.65286847048927</v>
      </c>
      <c r="AB9" s="50">
        <v>41.104099017909562</v>
      </c>
    </row>
    <row r="10" spans="1:28" x14ac:dyDescent="0.25">
      <c r="A10" s="15">
        <v>2020</v>
      </c>
      <c r="B10" s="50">
        <v>105.04658350257947</v>
      </c>
      <c r="C10" s="50">
        <v>102.98029465407866</v>
      </c>
      <c r="D10" s="50">
        <v>98.91694149768567</v>
      </c>
      <c r="E10" s="50">
        <v>85.150544393982386</v>
      </c>
      <c r="G10" s="15">
        <v>2020</v>
      </c>
      <c r="H10" s="50">
        <v>6.7166724712740358</v>
      </c>
      <c r="I10" s="50">
        <v>8.278786164058916</v>
      </c>
      <c r="J10" s="50">
        <v>8.10818085004931</v>
      </c>
      <c r="K10" s="50">
        <v>7.9746109546384831</v>
      </c>
      <c r="M10" s="15">
        <v>2020</v>
      </c>
      <c r="N10" s="50">
        <v>106.24614420594658</v>
      </c>
      <c r="O10" s="50">
        <v>96.888978891237215</v>
      </c>
      <c r="P10" s="50">
        <v>97.530525115249816</v>
      </c>
      <c r="Q10" s="50">
        <v>96.496270156745609</v>
      </c>
      <c r="S10" s="15">
        <v>2020</v>
      </c>
      <c r="T10" s="50">
        <v>1.0458566835686716</v>
      </c>
      <c r="U10" s="50">
        <v>1.0455383581013269</v>
      </c>
      <c r="V10" s="50">
        <v>1.0416761881526113</v>
      </c>
      <c r="W10" s="50">
        <v>1.0358164723282863</v>
      </c>
      <c r="Y10" s="15">
        <v>2020</v>
      </c>
      <c r="Z10" s="50">
        <v>9.809930803894412</v>
      </c>
      <c r="AA10" s="50">
        <v>17.787449232571007</v>
      </c>
      <c r="AB10" s="50">
        <v>46.140418305018756</v>
      </c>
    </row>
    <row r="11" spans="1:28" x14ac:dyDescent="0.25">
      <c r="A11" s="15">
        <v>2025</v>
      </c>
      <c r="B11" s="50">
        <v>122.25241024330582</v>
      </c>
      <c r="C11" s="50">
        <v>116.0664630997771</v>
      </c>
      <c r="D11" s="50">
        <v>108.02664689055472</v>
      </c>
      <c r="E11" s="50">
        <v>85.365685312813952</v>
      </c>
      <c r="G11" s="15">
        <v>2025</v>
      </c>
      <c r="H11" s="50">
        <v>7.613408042083603</v>
      </c>
      <c r="I11" s="50">
        <v>9.4813304693130238</v>
      </c>
      <c r="J11" s="50">
        <v>9.8107489762017597</v>
      </c>
      <c r="K11" s="50">
        <v>9.3742475963923937</v>
      </c>
      <c r="M11" s="15">
        <v>2025</v>
      </c>
      <c r="N11" s="50">
        <v>109.73960688455654</v>
      </c>
      <c r="O11" s="50">
        <v>99.735310207634228</v>
      </c>
      <c r="P11" s="50">
        <v>96.983389103072454</v>
      </c>
      <c r="Q11" s="50">
        <v>95.026027917479141</v>
      </c>
      <c r="S11" s="15">
        <v>2025</v>
      </c>
      <c r="T11" s="50">
        <v>1.0799490388267972</v>
      </c>
      <c r="U11" s="50">
        <v>1.0810223220468651</v>
      </c>
      <c r="V11" s="50">
        <v>1.0783805601456429</v>
      </c>
      <c r="W11" s="50">
        <v>1.0750736086679042</v>
      </c>
      <c r="Y11" s="15">
        <v>2025</v>
      </c>
      <c r="Z11" s="50">
        <v>10.645256175693033</v>
      </c>
      <c r="AA11" s="50">
        <v>21.573708471353871</v>
      </c>
      <c r="AB11" s="50">
        <v>56.230644600825784</v>
      </c>
    </row>
    <row r="12" spans="1:28" x14ac:dyDescent="0.25">
      <c r="A12" s="15">
        <v>2030</v>
      </c>
      <c r="B12" s="50">
        <v>133.70863876785472</v>
      </c>
      <c r="C12" s="50">
        <v>126.32819995962396</v>
      </c>
      <c r="D12" s="50">
        <v>117.72271524500573</v>
      </c>
      <c r="E12" s="50">
        <v>81.745835100231716</v>
      </c>
      <c r="G12" s="15">
        <v>2030</v>
      </c>
      <c r="H12" s="50">
        <v>8.7693262363996265</v>
      </c>
      <c r="I12" s="50">
        <v>10.280867884320683</v>
      </c>
      <c r="J12" s="50">
        <v>12.163602480674452</v>
      </c>
      <c r="K12" s="50">
        <v>10.74117702713302</v>
      </c>
      <c r="M12" s="15">
        <v>2030</v>
      </c>
      <c r="N12" s="50">
        <v>113.11945989087479</v>
      </c>
      <c r="O12" s="50">
        <v>104.36852412306</v>
      </c>
      <c r="P12" s="50">
        <v>97.156755010122765</v>
      </c>
      <c r="Q12" s="50">
        <v>95.579455397773003</v>
      </c>
      <c r="S12" s="15">
        <v>2030</v>
      </c>
      <c r="T12" s="50">
        <v>1.1078532953323141</v>
      </c>
      <c r="U12" s="50">
        <v>1.1081943208023888</v>
      </c>
      <c r="V12" s="50">
        <v>1.1112239251093941</v>
      </c>
      <c r="W12" s="50">
        <v>1.1151862003856383</v>
      </c>
      <c r="Y12" s="15">
        <v>2030</v>
      </c>
      <c r="Z12" s="50">
        <v>12.572190208326255</v>
      </c>
      <c r="AA12" s="50">
        <v>22.934738485672444</v>
      </c>
      <c r="AB12" s="50">
        <v>68.072250350226597</v>
      </c>
    </row>
    <row r="13" spans="1:28" x14ac:dyDescent="0.25">
      <c r="A13" s="15">
        <v>2035</v>
      </c>
      <c r="B13" s="50">
        <v>144.43137894160336</v>
      </c>
      <c r="C13" s="50">
        <v>140.21213518363561</v>
      </c>
      <c r="D13" s="50">
        <v>131.70831345316412</v>
      </c>
      <c r="E13" s="50">
        <v>81.239594115522621</v>
      </c>
      <c r="G13" s="15">
        <v>2035</v>
      </c>
      <c r="H13" s="50">
        <v>10.144868590483489</v>
      </c>
      <c r="I13" s="50">
        <v>11.802416233511826</v>
      </c>
      <c r="J13" s="50">
        <v>12.917753758735358</v>
      </c>
      <c r="K13" s="50">
        <v>11.016125655165675</v>
      </c>
      <c r="M13" s="15">
        <v>2035</v>
      </c>
      <c r="N13" s="50">
        <v>116.66175966455087</v>
      </c>
      <c r="O13" s="50">
        <v>109.1382869152596</v>
      </c>
      <c r="P13" s="50">
        <v>104.39341358939595</v>
      </c>
      <c r="Q13" s="50">
        <v>103.70604261887595</v>
      </c>
      <c r="S13" s="15">
        <v>2035</v>
      </c>
      <c r="T13" s="50">
        <v>1.1387459460337153</v>
      </c>
      <c r="U13" s="50">
        <v>1.1400064617245023</v>
      </c>
      <c r="V13" s="50">
        <v>1.1409321284365292</v>
      </c>
      <c r="W13" s="50">
        <v>1.1442940361876599</v>
      </c>
      <c r="Y13" s="15">
        <v>2035</v>
      </c>
      <c r="Z13" s="50">
        <v>10.594064514065581</v>
      </c>
      <c r="AA13" s="50">
        <v>20.86994858206614</v>
      </c>
      <c r="AB13" s="50">
        <v>76.097295220804384</v>
      </c>
    </row>
    <row r="14" spans="1:28" x14ac:dyDescent="0.25">
      <c r="A14" s="15">
        <v>2040</v>
      </c>
      <c r="B14" s="50">
        <v>150.82805951557202</v>
      </c>
      <c r="C14" s="50">
        <v>148.91977382833389</v>
      </c>
      <c r="D14" s="50">
        <v>133.51288612805456</v>
      </c>
      <c r="E14" s="50">
        <v>76.26865318027194</v>
      </c>
      <c r="G14" s="15">
        <v>2040</v>
      </c>
      <c r="H14" s="50">
        <v>11.759209131182832</v>
      </c>
      <c r="I14" s="50">
        <v>13.23196470733382</v>
      </c>
      <c r="J14" s="50">
        <v>13.477768526326072</v>
      </c>
      <c r="K14" s="50">
        <v>10.407500319240505</v>
      </c>
      <c r="M14" s="15">
        <v>2040</v>
      </c>
      <c r="N14" s="50">
        <v>120.29223787272012</v>
      </c>
      <c r="O14" s="50">
        <v>113.93868527837381</v>
      </c>
      <c r="P14" s="50">
        <v>108.82412175491223</v>
      </c>
      <c r="Q14" s="50">
        <v>111.93392582300294</v>
      </c>
      <c r="S14" s="15">
        <v>2040</v>
      </c>
      <c r="T14" s="50">
        <v>1.1683716640710498</v>
      </c>
      <c r="U14" s="50">
        <v>1.1705625014715786</v>
      </c>
      <c r="V14" s="50">
        <v>1.1728574497993676</v>
      </c>
      <c r="W14" s="50">
        <v>1.1941297957137751</v>
      </c>
      <c r="Y14" s="15">
        <v>2040</v>
      </c>
      <c r="Z14" s="50">
        <v>10.537601048708938</v>
      </c>
      <c r="AA14" s="50">
        <v>26.745282394629918</v>
      </c>
      <c r="AB14" s="50">
        <v>88.637067550272604</v>
      </c>
    </row>
    <row r="15" spans="1:28" x14ac:dyDescent="0.25">
      <c r="A15" s="15">
        <v>2045</v>
      </c>
      <c r="B15" s="50">
        <v>158.46411200961634</v>
      </c>
      <c r="C15" s="50">
        <v>158.8615880274543</v>
      </c>
      <c r="D15" s="50">
        <v>141.85642473261481</v>
      </c>
      <c r="E15" s="50">
        <v>72.212470529019512</v>
      </c>
      <c r="G15" s="15">
        <v>2045</v>
      </c>
      <c r="H15" s="50">
        <v>13.932269323845151</v>
      </c>
      <c r="I15" s="50">
        <v>15.148308775126823</v>
      </c>
      <c r="J15" s="50">
        <v>13.955315043740921</v>
      </c>
      <c r="K15" s="50">
        <v>10.404454863661599</v>
      </c>
      <c r="M15" s="15">
        <v>2045</v>
      </c>
      <c r="N15" s="50">
        <v>123.88503397274327</v>
      </c>
      <c r="O15" s="50">
        <v>118.50359253017123</v>
      </c>
      <c r="P15" s="50">
        <v>115.65748964720939</v>
      </c>
      <c r="Q15" s="50">
        <v>116.56525836943518</v>
      </c>
      <c r="S15" s="15">
        <v>2045</v>
      </c>
      <c r="T15" s="50">
        <v>1.1990046147243627</v>
      </c>
      <c r="U15" s="50">
        <v>1.2051580951494827</v>
      </c>
      <c r="V15" s="50">
        <v>1.2022481862688181</v>
      </c>
      <c r="W15" s="50">
        <v>1.2542214412220347</v>
      </c>
      <c r="Y15" s="15">
        <v>2045</v>
      </c>
      <c r="Z15" s="50">
        <v>10.211169899350617</v>
      </c>
      <c r="AA15" s="50">
        <v>28.782239002326843</v>
      </c>
      <c r="AB15" s="50">
        <v>99.12364222319998</v>
      </c>
    </row>
    <row r="16" spans="1:28" x14ac:dyDescent="0.25">
      <c r="A16" s="15">
        <v>2050</v>
      </c>
      <c r="B16" s="50">
        <v>165.74495975383283</v>
      </c>
      <c r="C16" s="50">
        <v>163.0671527785922</v>
      </c>
      <c r="D16" s="50">
        <v>142.42432798150421</v>
      </c>
      <c r="E16" s="50">
        <v>66.818376555047081</v>
      </c>
      <c r="G16" s="15">
        <v>2050</v>
      </c>
      <c r="H16" s="50">
        <v>16.685970907476712</v>
      </c>
      <c r="I16" s="50">
        <v>17.921595131972349</v>
      </c>
      <c r="J16" s="50">
        <v>15.273692638044066</v>
      </c>
      <c r="K16" s="50">
        <v>10.67669577365386</v>
      </c>
      <c r="M16" s="15">
        <v>2050</v>
      </c>
      <c r="N16" s="50">
        <v>128.02205985569043</v>
      </c>
      <c r="O16" s="50">
        <v>121.49214744577704</v>
      </c>
      <c r="P16" s="50">
        <v>119.32094637625998</v>
      </c>
      <c r="Q16" s="50">
        <v>120.79678217984264</v>
      </c>
      <c r="S16" s="15">
        <v>2050</v>
      </c>
      <c r="T16" s="50">
        <v>1.2345233782947942</v>
      </c>
      <c r="U16" s="50">
        <v>1.2437505878344894</v>
      </c>
      <c r="V16" s="50">
        <v>1.2481844014035273</v>
      </c>
      <c r="W16" s="50">
        <v>1.3018163079494103</v>
      </c>
      <c r="Y16" s="15">
        <v>2050</v>
      </c>
      <c r="Z16" s="50">
        <v>12.697591016184527</v>
      </c>
      <c r="AA16" s="50">
        <v>36.577422987390577</v>
      </c>
      <c r="AB16" s="50">
        <v>110.7236990954179</v>
      </c>
    </row>
    <row r="17" spans="1:28" x14ac:dyDescent="0.25">
      <c r="A17" s="15">
        <v>2055</v>
      </c>
      <c r="B17" s="50">
        <v>169.13021363882103</v>
      </c>
      <c r="C17" s="50">
        <v>164.75668985640286</v>
      </c>
      <c r="D17" s="50">
        <v>140.08189217608833</v>
      </c>
      <c r="E17" s="50">
        <v>62.304294963799023</v>
      </c>
      <c r="G17" s="15">
        <v>2055</v>
      </c>
      <c r="H17" s="50">
        <v>18.63248434809757</v>
      </c>
      <c r="I17" s="50">
        <v>20.612493046747016</v>
      </c>
      <c r="J17" s="50">
        <v>16.810581641319093</v>
      </c>
      <c r="K17" s="50">
        <v>11.27714201682481</v>
      </c>
      <c r="M17" s="15">
        <v>2055</v>
      </c>
      <c r="N17" s="50">
        <v>132.47873201289491</v>
      </c>
      <c r="O17" s="50">
        <v>123.59705195832191</v>
      </c>
      <c r="P17" s="50">
        <v>121.44489179011707</v>
      </c>
      <c r="Q17" s="50">
        <v>123.43625971560313</v>
      </c>
      <c r="S17" s="15">
        <v>2055</v>
      </c>
      <c r="T17" s="50">
        <v>1.2451838652392839</v>
      </c>
      <c r="U17" s="50">
        <v>1.2594329401011817</v>
      </c>
      <c r="V17" s="50">
        <v>1.2858674041575258</v>
      </c>
      <c r="W17" s="50">
        <v>1.3307436296147213</v>
      </c>
      <c r="Y17" s="15">
        <v>2055</v>
      </c>
      <c r="Z17" s="50">
        <v>14.586322471461422</v>
      </c>
      <c r="AA17" s="50">
        <v>43.309932887908431</v>
      </c>
      <c r="AB17" s="50">
        <v>116.65593509128071</v>
      </c>
    </row>
    <row r="18" spans="1:28" x14ac:dyDescent="0.25">
      <c r="A18" s="15">
        <v>2060</v>
      </c>
      <c r="B18" s="50">
        <v>171.24807975156506</v>
      </c>
      <c r="C18" s="50">
        <v>163.89144410203048</v>
      </c>
      <c r="D18" s="50">
        <v>136.40781755285659</v>
      </c>
      <c r="E18" s="50">
        <v>59.435688327152448</v>
      </c>
      <c r="G18" s="15">
        <v>2060</v>
      </c>
      <c r="H18" s="50">
        <v>18.948803559427418</v>
      </c>
      <c r="I18" s="50">
        <v>23.301686545248543</v>
      </c>
      <c r="J18" s="50">
        <v>19.426362575336192</v>
      </c>
      <c r="K18" s="50">
        <v>12.689306152037457</v>
      </c>
      <c r="M18" s="15">
        <v>2060</v>
      </c>
      <c r="N18" s="50">
        <v>138.73242437816288</v>
      </c>
      <c r="O18" s="50">
        <v>124.53740547845091</v>
      </c>
      <c r="P18" s="50">
        <v>122.71000449384796</v>
      </c>
      <c r="Q18" s="50">
        <v>125.25706591531518</v>
      </c>
      <c r="S18" s="15">
        <v>2060</v>
      </c>
      <c r="T18" s="50">
        <v>1.2482613337216386</v>
      </c>
      <c r="U18" s="50">
        <v>1.2806113384117548</v>
      </c>
      <c r="V18" s="50">
        <v>1.3040179524430939</v>
      </c>
      <c r="W18" s="50">
        <v>1.3401170358157928</v>
      </c>
      <c r="Y18" s="15">
        <v>2060</v>
      </c>
      <c r="Z18" s="50">
        <v>19.345592107163515</v>
      </c>
      <c r="AA18" s="50">
        <v>49.533536240856954</v>
      </c>
      <c r="AB18" s="50">
        <v>119.6324712291555</v>
      </c>
    </row>
    <row r="19" spans="1:28" x14ac:dyDescent="0.25">
      <c r="A19" s="15">
        <v>2065</v>
      </c>
      <c r="B19" s="50">
        <v>173.96400663338326</v>
      </c>
      <c r="C19" s="50">
        <v>163.27304577234071</v>
      </c>
      <c r="D19" s="50">
        <v>129.93566148119041</v>
      </c>
      <c r="E19" s="50">
        <v>57.099609760564199</v>
      </c>
      <c r="G19" s="15">
        <v>2065</v>
      </c>
      <c r="H19" s="50">
        <v>19.251994839938305</v>
      </c>
      <c r="I19" s="50">
        <v>24.357390795802413</v>
      </c>
      <c r="J19" s="50">
        <v>21.635856564478807</v>
      </c>
      <c r="K19" s="50">
        <v>14.647710733268307</v>
      </c>
      <c r="M19" s="15">
        <v>2065</v>
      </c>
      <c r="N19" s="50">
        <v>144.45632198315371</v>
      </c>
      <c r="O19" s="50">
        <v>126.91418151650389</v>
      </c>
      <c r="P19" s="50">
        <v>124.20375339528083</v>
      </c>
      <c r="Q19" s="50">
        <v>126.60869779947986</v>
      </c>
      <c r="S19" s="15">
        <v>2065</v>
      </c>
      <c r="T19" s="50">
        <v>1.2529155271373931</v>
      </c>
      <c r="U19" s="50">
        <v>1.3069758160367804</v>
      </c>
      <c r="V19" s="50">
        <v>1.3304581586103821</v>
      </c>
      <c r="W19" s="50">
        <v>1.3550043054068182</v>
      </c>
      <c r="Y19" s="15">
        <v>2065</v>
      </c>
      <c r="Z19" s="50">
        <v>23.009240246413679</v>
      </c>
      <c r="AA19" s="50">
        <v>58.729086297575783</v>
      </c>
      <c r="AB19" s="50">
        <v>125.24310276823621</v>
      </c>
    </row>
    <row r="20" spans="1:28" x14ac:dyDescent="0.25">
      <c r="A20" s="15">
        <v>2070</v>
      </c>
      <c r="B20" s="50">
        <v>178.16913402357443</v>
      </c>
      <c r="C20" s="50">
        <v>163.16257443248836</v>
      </c>
      <c r="D20" s="50">
        <v>126.46681501993126</v>
      </c>
      <c r="E20" s="50">
        <v>55.79759686971552</v>
      </c>
      <c r="G20" s="15">
        <v>2070</v>
      </c>
      <c r="H20" s="50">
        <v>19.556166928418754</v>
      </c>
      <c r="I20" s="50">
        <v>25.407422320894327</v>
      </c>
      <c r="J20" s="50">
        <v>23.744417873376591</v>
      </c>
      <c r="K20" s="50">
        <v>16.849912126873974</v>
      </c>
      <c r="M20" s="15">
        <v>2070</v>
      </c>
      <c r="N20" s="50">
        <v>149.83353832199307</v>
      </c>
      <c r="O20" s="50">
        <v>130.78954119089252</v>
      </c>
      <c r="P20" s="50">
        <v>126.40397437092429</v>
      </c>
      <c r="Q20" s="50">
        <v>127.85288143539671</v>
      </c>
      <c r="S20" s="15">
        <v>2070</v>
      </c>
      <c r="T20" s="50">
        <v>1.2552681784614972</v>
      </c>
      <c r="U20" s="50">
        <v>1.3277742760370548</v>
      </c>
      <c r="V20" s="50">
        <v>1.3516919706452102</v>
      </c>
      <c r="W20" s="50">
        <v>1.3715190386963321</v>
      </c>
      <c r="Y20" s="15">
        <v>2070</v>
      </c>
      <c r="Z20" s="50">
        <v>26.473878844370745</v>
      </c>
      <c r="AA20" s="50">
        <v>64.061503551674107</v>
      </c>
      <c r="AB20" s="50">
        <v>128.84899254253853</v>
      </c>
    </row>
    <row r="21" spans="1:28" x14ac:dyDescent="0.25">
      <c r="A21" s="15">
        <v>2075</v>
      </c>
      <c r="B21" s="50">
        <v>183.78898202370829</v>
      </c>
      <c r="C21" s="50">
        <v>163.49841439265575</v>
      </c>
      <c r="D21" s="50">
        <v>117.3148667636875</v>
      </c>
      <c r="E21" s="50">
        <v>55.180936283508508</v>
      </c>
      <c r="G21" s="15">
        <v>2075</v>
      </c>
      <c r="H21" s="50">
        <v>19.85140087364233</v>
      </c>
      <c r="I21" s="50">
        <v>26.419549289594379</v>
      </c>
      <c r="J21" s="50">
        <v>27.025782075453396</v>
      </c>
      <c r="K21" s="50">
        <v>19.426709023056112</v>
      </c>
      <c r="M21" s="15">
        <v>2075</v>
      </c>
      <c r="N21" s="50">
        <v>154.86305226183754</v>
      </c>
      <c r="O21" s="50">
        <v>133.05168690106919</v>
      </c>
      <c r="P21" s="50">
        <v>127.29744539758936</v>
      </c>
      <c r="Q21" s="50">
        <v>128.95935543301891</v>
      </c>
      <c r="S21" s="15">
        <v>2075</v>
      </c>
      <c r="T21" s="50">
        <v>1.2692453570890927</v>
      </c>
      <c r="U21" s="50">
        <v>1.3524576474500953</v>
      </c>
      <c r="V21" s="50">
        <v>1.384461247823598</v>
      </c>
      <c r="W21" s="50">
        <v>1.3902397681314278</v>
      </c>
      <c r="Y21" s="15">
        <v>2075</v>
      </c>
      <c r="Z21" s="50">
        <v>30.170620009593684</v>
      </c>
      <c r="AA21" s="50">
        <v>73.76849378307179</v>
      </c>
      <c r="AB21" s="50">
        <v>135.52640392997264</v>
      </c>
    </row>
    <row r="22" spans="1:28" x14ac:dyDescent="0.25">
      <c r="A22" s="15">
        <v>2080</v>
      </c>
      <c r="B22" s="50">
        <v>187.23180571412763</v>
      </c>
      <c r="C22" s="50">
        <v>163.01691051090677</v>
      </c>
      <c r="D22" s="50">
        <v>112.38951470877804</v>
      </c>
      <c r="E22" s="50">
        <v>53.87769714021811</v>
      </c>
      <c r="G22" s="15">
        <v>2080</v>
      </c>
      <c r="H22" s="50">
        <v>20.139054398905678</v>
      </c>
      <c r="I22" s="50">
        <v>27.782932766136888</v>
      </c>
      <c r="J22" s="50">
        <v>30.495399240409849</v>
      </c>
      <c r="K22" s="50">
        <v>22.609868446106098</v>
      </c>
      <c r="M22" s="15">
        <v>2080</v>
      </c>
      <c r="N22" s="50">
        <v>159.74875331904536</v>
      </c>
      <c r="O22" s="50">
        <v>134.75973377773474</v>
      </c>
      <c r="P22" s="50">
        <v>128.29106763015662</v>
      </c>
      <c r="Q22" s="50">
        <v>129.93320507258701</v>
      </c>
      <c r="S22" s="15">
        <v>2080</v>
      </c>
      <c r="T22" s="50">
        <v>1.2928716683954569</v>
      </c>
      <c r="U22" s="50">
        <v>1.3791363074603726</v>
      </c>
      <c r="V22" s="50">
        <v>1.4113005305871924</v>
      </c>
      <c r="W22" s="50">
        <v>1.4073923360691656</v>
      </c>
      <c r="Y22" s="15">
        <v>2080</v>
      </c>
      <c r="Z22" s="50">
        <v>35.404059157091261</v>
      </c>
      <c r="AA22" s="50">
        <v>80.556527646863827</v>
      </c>
      <c r="AB22" s="50">
        <v>140.15469248635657</v>
      </c>
    </row>
    <row r="23" spans="1:28" x14ac:dyDescent="0.25">
      <c r="A23" s="15">
        <v>2085</v>
      </c>
      <c r="B23" s="50">
        <v>189.95216902451671</v>
      </c>
      <c r="C23" s="50">
        <v>160.13843950266693</v>
      </c>
      <c r="D23" s="50">
        <v>106.47317945466939</v>
      </c>
      <c r="E23" s="50">
        <v>52.978690042449145</v>
      </c>
      <c r="G23" s="15">
        <v>2085</v>
      </c>
      <c r="H23" s="50">
        <v>20.429630259825959</v>
      </c>
      <c r="I23" s="50">
        <v>29.34068430147439</v>
      </c>
      <c r="J23" s="50">
        <v>34.585363835359274</v>
      </c>
      <c r="K23" s="50">
        <v>26.082020131268202</v>
      </c>
      <c r="M23" s="15">
        <v>2085</v>
      </c>
      <c r="N23" s="50">
        <v>164.48887166562869</v>
      </c>
      <c r="O23" s="50">
        <v>136.2261117861361</v>
      </c>
      <c r="P23" s="50">
        <v>129.39059227989904</v>
      </c>
      <c r="Q23" s="50">
        <v>130.80822254918206</v>
      </c>
      <c r="S23" s="15">
        <v>2085</v>
      </c>
      <c r="T23" s="50">
        <v>1.3099575155583694</v>
      </c>
      <c r="U23" s="50">
        <v>1.4029870815543615</v>
      </c>
      <c r="V23" s="50">
        <v>1.4295516798669006</v>
      </c>
      <c r="W23" s="50">
        <v>1.4180217899392815</v>
      </c>
      <c r="Y23" s="15">
        <v>2085</v>
      </c>
      <c r="Z23" s="50">
        <v>41.514219698733257</v>
      </c>
      <c r="AA23" s="50">
        <v>86.230482092990982</v>
      </c>
      <c r="AB23" s="50">
        <v>149.61547579060766</v>
      </c>
    </row>
    <row r="24" spans="1:28" x14ac:dyDescent="0.25">
      <c r="A24" s="15">
        <v>2090</v>
      </c>
      <c r="B24" s="50">
        <v>192.13766023509277</v>
      </c>
      <c r="C24" s="50">
        <v>155.84161549795431</v>
      </c>
      <c r="D24" s="50">
        <v>99.542725516806456</v>
      </c>
      <c r="E24" s="50">
        <v>54.851636702095696</v>
      </c>
      <c r="G24" s="15">
        <v>2090</v>
      </c>
      <c r="H24" s="50">
        <v>20.72214329336715</v>
      </c>
      <c r="I24" s="50">
        <v>31.024411773021061</v>
      </c>
      <c r="J24" s="50">
        <v>38.955600299478874</v>
      </c>
      <c r="K24" s="50">
        <v>30.344391740008838</v>
      </c>
      <c r="M24" s="15">
        <v>2090</v>
      </c>
      <c r="N24" s="50">
        <v>169.12794581802751</v>
      </c>
      <c r="O24" s="50">
        <v>137.82071315614232</v>
      </c>
      <c r="P24" s="50">
        <v>130.34269887497749</v>
      </c>
      <c r="Q24" s="50">
        <v>131.85201764530046</v>
      </c>
      <c r="S24" s="15">
        <v>2090</v>
      </c>
      <c r="T24" s="50">
        <v>1.3226437938627338</v>
      </c>
      <c r="U24" s="50">
        <v>1.415831476787299</v>
      </c>
      <c r="V24" s="50">
        <v>1.4430805209331732</v>
      </c>
      <c r="W24" s="50">
        <v>1.4204302491354657</v>
      </c>
      <c r="Y24" s="15">
        <v>2090</v>
      </c>
      <c r="Z24" s="50">
        <v>48.182080965758558</v>
      </c>
      <c r="AA24" s="50">
        <v>92.076642211419141</v>
      </c>
      <c r="AB24" s="50">
        <v>148.47870569364855</v>
      </c>
    </row>
    <row r="25" spans="1:28" x14ac:dyDescent="0.25">
      <c r="A25" s="15">
        <v>2095</v>
      </c>
      <c r="B25" s="50">
        <v>194.20335667112818</v>
      </c>
      <c r="C25" s="50">
        <v>150.03265538620283</v>
      </c>
      <c r="D25" s="50">
        <v>91.437509320191779</v>
      </c>
      <c r="E25" s="50">
        <v>56.087165764509088</v>
      </c>
      <c r="G25" s="15">
        <v>2095</v>
      </c>
      <c r="H25" s="50">
        <v>21.021515467865896</v>
      </c>
      <c r="I25" s="50">
        <v>32.590722819110397</v>
      </c>
      <c r="J25" s="50">
        <v>43.497875440980842</v>
      </c>
      <c r="K25" s="50">
        <v>35.254194277148621</v>
      </c>
      <c r="M25" s="15">
        <v>2095</v>
      </c>
      <c r="N25" s="50">
        <v>173.77140010471462</v>
      </c>
      <c r="O25" s="50">
        <v>139.34796604004956</v>
      </c>
      <c r="P25" s="50">
        <v>131.31810029993642</v>
      </c>
      <c r="Q25" s="50">
        <v>132.88154174183319</v>
      </c>
      <c r="S25" s="15">
        <v>2095</v>
      </c>
      <c r="T25" s="50">
        <v>1.3320538351397624</v>
      </c>
      <c r="U25" s="50">
        <v>1.4292143972971405</v>
      </c>
      <c r="V25" s="50">
        <v>1.4539031020253612</v>
      </c>
      <c r="W25" s="50">
        <v>1.4239363098801181</v>
      </c>
      <c r="Y25" s="15">
        <v>2095</v>
      </c>
      <c r="Z25" s="50">
        <v>54.360722593435682</v>
      </c>
      <c r="AA25" s="50">
        <v>100.18429751495866</v>
      </c>
      <c r="AB25" s="50">
        <v>147.96384282086385</v>
      </c>
    </row>
    <row r="26" spans="1:28" x14ac:dyDescent="0.25">
      <c r="A26" s="15">
        <v>2100</v>
      </c>
      <c r="B26" s="50">
        <v>196.55641239864278</v>
      </c>
      <c r="C26" s="50">
        <v>146.43857847779418</v>
      </c>
      <c r="D26" s="50">
        <v>86.591797706250958</v>
      </c>
      <c r="E26" s="50">
        <v>44.469594372277818</v>
      </c>
      <c r="G26" s="15">
        <v>2100</v>
      </c>
      <c r="H26" s="50">
        <v>21.355739550077111</v>
      </c>
      <c r="I26" s="50">
        <v>33.703949460908007</v>
      </c>
      <c r="J26" s="50">
        <v>44.992734037018458</v>
      </c>
      <c r="K26" s="50">
        <v>40.280318088082524</v>
      </c>
      <c r="M26" s="15">
        <v>2100</v>
      </c>
      <c r="N26" s="50">
        <v>178.82664701576806</v>
      </c>
      <c r="O26" s="50">
        <v>141.18458715086953</v>
      </c>
      <c r="P26" s="50">
        <v>133.43514965367743</v>
      </c>
      <c r="Q26" s="50">
        <v>133.62355254742758</v>
      </c>
      <c r="S26" s="15">
        <v>2100</v>
      </c>
      <c r="T26" s="50">
        <v>1.3382459196881593</v>
      </c>
      <c r="U26" s="50">
        <v>1.4362923729555237</v>
      </c>
      <c r="V26" s="50">
        <v>1.4566073525851742</v>
      </c>
      <c r="W26" s="50">
        <v>1.4448967551208785</v>
      </c>
      <c r="Y26" s="15">
        <v>2100</v>
      </c>
      <c r="Z26" s="50">
        <v>58.24078798884986</v>
      </c>
      <c r="AA26" s="50">
        <v>105.23984468377094</v>
      </c>
      <c r="AB26" s="50">
        <v>158.53252345975156</v>
      </c>
    </row>
    <row r="27" spans="1:28" x14ac:dyDescent="0.25">
      <c r="B27" s="50"/>
      <c r="C27" s="50"/>
      <c r="D27" s="50"/>
      <c r="E27" s="50"/>
      <c r="H27" s="50"/>
      <c r="I27" s="50"/>
      <c r="J27" s="50"/>
      <c r="K27" s="50"/>
      <c r="N27" s="50"/>
      <c r="O27" s="50"/>
      <c r="P27" s="50"/>
      <c r="Q27" s="50"/>
      <c r="T27" s="50"/>
      <c r="U27" s="50"/>
      <c r="V27" s="50"/>
      <c r="W27" s="50"/>
    </row>
    <row r="28" spans="1:28" x14ac:dyDescent="0.25">
      <c r="A28" s="50" t="s">
        <v>312</v>
      </c>
      <c r="B28" s="50">
        <f t="array" ref="B28:B30">MMULT($B$65:$I$67,B7:B14)</f>
        <v>49.032893796182577</v>
      </c>
      <c r="C28" s="50">
        <f t="array" ref="C28:C30">MMULT($B$65:$I$67,C7:C14)</f>
        <v>55.501194485773105</v>
      </c>
      <c r="D28" s="50">
        <f t="array" ref="D28:D30">MMULT($B$65:$I$67,D7:D14)</f>
        <v>57.586079994742761</v>
      </c>
      <c r="E28" s="50">
        <f t="array" ref="E28:E30">MMULT($B$65:$I$67,E7:E14)</f>
        <v>64.223842810257054</v>
      </c>
      <c r="H28" s="50">
        <f t="array" ref="H28:H30">MMULT($B$65:$I$67,H7:H14)</f>
        <v>5.0496029266384088</v>
      </c>
      <c r="I28" s="50">
        <f t="array" ref="I28:I30">MMULT($B$65:$I$67,I7:I14)</f>
        <v>3.4962038929436647</v>
      </c>
      <c r="J28" s="50">
        <f t="array" ref="J28:J30">MMULT($B$65:$I$67,J7:J14)</f>
        <v>2.6274896127372509</v>
      </c>
      <c r="K28" s="50">
        <f t="array" ref="K28:K30">MMULT($B$65:$I$67,K7:K14)</f>
        <v>2.0813887328448963</v>
      </c>
      <c r="N28" s="50">
        <f t="array" ref="N28:N30">MMULT($B$65:$I$67,N7:N14)</f>
        <v>97.232170981242419</v>
      </c>
      <c r="O28" s="50">
        <f t="array" ref="O28:O30">MMULT($B$65:$I$67,O7:O14)</f>
        <v>106.84825997264112</v>
      </c>
      <c r="P28" s="50">
        <f t="array" ref="P28:P30">MMULT($B$65:$I$67,P7:P14)</f>
        <v>108.83951928653337</v>
      </c>
      <c r="Q28" s="50">
        <f t="array" ref="Q28:Q30">MMULT($B$65:$I$67,Q7:Q14)</f>
        <v>112.5663544731058</v>
      </c>
      <c r="T28" s="50">
        <f t="array" ref="T28:T30">MMULT($B$65:$I$67,T7:T14)</f>
        <v>0.97141362317032054</v>
      </c>
      <c r="U28" s="50">
        <f t="array" ref="U28:U30">MMULT($B$65:$I$67,U7:U14)</f>
        <v>0.97187763198338684</v>
      </c>
      <c r="V28" s="50">
        <f t="array" ref="V28:V30">MMULT($B$65:$I$67,V7:V14)</f>
        <v>0.97445967844366255</v>
      </c>
      <c r="W28" s="50">
        <f t="array" ref="W28:W30">MMULT($B$65:$I$67,W7:W14)</f>
        <v>0.98717692353458408</v>
      </c>
      <c r="Z28" s="50">
        <f t="array" ref="Z28:Z30">MMULT($B$65:$I$67,Z7:Z14)</f>
        <v>-9.7292561136896474</v>
      </c>
      <c r="AA28" s="50">
        <f t="array" ref="AA28:AA30">MMULT($B$65:$I$67,AA7:AA14)</f>
        <v>-15.048825097484887</v>
      </c>
      <c r="AB28" s="50">
        <f t="array" ref="AB28:AB30">MMULT($B$65:$I$67,AB7:AB14)</f>
        <v>-34.718299334842015</v>
      </c>
    </row>
    <row r="29" spans="1:28" x14ac:dyDescent="0.25">
      <c r="A29" s="50" t="s">
        <v>313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50" t="s">
        <v>314</v>
      </c>
      <c r="B30" s="52">
        <v>-1.2984140399091793E-2</v>
      </c>
      <c r="C30" s="52">
        <v>1.369014091756271E-3</v>
      </c>
      <c r="D30" s="52">
        <v>-3.9005515435903693E-3</v>
      </c>
      <c r="E30" s="52">
        <v>-3.4365935074312987E-2</v>
      </c>
      <c r="H30" s="52">
        <v>4.2839554785698425E-3</v>
      </c>
      <c r="I30" s="52">
        <v>8.0004278301805051E-4</v>
      </c>
      <c r="J30" s="52">
        <v>-5.2668879316384448E-4</v>
      </c>
      <c r="K30" s="52">
        <v>-4.5996950570707518E-3</v>
      </c>
      <c r="N30" s="52">
        <v>6.699607135163349E-3</v>
      </c>
      <c r="O30" s="52">
        <v>3.121560439331908E-2</v>
      </c>
      <c r="P30" s="52">
        <v>3.0705076708730406E-2</v>
      </c>
      <c r="Q30" s="52">
        <v>4.2152287081951789E-2</v>
      </c>
      <c r="T30" s="52">
        <v>6.0500867338802132E-5</v>
      </c>
      <c r="U30" s="52">
        <v>6.2879701347183514E-5</v>
      </c>
      <c r="V30" s="52">
        <v>7.4828886922553503E-5</v>
      </c>
      <c r="W30" s="52">
        <v>1.2891410309913984E-4</v>
      </c>
      <c r="Z30" s="52">
        <v>-2.3570581479919077E-2</v>
      </c>
      <c r="AA30" s="52">
        <v>-3.2334286755130177E-2</v>
      </c>
      <c r="AB30" s="52">
        <v>-5.0033515705335097E-2</v>
      </c>
    </row>
    <row r="32" spans="1:28" x14ac:dyDescent="0.25">
      <c r="O32" s="53"/>
      <c r="P32" s="53"/>
    </row>
    <row r="33" spans="2:17" x14ac:dyDescent="0.25">
      <c r="D33" s="4" t="s">
        <v>315</v>
      </c>
      <c r="E33" s="4" t="s">
        <v>316</v>
      </c>
      <c r="F33" s="4" t="s">
        <v>317</v>
      </c>
      <c r="G33" s="4" t="s">
        <v>318</v>
      </c>
      <c r="O33" s="54"/>
      <c r="P33" s="54"/>
      <c r="Q33" s="37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7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5"/>
      <c r="P35" s="55"/>
      <c r="Q35" s="37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5"/>
      <c r="P36" s="55"/>
      <c r="Q36" s="37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5"/>
      <c r="P37" s="55"/>
      <c r="Q37" s="37"/>
    </row>
    <row r="38" spans="2:17" x14ac:dyDescent="0.25">
      <c r="O38" s="55"/>
      <c r="P38" s="55"/>
      <c r="Q38" s="37"/>
    </row>
    <row r="39" spans="2:17" x14ac:dyDescent="0.25">
      <c r="B39" s="15" t="s">
        <v>7</v>
      </c>
      <c r="O39" s="55"/>
      <c r="P39" s="55"/>
      <c r="Q39" s="37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55"/>
      <c r="P40" s="55"/>
      <c r="Q40" s="37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5"/>
      <c r="P41" s="55"/>
      <c r="Q41" s="37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55"/>
      <c r="P42" s="55"/>
      <c r="Q42" s="37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55"/>
      <c r="P43" s="55"/>
      <c r="Q43" s="37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55"/>
      <c r="P44" s="55"/>
      <c r="Q44" s="37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55"/>
      <c r="P45" s="55"/>
      <c r="Q45" s="37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55"/>
      <c r="P46" s="55"/>
      <c r="Q46" s="37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55"/>
      <c r="P47" s="55"/>
      <c r="Q47" s="37"/>
    </row>
    <row r="48" spans="2:17" x14ac:dyDescent="0.25">
      <c r="O48" s="55"/>
      <c r="P48" s="55"/>
      <c r="Q48" s="37"/>
    </row>
    <row r="49" spans="2:17" x14ac:dyDescent="0.25">
      <c r="B49" s="15" t="s">
        <v>319</v>
      </c>
      <c r="O49" s="55"/>
      <c r="P49" s="55"/>
      <c r="Q49" s="37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320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56" t="s">
        <v>321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322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323</v>
      </c>
    </row>
    <row r="71" spans="1:28" x14ac:dyDescent="0.25">
      <c r="A71" s="2" t="s">
        <v>324</v>
      </c>
    </row>
    <row r="72" spans="1:28" x14ac:dyDescent="0.25">
      <c r="A72" s="2" t="s">
        <v>302</v>
      </c>
      <c r="G72" s="2" t="s">
        <v>304</v>
      </c>
      <c r="M72" s="2" t="s">
        <v>305</v>
      </c>
      <c r="S72" s="2" t="s">
        <v>306</v>
      </c>
      <c r="Y72" s="4" t="s">
        <v>307</v>
      </c>
    </row>
    <row r="73" spans="1:28" x14ac:dyDescent="0.25">
      <c r="A73" s="4" t="s">
        <v>303</v>
      </c>
      <c r="B73" s="15" t="s">
        <v>308</v>
      </c>
      <c r="C73" s="15">
        <v>650</v>
      </c>
      <c r="D73" s="15">
        <v>550</v>
      </c>
      <c r="E73" s="15">
        <v>450</v>
      </c>
      <c r="G73" s="4" t="s">
        <v>309</v>
      </c>
      <c r="H73" s="15" t="s">
        <v>308</v>
      </c>
      <c r="I73" s="15">
        <v>650</v>
      </c>
      <c r="J73" s="15">
        <v>550</v>
      </c>
      <c r="K73" s="15">
        <v>450</v>
      </c>
      <c r="M73" s="4" t="s">
        <v>310</v>
      </c>
      <c r="N73" s="15" t="s">
        <v>308</v>
      </c>
      <c r="O73" s="15">
        <v>650</v>
      </c>
      <c r="P73" s="15">
        <v>550</v>
      </c>
      <c r="Q73" s="15">
        <v>450</v>
      </c>
      <c r="S73" s="4" t="s">
        <v>311</v>
      </c>
      <c r="T73" s="15" t="s">
        <v>308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8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325</v>
      </c>
    </row>
    <row r="85" spans="1:28" x14ac:dyDescent="0.25">
      <c r="A85" s="2" t="s">
        <v>302</v>
      </c>
      <c r="G85" s="2" t="s">
        <v>304</v>
      </c>
      <c r="M85" s="2" t="s">
        <v>305</v>
      </c>
      <c r="S85" s="2" t="s">
        <v>306</v>
      </c>
      <c r="Y85" s="4" t="s">
        <v>307</v>
      </c>
    </row>
    <row r="86" spans="1:28" x14ac:dyDescent="0.25">
      <c r="A86" s="4" t="s">
        <v>303</v>
      </c>
      <c r="B86" s="15" t="s">
        <v>308</v>
      </c>
      <c r="C86" s="15">
        <v>650</v>
      </c>
      <c r="D86" s="15">
        <v>550</v>
      </c>
      <c r="E86" s="15">
        <v>450</v>
      </c>
      <c r="G86" s="4" t="s">
        <v>309</v>
      </c>
      <c r="H86" s="15" t="s">
        <v>308</v>
      </c>
      <c r="I86" s="15">
        <v>650</v>
      </c>
      <c r="J86" s="15">
        <v>550</v>
      </c>
      <c r="K86" s="15">
        <v>450</v>
      </c>
      <c r="M86" s="4" t="s">
        <v>310</v>
      </c>
      <c r="N86" s="15" t="s">
        <v>308</v>
      </c>
      <c r="O86" s="15">
        <v>650</v>
      </c>
      <c r="P86" s="15">
        <v>550</v>
      </c>
      <c r="Q86" s="15">
        <v>450</v>
      </c>
      <c r="S86" s="4" t="s">
        <v>311</v>
      </c>
      <c r="T86" s="15" t="s">
        <v>308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8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326</v>
      </c>
    </row>
    <row r="97" spans="1:28" x14ac:dyDescent="0.25">
      <c r="A97" s="2" t="s">
        <v>302</v>
      </c>
      <c r="B97" s="4" t="s">
        <v>303</v>
      </c>
      <c r="C97" s="15" t="s">
        <v>327</v>
      </c>
      <c r="G97" s="2" t="s">
        <v>304</v>
      </c>
      <c r="M97" s="2" t="s">
        <v>305</v>
      </c>
      <c r="S97" s="2" t="s">
        <v>306</v>
      </c>
      <c r="Y97" s="4" t="s">
        <v>307</v>
      </c>
    </row>
    <row r="98" spans="1:28" x14ac:dyDescent="0.25">
      <c r="B98" s="15" t="s">
        <v>308</v>
      </c>
      <c r="C98" s="15">
        <v>650</v>
      </c>
      <c r="D98" s="15">
        <v>550</v>
      </c>
      <c r="E98" s="15">
        <v>450</v>
      </c>
      <c r="G98" s="4" t="s">
        <v>309</v>
      </c>
      <c r="H98" s="15" t="s">
        <v>308</v>
      </c>
      <c r="I98" s="15">
        <v>650</v>
      </c>
      <c r="J98" s="15">
        <v>550</v>
      </c>
      <c r="K98" s="15">
        <v>450</v>
      </c>
      <c r="M98" s="4" t="s">
        <v>310</v>
      </c>
      <c r="N98" s="15" t="s">
        <v>308</v>
      </c>
      <c r="O98" s="15">
        <v>650</v>
      </c>
      <c r="P98" s="15">
        <v>550</v>
      </c>
      <c r="Q98" s="15">
        <v>450</v>
      </c>
      <c r="S98" s="4" t="s">
        <v>311</v>
      </c>
      <c r="T98" s="15" t="s">
        <v>308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50">
        <v>75.5</v>
      </c>
      <c r="C99" s="50">
        <v>75.5</v>
      </c>
      <c r="D99" s="50">
        <v>75.5</v>
      </c>
      <c r="E99" s="50">
        <v>75.5</v>
      </c>
      <c r="F99" s="50"/>
      <c r="G99" s="50"/>
      <c r="H99" s="50">
        <v>5.3</v>
      </c>
      <c r="I99" s="50">
        <v>5.3</v>
      </c>
      <c r="J99" s="50">
        <v>5.3</v>
      </c>
      <c r="K99" s="50">
        <v>5.3</v>
      </c>
      <c r="L99" s="50"/>
      <c r="M99" s="50"/>
      <c r="N99" s="50">
        <v>100.54999999999998</v>
      </c>
      <c r="O99" s="50">
        <v>100.54999999999998</v>
      </c>
      <c r="P99" s="50">
        <v>100.54999999999998</v>
      </c>
      <c r="Q99" s="50">
        <v>100.54999999999998</v>
      </c>
      <c r="R99" s="50"/>
      <c r="S99" s="50"/>
      <c r="T99" s="50">
        <v>1</v>
      </c>
      <c r="U99" s="50">
        <v>1</v>
      </c>
      <c r="V99" s="50">
        <v>1</v>
      </c>
      <c r="W99" s="50">
        <v>1</v>
      </c>
      <c r="X99" s="50"/>
      <c r="Y99" s="50"/>
      <c r="Z99" s="50">
        <v>0</v>
      </c>
      <c r="AA99" s="50">
        <v>0</v>
      </c>
      <c r="AB99" s="50">
        <v>0</v>
      </c>
    </row>
    <row r="100" spans="1:28" x14ac:dyDescent="0.25">
      <c r="A100" s="15">
        <v>2008</v>
      </c>
      <c r="B100" s="50">
        <v>75.5</v>
      </c>
      <c r="C100" s="50">
        <v>75.5</v>
      </c>
      <c r="D100" s="50">
        <v>75.5</v>
      </c>
      <c r="E100" s="50">
        <v>75.5</v>
      </c>
      <c r="F100" s="50"/>
      <c r="G100" s="50"/>
      <c r="H100" s="50">
        <v>5.3</v>
      </c>
      <c r="I100" s="50">
        <v>5.3</v>
      </c>
      <c r="J100" s="50">
        <v>5.3</v>
      </c>
      <c r="K100" s="50">
        <v>5.3</v>
      </c>
      <c r="L100" s="50"/>
      <c r="M100" s="50"/>
      <c r="N100" s="50">
        <v>100.54999999999998</v>
      </c>
      <c r="O100" s="50">
        <v>100.54999999999998</v>
      </c>
      <c r="P100" s="50">
        <v>100.54999999999998</v>
      </c>
      <c r="Q100" s="50">
        <v>100.54999999999998</v>
      </c>
      <c r="R100" s="50"/>
      <c r="S100" s="50"/>
      <c r="T100" s="50">
        <v>1</v>
      </c>
      <c r="U100" s="50">
        <v>1</v>
      </c>
      <c r="V100" s="50">
        <v>1</v>
      </c>
      <c r="W100" s="50">
        <v>1</v>
      </c>
      <c r="X100" s="50"/>
      <c r="Y100" s="50"/>
      <c r="Z100" s="50">
        <v>0</v>
      </c>
      <c r="AA100" s="50">
        <v>0</v>
      </c>
      <c r="AB100" s="50">
        <v>0</v>
      </c>
    </row>
    <row r="101" spans="1:28" x14ac:dyDescent="0.25">
      <c r="A101" s="15">
        <v>2009</v>
      </c>
      <c r="B101" s="50">
        <v>75.5</v>
      </c>
      <c r="C101" s="50">
        <v>75.5</v>
      </c>
      <c r="D101" s="50">
        <v>75.5</v>
      </c>
      <c r="E101" s="50">
        <v>75.5</v>
      </c>
      <c r="F101" s="50"/>
      <c r="G101" s="50"/>
      <c r="H101" s="50">
        <v>5.3</v>
      </c>
      <c r="I101" s="50">
        <v>5.3</v>
      </c>
      <c r="J101" s="50">
        <v>5.3</v>
      </c>
      <c r="K101" s="50">
        <v>5.3</v>
      </c>
      <c r="L101" s="50"/>
      <c r="M101" s="50"/>
      <c r="N101" s="50">
        <v>100.54999999999998</v>
      </c>
      <c r="O101" s="50">
        <v>100.54999999999998</v>
      </c>
      <c r="P101" s="50">
        <v>100.54999999999998</v>
      </c>
      <c r="Q101" s="50">
        <v>100.54999999999998</v>
      </c>
      <c r="R101" s="50"/>
      <c r="S101" s="50"/>
      <c r="T101" s="50">
        <v>1</v>
      </c>
      <c r="U101" s="50">
        <v>1</v>
      </c>
      <c r="V101" s="50">
        <v>1</v>
      </c>
      <c r="W101" s="50">
        <v>1</v>
      </c>
      <c r="X101" s="50"/>
      <c r="Y101" s="50"/>
      <c r="Z101" s="50">
        <v>0</v>
      </c>
      <c r="AA101" s="50">
        <v>0</v>
      </c>
      <c r="AB101" s="50">
        <v>0</v>
      </c>
    </row>
    <row r="102" spans="1:28" x14ac:dyDescent="0.25">
      <c r="A102" s="15">
        <v>2010</v>
      </c>
      <c r="B102" s="50">
        <v>75.5</v>
      </c>
      <c r="C102" s="50">
        <v>75.5</v>
      </c>
      <c r="D102" s="50">
        <v>75.5</v>
      </c>
      <c r="E102" s="50">
        <v>75.5</v>
      </c>
      <c r="F102" s="50"/>
      <c r="G102" s="50"/>
      <c r="H102" s="50">
        <v>5.3</v>
      </c>
      <c r="I102" s="50">
        <v>5.3</v>
      </c>
      <c r="J102" s="50">
        <v>5.3</v>
      </c>
      <c r="K102" s="50">
        <v>5.3</v>
      </c>
      <c r="L102" s="50"/>
      <c r="M102" s="50"/>
      <c r="N102" s="50">
        <v>100.54999999999998</v>
      </c>
      <c r="O102" s="50">
        <v>100.54999999999998</v>
      </c>
      <c r="P102" s="50">
        <v>100.54999999999998</v>
      </c>
      <c r="Q102" s="50">
        <v>100.54999999999998</v>
      </c>
      <c r="R102" s="50"/>
      <c r="S102" s="50"/>
      <c r="T102" s="50">
        <v>1</v>
      </c>
      <c r="U102" s="50">
        <v>1</v>
      </c>
      <c r="V102" s="50">
        <v>1</v>
      </c>
      <c r="W102" s="50">
        <v>1</v>
      </c>
      <c r="X102" s="50"/>
      <c r="Y102" s="50"/>
      <c r="Z102" s="50">
        <v>0</v>
      </c>
      <c r="AA102" s="50">
        <v>0</v>
      </c>
      <c r="AB102" s="50">
        <v>0</v>
      </c>
    </row>
    <row r="103" spans="1:28" x14ac:dyDescent="0.25">
      <c r="A103" s="15">
        <v>2011</v>
      </c>
      <c r="B103" s="50">
        <v>78.120197005851878</v>
      </c>
      <c r="C103" s="50">
        <v>78.015603205612933</v>
      </c>
      <c r="D103" s="50">
        <v>77.812329731650607</v>
      </c>
      <c r="E103" s="50">
        <v>76.713067727864654</v>
      </c>
      <c r="F103" s="50"/>
      <c r="G103" s="50"/>
      <c r="H103" s="50">
        <v>5.4442640550257124</v>
      </c>
      <c r="I103" s="50">
        <v>5.5714493057804475</v>
      </c>
      <c r="J103" s="50">
        <v>5.5812627837552782</v>
      </c>
      <c r="K103" s="50">
        <v>5.5810115174411976</v>
      </c>
      <c r="L103" s="50"/>
      <c r="M103" s="50"/>
      <c r="N103" s="50">
        <v>100.97890048840043</v>
      </c>
      <c r="O103" s="50">
        <v>100.07242038046923</v>
      </c>
      <c r="P103" s="50">
        <v>99.955550579990586</v>
      </c>
      <c r="Q103" s="50">
        <v>99.946067032445853</v>
      </c>
      <c r="R103" s="50"/>
      <c r="S103" s="50"/>
      <c r="T103" s="50">
        <v>1.002968320752303</v>
      </c>
      <c r="U103" s="50">
        <v>1.0031471880138776</v>
      </c>
      <c r="V103" s="50">
        <v>1.0027820323107619</v>
      </c>
      <c r="W103" s="50">
        <v>1.0015514575504563</v>
      </c>
      <c r="X103" s="50"/>
      <c r="Y103" s="50"/>
      <c r="Z103" s="50">
        <v>1.6675988426081858</v>
      </c>
      <c r="AA103" s="50">
        <v>3.3305736940974384</v>
      </c>
      <c r="AB103" s="50">
        <v>8.2208198035805253</v>
      </c>
    </row>
    <row r="104" spans="1:28" x14ac:dyDescent="0.25">
      <c r="A104" s="15">
        <v>2012</v>
      </c>
      <c r="B104" s="50">
        <v>80.740394011703756</v>
      </c>
      <c r="C104" s="50">
        <v>80.531206411225867</v>
      </c>
      <c r="D104" s="50">
        <v>80.124659463301214</v>
      </c>
      <c r="E104" s="50">
        <v>77.926135455729764</v>
      </c>
      <c r="F104" s="50"/>
      <c r="G104" s="50"/>
      <c r="H104" s="50">
        <v>5.5885281100514135</v>
      </c>
      <c r="I104" s="50">
        <v>5.8428986115610542</v>
      </c>
      <c r="J104" s="50">
        <v>5.8625255675106018</v>
      </c>
      <c r="K104" s="50">
        <v>5.862023034882327</v>
      </c>
      <c r="L104" s="50"/>
      <c r="M104" s="50"/>
      <c r="N104" s="50">
        <v>101.40780097680079</v>
      </c>
      <c r="O104" s="50">
        <v>99.594840760938382</v>
      </c>
      <c r="P104" s="50">
        <v>99.361101159981445</v>
      </c>
      <c r="Q104" s="50">
        <v>99.34213406489198</v>
      </c>
      <c r="R104" s="50"/>
      <c r="S104" s="50"/>
      <c r="T104" s="50">
        <v>1.005936641504606</v>
      </c>
      <c r="U104" s="50">
        <v>1.0062943760277543</v>
      </c>
      <c r="V104" s="50">
        <v>1.0055640646215238</v>
      </c>
      <c r="W104" s="50">
        <v>1.003102915100913</v>
      </c>
      <c r="X104" s="50"/>
      <c r="Y104" s="50"/>
      <c r="Z104" s="50">
        <v>3.3351976852163716</v>
      </c>
      <c r="AA104" s="50">
        <v>6.6611473881957863</v>
      </c>
      <c r="AB104" s="50">
        <v>16.441639607161051</v>
      </c>
    </row>
    <row r="105" spans="1:28" x14ac:dyDescent="0.25">
      <c r="A105" s="15">
        <v>2013</v>
      </c>
      <c r="B105" s="50">
        <v>83.360591017554725</v>
      </c>
      <c r="C105" s="50">
        <v>83.0468096168388</v>
      </c>
      <c r="D105" s="50">
        <v>82.43698919495273</v>
      </c>
      <c r="E105" s="50">
        <v>79.139203183594418</v>
      </c>
      <c r="F105" s="50"/>
      <c r="G105" s="50"/>
      <c r="H105" s="50">
        <v>5.7327921650771145</v>
      </c>
      <c r="I105" s="50">
        <v>6.1143479173415471</v>
      </c>
      <c r="J105" s="50">
        <v>6.1437883512659255</v>
      </c>
      <c r="K105" s="50">
        <v>6.1430345523235701</v>
      </c>
      <c r="L105" s="50"/>
      <c r="M105" s="50"/>
      <c r="N105" s="50">
        <v>101.83670146520126</v>
      </c>
      <c r="O105" s="50">
        <v>99.117261141407539</v>
      </c>
      <c r="P105" s="50">
        <v>98.766651739972076</v>
      </c>
      <c r="Q105" s="50">
        <v>98.738201097337878</v>
      </c>
      <c r="R105" s="50"/>
      <c r="S105" s="50"/>
      <c r="T105" s="50">
        <v>1.0089049622569091</v>
      </c>
      <c r="U105" s="50">
        <v>1.009441564041631</v>
      </c>
      <c r="V105" s="50">
        <v>1.0083460969322866</v>
      </c>
      <c r="W105" s="50">
        <v>1.0046543726513693</v>
      </c>
      <c r="X105" s="50"/>
      <c r="Y105" s="50"/>
      <c r="Z105" s="50">
        <v>5.0027965278250122</v>
      </c>
      <c r="AA105" s="50">
        <v>9.9917210822932248</v>
      </c>
      <c r="AB105" s="50">
        <v>24.662459410745214</v>
      </c>
    </row>
    <row r="106" spans="1:28" x14ac:dyDescent="0.25">
      <c r="A106" s="15">
        <v>2014</v>
      </c>
      <c r="B106" s="50">
        <v>85.980788023406603</v>
      </c>
      <c r="C106" s="50">
        <v>85.562412822451734</v>
      </c>
      <c r="D106" s="50">
        <v>84.749318926603337</v>
      </c>
      <c r="E106" s="50">
        <v>80.352270911459073</v>
      </c>
      <c r="F106" s="50"/>
      <c r="G106" s="50"/>
      <c r="H106" s="50">
        <v>5.8770562201028156</v>
      </c>
      <c r="I106" s="50">
        <v>6.3857972231221538</v>
      </c>
      <c r="J106" s="50">
        <v>6.4250511350212491</v>
      </c>
      <c r="K106" s="50">
        <v>6.4240460697646995</v>
      </c>
      <c r="L106" s="50"/>
      <c r="M106" s="50"/>
      <c r="N106" s="50">
        <v>102.26560195360173</v>
      </c>
      <c r="O106" s="50">
        <v>98.639681521876696</v>
      </c>
      <c r="P106" s="50">
        <v>98.172202319962935</v>
      </c>
      <c r="Q106" s="50">
        <v>98.134268129784004</v>
      </c>
      <c r="R106" s="50"/>
      <c r="S106" s="50"/>
      <c r="T106" s="50">
        <v>1.011873283009213</v>
      </c>
      <c r="U106" s="50">
        <v>1.0125887520555077</v>
      </c>
      <c r="V106" s="50">
        <v>1.0111281292430485</v>
      </c>
      <c r="W106" s="50">
        <v>1.0062058302018255</v>
      </c>
      <c r="X106" s="50"/>
      <c r="Y106" s="50"/>
      <c r="Z106" s="50">
        <v>6.670395370433198</v>
      </c>
      <c r="AA106" s="50">
        <v>13.322294776390663</v>
      </c>
      <c r="AB106" s="50">
        <v>32.883279214325739</v>
      </c>
    </row>
    <row r="107" spans="1:28" x14ac:dyDescent="0.25">
      <c r="A107" s="15">
        <v>2015</v>
      </c>
      <c r="B107" s="50">
        <v>88.600985029258482</v>
      </c>
      <c r="C107" s="50">
        <v>88.078016028064667</v>
      </c>
      <c r="D107" s="50">
        <v>87.061648658253944</v>
      </c>
      <c r="E107" s="50">
        <v>81.565338639324182</v>
      </c>
      <c r="F107" s="50"/>
      <c r="G107" s="50"/>
      <c r="H107" s="50">
        <v>6.0213202751285166</v>
      </c>
      <c r="I107" s="50">
        <v>6.6572465289026468</v>
      </c>
      <c r="J107" s="50">
        <v>6.7063139187765728</v>
      </c>
      <c r="K107" s="50">
        <v>6.7050575872059426</v>
      </c>
      <c r="L107" s="50"/>
      <c r="M107" s="50"/>
      <c r="N107" s="50">
        <v>102.69450244200209</v>
      </c>
      <c r="O107" s="50">
        <v>98.162101902345853</v>
      </c>
      <c r="P107" s="50">
        <v>97.577752899953566</v>
      </c>
      <c r="Q107" s="50">
        <v>97.530335162229903</v>
      </c>
      <c r="R107" s="50"/>
      <c r="S107" s="50"/>
      <c r="T107" s="50">
        <v>1.014841603761516</v>
      </c>
      <c r="U107" s="50">
        <v>1.0157359400693844</v>
      </c>
      <c r="V107" s="50">
        <v>1.0139101615538104</v>
      </c>
      <c r="W107" s="50">
        <v>1.0077572877522822</v>
      </c>
      <c r="X107" s="50"/>
      <c r="Y107" s="50"/>
      <c r="Z107" s="50">
        <v>8.3379942130418385</v>
      </c>
      <c r="AA107" s="50">
        <v>16.652868470489011</v>
      </c>
      <c r="AB107" s="50">
        <v>41.104099017906265</v>
      </c>
    </row>
    <row r="108" spans="1:28" x14ac:dyDescent="0.25">
      <c r="A108" s="15">
        <v>2016</v>
      </c>
      <c r="B108" s="50">
        <v>91.890104723922377</v>
      </c>
      <c r="C108" s="50">
        <v>91.05847175326744</v>
      </c>
      <c r="D108" s="50">
        <v>89.432707226140337</v>
      </c>
      <c r="E108" s="50">
        <v>82.282379790256073</v>
      </c>
      <c r="F108" s="50"/>
      <c r="G108" s="50"/>
      <c r="H108" s="50">
        <v>6.160390714357618</v>
      </c>
      <c r="I108" s="50">
        <v>6.9815544559340879</v>
      </c>
      <c r="J108" s="50">
        <v>6.9866873050310687</v>
      </c>
      <c r="K108" s="50">
        <v>6.9589682606925294</v>
      </c>
      <c r="L108" s="50"/>
      <c r="M108" s="50"/>
      <c r="N108" s="50">
        <v>103.404830794791</v>
      </c>
      <c r="O108" s="50">
        <v>97.907477300124128</v>
      </c>
      <c r="P108" s="50">
        <v>97.568307343012947</v>
      </c>
      <c r="Q108" s="50">
        <v>97.323522161133155</v>
      </c>
      <c r="R108" s="50"/>
      <c r="S108" s="50"/>
      <c r="T108" s="50">
        <v>1.0210446197229484</v>
      </c>
      <c r="U108" s="50">
        <v>1.021696423675774</v>
      </c>
      <c r="V108" s="50">
        <v>1.0194633668735715</v>
      </c>
      <c r="W108" s="50">
        <v>1.0133691246674825</v>
      </c>
      <c r="X108" s="50"/>
      <c r="Y108" s="50"/>
      <c r="Z108" s="50">
        <v>8.6323815312124452</v>
      </c>
      <c r="AA108" s="50">
        <v>16.879784622905618</v>
      </c>
      <c r="AB108" s="50">
        <v>42.111362875331224</v>
      </c>
    </row>
    <row r="109" spans="1:28" x14ac:dyDescent="0.25">
      <c r="A109" s="15">
        <v>2017</v>
      </c>
      <c r="B109" s="50">
        <v>95.179224418587182</v>
      </c>
      <c r="C109" s="50">
        <v>94.038927478470214</v>
      </c>
      <c r="D109" s="50">
        <v>91.803765794026731</v>
      </c>
      <c r="E109" s="50">
        <v>82.999420941187736</v>
      </c>
      <c r="F109" s="50"/>
      <c r="G109" s="50"/>
      <c r="H109" s="50">
        <v>6.2994611535867193</v>
      </c>
      <c r="I109" s="50">
        <v>7.3058623829653015</v>
      </c>
      <c r="J109" s="50">
        <v>7.2670606912856783</v>
      </c>
      <c r="K109" s="50">
        <v>7.2128789341790593</v>
      </c>
      <c r="L109" s="50"/>
      <c r="M109" s="50"/>
      <c r="N109" s="50">
        <v>104.11515914757979</v>
      </c>
      <c r="O109" s="50">
        <v>97.652852697902404</v>
      </c>
      <c r="P109" s="50">
        <v>97.558861786072157</v>
      </c>
      <c r="Q109" s="50">
        <v>97.116709160036294</v>
      </c>
      <c r="R109" s="50"/>
      <c r="S109" s="50"/>
      <c r="T109" s="50">
        <v>1.0272476356843789</v>
      </c>
      <c r="U109" s="50">
        <v>1.0276569072821626</v>
      </c>
      <c r="V109" s="50">
        <v>1.0250165721933318</v>
      </c>
      <c r="W109" s="50">
        <v>1.0189809615826846</v>
      </c>
      <c r="X109" s="50"/>
      <c r="Y109" s="50"/>
      <c r="Z109" s="50">
        <v>8.9267688493829382</v>
      </c>
      <c r="AA109" s="50">
        <v>17.10670077532194</v>
      </c>
      <c r="AB109" s="50">
        <v>43.118626732753</v>
      </c>
    </row>
    <row r="110" spans="1:28" x14ac:dyDescent="0.25">
      <c r="A110" s="15">
        <v>2018</v>
      </c>
      <c r="B110" s="50">
        <v>98.468344113251078</v>
      </c>
      <c r="C110" s="50">
        <v>97.019383203673897</v>
      </c>
      <c r="D110" s="50">
        <v>94.174824361913124</v>
      </c>
      <c r="E110" s="50">
        <v>83.716462092119173</v>
      </c>
      <c r="F110" s="50"/>
      <c r="G110" s="50"/>
      <c r="H110" s="50">
        <v>6.4385315928158207</v>
      </c>
      <c r="I110" s="50">
        <v>7.6301703099965152</v>
      </c>
      <c r="J110" s="50">
        <v>7.5474340775401743</v>
      </c>
      <c r="K110" s="50">
        <v>7.4667896076654756</v>
      </c>
      <c r="L110" s="50"/>
      <c r="M110" s="50"/>
      <c r="N110" s="50">
        <v>104.82548750036881</v>
      </c>
      <c r="O110" s="50">
        <v>97.398228095680679</v>
      </c>
      <c r="P110" s="50">
        <v>97.549416229131381</v>
      </c>
      <c r="Q110" s="50">
        <v>96.909896158939375</v>
      </c>
      <c r="R110" s="50"/>
      <c r="S110" s="50"/>
      <c r="T110" s="50">
        <v>1.0334506516458095</v>
      </c>
      <c r="U110" s="50">
        <v>1.0336173908885513</v>
      </c>
      <c r="V110" s="50">
        <v>1.030569777513092</v>
      </c>
      <c r="W110" s="50">
        <v>1.0245927984978849</v>
      </c>
      <c r="X110" s="50"/>
      <c r="Y110" s="50"/>
      <c r="Z110" s="50">
        <v>9.2211561675534313</v>
      </c>
      <c r="AA110" s="50">
        <v>17.333616927738319</v>
      </c>
      <c r="AB110" s="50">
        <v>44.125890590175004</v>
      </c>
    </row>
    <row r="111" spans="1:28" x14ac:dyDescent="0.25">
      <c r="A111" s="15">
        <v>2019</v>
      </c>
      <c r="B111" s="50">
        <v>101.75746380791497</v>
      </c>
      <c r="C111" s="50">
        <v>99.99983892887667</v>
      </c>
      <c r="D111" s="50">
        <v>96.545882929799518</v>
      </c>
      <c r="E111" s="50">
        <v>84.433503243050836</v>
      </c>
      <c r="F111" s="50"/>
      <c r="G111" s="50"/>
      <c r="H111" s="50">
        <v>6.577602032044922</v>
      </c>
      <c r="I111" s="50">
        <v>7.9544782370277289</v>
      </c>
      <c r="J111" s="50">
        <v>7.8278074637947839</v>
      </c>
      <c r="K111" s="50">
        <v>7.7207002811520056</v>
      </c>
      <c r="L111" s="50"/>
      <c r="M111" s="50"/>
      <c r="N111" s="50">
        <v>105.5358158531576</v>
      </c>
      <c r="O111" s="50">
        <v>97.143603493458954</v>
      </c>
      <c r="P111" s="50">
        <v>97.539970672190591</v>
      </c>
      <c r="Q111" s="50">
        <v>96.703083157842514</v>
      </c>
      <c r="R111" s="50"/>
      <c r="S111" s="50"/>
      <c r="T111" s="50">
        <v>1.0396536676072419</v>
      </c>
      <c r="U111" s="50">
        <v>1.03957787449494</v>
      </c>
      <c r="V111" s="50">
        <v>1.0361229828328522</v>
      </c>
      <c r="W111" s="50">
        <v>1.0302046354130852</v>
      </c>
      <c r="X111" s="50"/>
      <c r="Y111" s="50"/>
      <c r="Z111" s="50">
        <v>9.5155434857239243</v>
      </c>
      <c r="AA111" s="50">
        <v>17.560533080154642</v>
      </c>
      <c r="AB111" s="50">
        <v>45.13315444759678</v>
      </c>
    </row>
    <row r="112" spans="1:28" x14ac:dyDescent="0.25">
      <c r="A112" s="15">
        <v>2020</v>
      </c>
      <c r="B112" s="50">
        <v>105.04658350257978</v>
      </c>
      <c r="C112" s="50">
        <v>102.98029465407944</v>
      </c>
      <c r="D112" s="50">
        <v>98.916941497685912</v>
      </c>
      <c r="E112" s="50">
        <v>85.1505443939825</v>
      </c>
      <c r="F112" s="50"/>
      <c r="G112" s="50"/>
      <c r="H112" s="50">
        <v>6.7166724712740233</v>
      </c>
      <c r="I112" s="50">
        <v>8.2787861640589426</v>
      </c>
      <c r="J112" s="50">
        <v>8.1081808500492798</v>
      </c>
      <c r="K112" s="50">
        <v>7.9746109546385355</v>
      </c>
      <c r="L112" s="50"/>
      <c r="M112" s="50"/>
      <c r="N112" s="50">
        <v>106.24614420594662</v>
      </c>
      <c r="O112" s="50">
        <v>96.88897889123723</v>
      </c>
      <c r="P112" s="50">
        <v>97.530525115249816</v>
      </c>
      <c r="Q112" s="50">
        <v>96.496270156745652</v>
      </c>
      <c r="R112" s="50"/>
      <c r="S112" s="50"/>
      <c r="T112" s="50">
        <v>1.0458566835686725</v>
      </c>
      <c r="U112" s="50">
        <v>1.0455383581013287</v>
      </c>
      <c r="V112" s="50">
        <v>1.0416761881526124</v>
      </c>
      <c r="W112" s="50">
        <v>1.0358164723282872</v>
      </c>
      <c r="X112" s="50"/>
      <c r="Y112" s="50"/>
      <c r="Z112" s="50">
        <v>9.8099308038944173</v>
      </c>
      <c r="AA112" s="50">
        <v>17.787449232571021</v>
      </c>
      <c r="AB112" s="50">
        <v>46.140418305018557</v>
      </c>
    </row>
    <row r="113" spans="1:28" x14ac:dyDescent="0.25">
      <c r="A113" s="15">
        <v>2021</v>
      </c>
      <c r="B113" s="50">
        <v>108.48774885072544</v>
      </c>
      <c r="C113" s="50">
        <v>105.59752834321898</v>
      </c>
      <c r="D113" s="50">
        <v>100.73888257625913</v>
      </c>
      <c r="E113" s="50">
        <v>85.193572577748711</v>
      </c>
      <c r="F113" s="50"/>
      <c r="G113" s="50"/>
      <c r="H113" s="50">
        <v>6.8960195854359654</v>
      </c>
      <c r="I113" s="50">
        <v>8.5192950251097272</v>
      </c>
      <c r="J113" s="50">
        <v>8.4486944752798081</v>
      </c>
      <c r="K113" s="50">
        <v>8.2545382829893015</v>
      </c>
      <c r="L113" s="50"/>
      <c r="M113" s="50"/>
      <c r="N113" s="50">
        <v>106.9448367416685</v>
      </c>
      <c r="O113" s="50">
        <v>97.45824515451659</v>
      </c>
      <c r="P113" s="50">
        <v>97.421097912814332</v>
      </c>
      <c r="Q113" s="50">
        <v>96.202221708892239</v>
      </c>
      <c r="R113" s="50"/>
      <c r="S113" s="50"/>
      <c r="T113" s="50">
        <v>1.0526751546202977</v>
      </c>
      <c r="U113" s="50">
        <v>1.0526351508904348</v>
      </c>
      <c r="V113" s="50">
        <v>1.0490170625512185</v>
      </c>
      <c r="W113" s="50">
        <v>1.0436678995962101</v>
      </c>
      <c r="X113" s="50"/>
      <c r="Y113" s="50"/>
      <c r="Z113" s="50">
        <v>9.9769958782541721</v>
      </c>
      <c r="AA113" s="50">
        <v>18.544701080327513</v>
      </c>
      <c r="AB113" s="50">
        <v>48.158463564179783</v>
      </c>
    </row>
    <row r="114" spans="1:28" x14ac:dyDescent="0.25">
      <c r="A114" s="15">
        <v>2022</v>
      </c>
      <c r="B114" s="50">
        <v>111.92891419887019</v>
      </c>
      <c r="C114" s="50">
        <v>108.21476203235852</v>
      </c>
      <c r="D114" s="50">
        <v>102.5608236548328</v>
      </c>
      <c r="E114" s="50">
        <v>85.236600761515021</v>
      </c>
      <c r="F114" s="50"/>
      <c r="G114" s="50"/>
      <c r="H114" s="50">
        <v>7.0753666995978506</v>
      </c>
      <c r="I114" s="50">
        <v>8.7598038861605687</v>
      </c>
      <c r="J114" s="50">
        <v>8.7892081005103364</v>
      </c>
      <c r="K114" s="50">
        <v>8.5344656113400106</v>
      </c>
      <c r="L114" s="50"/>
      <c r="M114" s="50"/>
      <c r="N114" s="50">
        <v>107.6435292773906</v>
      </c>
      <c r="O114" s="50">
        <v>98.027511417795949</v>
      </c>
      <c r="P114" s="50">
        <v>97.311670710378877</v>
      </c>
      <c r="Q114" s="50">
        <v>95.908173261038996</v>
      </c>
      <c r="R114" s="50"/>
      <c r="S114" s="50"/>
      <c r="T114" s="50">
        <v>1.059493625671923</v>
      </c>
      <c r="U114" s="50">
        <v>1.0597319436795427</v>
      </c>
      <c r="V114" s="50">
        <v>1.0563579369498246</v>
      </c>
      <c r="W114" s="50">
        <v>1.0515193268641347</v>
      </c>
      <c r="X114" s="50"/>
      <c r="Y114" s="50"/>
      <c r="Z114" s="50">
        <v>10.14406095261387</v>
      </c>
      <c r="AA114" s="50">
        <v>19.30195292808412</v>
      </c>
      <c r="AB114" s="50">
        <v>50.176508823341464</v>
      </c>
    </row>
    <row r="115" spans="1:28" x14ac:dyDescent="0.25">
      <c r="A115" s="15">
        <v>2023</v>
      </c>
      <c r="B115" s="50">
        <v>115.37007954701585</v>
      </c>
      <c r="C115" s="50">
        <v>110.83199572149806</v>
      </c>
      <c r="D115" s="50">
        <v>104.38276473340693</v>
      </c>
      <c r="E115" s="50">
        <v>85.279628945281331</v>
      </c>
      <c r="F115" s="50"/>
      <c r="G115" s="50"/>
      <c r="H115" s="50">
        <v>7.2547138137597926</v>
      </c>
      <c r="I115" s="50">
        <v>9.0003127472114102</v>
      </c>
      <c r="J115" s="50">
        <v>9.129721725740751</v>
      </c>
      <c r="K115" s="50">
        <v>8.8143929396908334</v>
      </c>
      <c r="L115" s="50"/>
      <c r="M115" s="50"/>
      <c r="N115" s="50">
        <v>108.34222181311247</v>
      </c>
      <c r="O115" s="50">
        <v>98.596777681075309</v>
      </c>
      <c r="P115" s="50">
        <v>97.202243507943393</v>
      </c>
      <c r="Q115" s="50">
        <v>95.61412481318564</v>
      </c>
      <c r="R115" s="50"/>
      <c r="S115" s="50"/>
      <c r="T115" s="50">
        <v>1.0663120967235482</v>
      </c>
      <c r="U115" s="50">
        <v>1.0668287364686506</v>
      </c>
      <c r="V115" s="50">
        <v>1.0636988113484307</v>
      </c>
      <c r="W115" s="50">
        <v>1.0593707541320576</v>
      </c>
      <c r="X115" s="50"/>
      <c r="Y115" s="50"/>
      <c r="Z115" s="50">
        <v>10.311126026973568</v>
      </c>
      <c r="AA115" s="50">
        <v>20.059204775840726</v>
      </c>
      <c r="AB115" s="50">
        <v>52.194554082502691</v>
      </c>
    </row>
    <row r="116" spans="1:28" x14ac:dyDescent="0.25">
      <c r="A116" s="15">
        <v>2024</v>
      </c>
      <c r="B116" s="50">
        <v>118.8112448951606</v>
      </c>
      <c r="C116" s="50">
        <v>113.4492294106376</v>
      </c>
      <c r="D116" s="50">
        <v>106.2047058119806</v>
      </c>
      <c r="E116" s="50">
        <v>85.322657129047641</v>
      </c>
      <c r="F116" s="50"/>
      <c r="G116" s="50"/>
      <c r="H116" s="50">
        <v>7.4340609279216778</v>
      </c>
      <c r="I116" s="50">
        <v>9.2408216082621948</v>
      </c>
      <c r="J116" s="50">
        <v>9.4702353509712793</v>
      </c>
      <c r="K116" s="50">
        <v>9.0943202680416562</v>
      </c>
      <c r="L116" s="50"/>
      <c r="M116" s="50"/>
      <c r="N116" s="50">
        <v>109.04091434883458</v>
      </c>
      <c r="O116" s="50">
        <v>99.166043944354897</v>
      </c>
      <c r="P116" s="50">
        <v>97.09281630550791</v>
      </c>
      <c r="Q116" s="50">
        <v>95.320076365332397</v>
      </c>
      <c r="R116" s="50"/>
      <c r="S116" s="50"/>
      <c r="T116" s="50">
        <v>1.0731305677751735</v>
      </c>
      <c r="U116" s="50">
        <v>1.0739255292577585</v>
      </c>
      <c r="V116" s="50">
        <v>1.0710396857470368</v>
      </c>
      <c r="W116" s="50">
        <v>1.0672221813999805</v>
      </c>
      <c r="X116" s="50"/>
      <c r="Y116" s="50"/>
      <c r="Z116" s="50">
        <v>10.478191101333323</v>
      </c>
      <c r="AA116" s="50">
        <v>20.816456623597333</v>
      </c>
      <c r="AB116" s="50">
        <v>54.212599341664372</v>
      </c>
    </row>
    <row r="117" spans="1:28" x14ac:dyDescent="0.25">
      <c r="A117" s="15">
        <v>2025</v>
      </c>
      <c r="B117" s="50">
        <v>122.25241024330626</v>
      </c>
      <c r="C117" s="50">
        <v>116.06646309977714</v>
      </c>
      <c r="D117" s="50">
        <v>108.02664689055428</v>
      </c>
      <c r="E117" s="50">
        <v>85.365685312813952</v>
      </c>
      <c r="F117" s="50"/>
      <c r="G117" s="50"/>
      <c r="H117" s="50">
        <v>7.6134080420836199</v>
      </c>
      <c r="I117" s="50">
        <v>9.4813304693130362</v>
      </c>
      <c r="J117" s="50">
        <v>9.8107489762018076</v>
      </c>
      <c r="K117" s="50">
        <v>9.3742475963923653</v>
      </c>
      <c r="L117" s="50"/>
      <c r="M117" s="50"/>
      <c r="N117" s="50">
        <v>109.73960688455645</v>
      </c>
      <c r="O117" s="50">
        <v>99.735310207634257</v>
      </c>
      <c r="P117" s="50">
        <v>96.983389103072454</v>
      </c>
      <c r="Q117" s="50">
        <v>95.026027917479041</v>
      </c>
      <c r="R117" s="50"/>
      <c r="S117" s="50"/>
      <c r="T117" s="50">
        <v>1.0799490388267987</v>
      </c>
      <c r="U117" s="50">
        <v>1.0810223220468647</v>
      </c>
      <c r="V117" s="50">
        <v>1.0783805601456429</v>
      </c>
      <c r="W117" s="50">
        <v>1.0750736086679051</v>
      </c>
      <c r="X117" s="50"/>
      <c r="Y117" s="50"/>
      <c r="Z117" s="50">
        <v>10.645256175693021</v>
      </c>
      <c r="AA117" s="50">
        <v>21.573708471353712</v>
      </c>
      <c r="AB117" s="50">
        <v>56.230644600825599</v>
      </c>
    </row>
    <row r="118" spans="1:28" x14ac:dyDescent="0.25">
      <c r="A118" s="15">
        <v>2026</v>
      </c>
      <c r="B118" s="50">
        <v>124.54365594821593</v>
      </c>
      <c r="C118" s="50">
        <v>118.11881047174666</v>
      </c>
      <c r="D118" s="50">
        <v>109.96586056144497</v>
      </c>
      <c r="E118" s="50">
        <v>84.641715270297482</v>
      </c>
      <c r="F118" s="50"/>
      <c r="G118" s="50"/>
      <c r="H118" s="50">
        <v>7.8445916809467917</v>
      </c>
      <c r="I118" s="50">
        <v>9.6412379523145546</v>
      </c>
      <c r="J118" s="50">
        <v>10.281319677096235</v>
      </c>
      <c r="K118" s="50">
        <v>9.6476334825405274</v>
      </c>
      <c r="L118" s="50"/>
      <c r="M118" s="50"/>
      <c r="N118" s="50">
        <v>110.41557748582022</v>
      </c>
      <c r="O118" s="50">
        <v>100.66195299071933</v>
      </c>
      <c r="P118" s="50">
        <v>97.018062284482511</v>
      </c>
      <c r="Q118" s="50">
        <v>95.136713413537905</v>
      </c>
      <c r="R118" s="50"/>
      <c r="S118" s="50"/>
      <c r="T118" s="50">
        <v>1.0855298901279014</v>
      </c>
      <c r="U118" s="50">
        <v>1.0864567217979708</v>
      </c>
      <c r="V118" s="50">
        <v>1.0849492331383921</v>
      </c>
      <c r="W118" s="50">
        <v>1.0830961270114514</v>
      </c>
      <c r="X118" s="50"/>
      <c r="Y118" s="50"/>
      <c r="Z118" s="50">
        <v>11.030642982219661</v>
      </c>
      <c r="AA118" s="50">
        <v>21.845914474217579</v>
      </c>
      <c r="AB118" s="50">
        <v>58.598965750707066</v>
      </c>
    </row>
    <row r="119" spans="1:28" x14ac:dyDescent="0.25">
      <c r="A119" s="15">
        <v>2027</v>
      </c>
      <c r="B119" s="50">
        <v>126.8349016531256</v>
      </c>
      <c r="C119" s="50">
        <v>120.17115784371526</v>
      </c>
      <c r="D119" s="50">
        <v>111.90507423233521</v>
      </c>
      <c r="E119" s="50">
        <v>83.917745227781097</v>
      </c>
      <c r="F119" s="50"/>
      <c r="G119" s="50"/>
      <c r="H119" s="50">
        <v>8.0757753198100204</v>
      </c>
      <c r="I119" s="50">
        <v>9.801145435316073</v>
      </c>
      <c r="J119" s="50">
        <v>10.751890377990776</v>
      </c>
      <c r="K119" s="50">
        <v>9.9210193686886896</v>
      </c>
      <c r="L119" s="50"/>
      <c r="M119" s="50"/>
      <c r="N119" s="50">
        <v>111.09154808708377</v>
      </c>
      <c r="O119" s="50">
        <v>101.5885957738044</v>
      </c>
      <c r="P119" s="50">
        <v>97.052735465892582</v>
      </c>
      <c r="Q119" s="50">
        <v>95.247398909596683</v>
      </c>
      <c r="R119" s="50"/>
      <c r="S119" s="50"/>
      <c r="T119" s="50">
        <v>1.091110741429004</v>
      </c>
      <c r="U119" s="50">
        <v>1.0918911215490752</v>
      </c>
      <c r="V119" s="50">
        <v>1.0915179061311431</v>
      </c>
      <c r="W119" s="50">
        <v>1.0911186453549959</v>
      </c>
      <c r="X119" s="50"/>
      <c r="Y119" s="50"/>
      <c r="Z119" s="50">
        <v>11.4160297887463</v>
      </c>
      <c r="AA119" s="50">
        <v>22.11812047708122</v>
      </c>
      <c r="AB119" s="50">
        <v>60.967286900587169</v>
      </c>
    </row>
    <row r="120" spans="1:28" x14ac:dyDescent="0.25">
      <c r="A120" s="15">
        <v>2028</v>
      </c>
      <c r="B120" s="50">
        <v>129.12614735803618</v>
      </c>
      <c r="C120" s="50">
        <v>122.22350521568478</v>
      </c>
      <c r="D120" s="50">
        <v>113.84428790322545</v>
      </c>
      <c r="E120" s="50">
        <v>83.193775185264485</v>
      </c>
      <c r="F120" s="50"/>
      <c r="G120" s="50"/>
      <c r="H120" s="50">
        <v>8.3069589586731922</v>
      </c>
      <c r="I120" s="50">
        <v>9.9610529183175913</v>
      </c>
      <c r="J120" s="50">
        <v>11.222461078885317</v>
      </c>
      <c r="K120" s="50">
        <v>10.194405254836852</v>
      </c>
      <c r="L120" s="50"/>
      <c r="M120" s="50"/>
      <c r="N120" s="50">
        <v>111.76751868834731</v>
      </c>
      <c r="O120" s="50">
        <v>102.5152385568897</v>
      </c>
      <c r="P120" s="50">
        <v>97.087408647302638</v>
      </c>
      <c r="Q120" s="50">
        <v>95.358084405655461</v>
      </c>
      <c r="R120" s="50"/>
      <c r="S120" s="50"/>
      <c r="T120" s="50">
        <v>1.0966915927301084</v>
      </c>
      <c r="U120" s="50">
        <v>1.0973255213001796</v>
      </c>
      <c r="V120" s="50">
        <v>1.0980865791238923</v>
      </c>
      <c r="W120" s="50">
        <v>1.099141163698544</v>
      </c>
      <c r="X120" s="50"/>
      <c r="Y120" s="50"/>
      <c r="Z120" s="50">
        <v>11.80141659527294</v>
      </c>
      <c r="AA120" s="50">
        <v>22.390326479944974</v>
      </c>
      <c r="AB120" s="50">
        <v>63.335608050467272</v>
      </c>
    </row>
    <row r="121" spans="1:28" x14ac:dyDescent="0.25">
      <c r="A121" s="15">
        <v>2029</v>
      </c>
      <c r="B121" s="50">
        <v>131.41739306294585</v>
      </c>
      <c r="C121" s="50">
        <v>124.2758525876543</v>
      </c>
      <c r="D121" s="50">
        <v>115.78350157411569</v>
      </c>
      <c r="E121" s="50">
        <v>82.4698051427481</v>
      </c>
      <c r="F121" s="50"/>
      <c r="G121" s="50"/>
      <c r="H121" s="50">
        <v>8.5381425975364209</v>
      </c>
      <c r="I121" s="50">
        <v>10.12096040131911</v>
      </c>
      <c r="J121" s="50">
        <v>11.693031779779858</v>
      </c>
      <c r="K121" s="50">
        <v>10.4677911409849</v>
      </c>
      <c r="L121" s="50"/>
      <c r="M121" s="50"/>
      <c r="N121" s="50">
        <v>112.44348928961108</v>
      </c>
      <c r="O121" s="50">
        <v>103.44188133997477</v>
      </c>
      <c r="P121" s="50">
        <v>97.122081828712695</v>
      </c>
      <c r="Q121" s="50">
        <v>95.468769901714239</v>
      </c>
      <c r="R121" s="50"/>
      <c r="S121" s="50"/>
      <c r="T121" s="50">
        <v>1.1022724440312111</v>
      </c>
      <c r="U121" s="50">
        <v>1.102759921051284</v>
      </c>
      <c r="V121" s="50">
        <v>1.1046552521166433</v>
      </c>
      <c r="W121" s="50">
        <v>1.107163682042092</v>
      </c>
      <c r="X121" s="50"/>
      <c r="Y121" s="50"/>
      <c r="Z121" s="50">
        <v>12.18680340179958</v>
      </c>
      <c r="AA121" s="50">
        <v>22.662532482808729</v>
      </c>
      <c r="AB121" s="50">
        <v>65.703929200347375</v>
      </c>
    </row>
    <row r="122" spans="1:28" x14ac:dyDescent="0.25">
      <c r="A122" s="15">
        <v>2030</v>
      </c>
      <c r="B122" s="50">
        <v>133.70863876785552</v>
      </c>
      <c r="C122" s="50">
        <v>126.32819995962382</v>
      </c>
      <c r="D122" s="50">
        <v>117.72271524500547</v>
      </c>
      <c r="E122" s="50">
        <v>81.745835100231716</v>
      </c>
      <c r="F122" s="50"/>
      <c r="G122" s="50"/>
      <c r="H122" s="50">
        <v>8.7693262363996496</v>
      </c>
      <c r="I122" s="50">
        <v>10.280867884320685</v>
      </c>
      <c r="J122" s="50">
        <v>12.163602480674399</v>
      </c>
      <c r="K122" s="50">
        <v>10.741177027133062</v>
      </c>
      <c r="L122" s="50"/>
      <c r="M122" s="50"/>
      <c r="N122" s="50">
        <v>113.11945989087462</v>
      </c>
      <c r="O122" s="50">
        <v>104.36852412305984</v>
      </c>
      <c r="P122" s="50">
        <v>97.156755010122765</v>
      </c>
      <c r="Q122" s="50">
        <v>95.579455397773017</v>
      </c>
      <c r="R122" s="50"/>
      <c r="S122" s="50"/>
      <c r="T122" s="50">
        <v>1.1078532953323137</v>
      </c>
      <c r="U122" s="50">
        <v>1.1081943208023883</v>
      </c>
      <c r="V122" s="50">
        <v>1.1112239251093943</v>
      </c>
      <c r="W122" s="50">
        <v>1.1151862003856365</v>
      </c>
      <c r="X122" s="50"/>
      <c r="Y122" s="50"/>
      <c r="Z122" s="50">
        <v>12.572190208326219</v>
      </c>
      <c r="AA122" s="50">
        <v>22.934738485672369</v>
      </c>
      <c r="AB122" s="50">
        <v>68.072250350227478</v>
      </c>
    </row>
    <row r="123" spans="1:28" x14ac:dyDescent="0.25">
      <c r="A123" s="15">
        <v>2031</v>
      </c>
      <c r="B123" s="50">
        <v>135.8531868026048</v>
      </c>
      <c r="C123" s="50">
        <v>129.10498700442622</v>
      </c>
      <c r="D123" s="50">
        <v>120.51983488663791</v>
      </c>
      <c r="E123" s="50">
        <v>81.644586903289877</v>
      </c>
      <c r="F123" s="50"/>
      <c r="G123" s="50"/>
      <c r="H123" s="50">
        <v>9.0444347072163964</v>
      </c>
      <c r="I123" s="50">
        <v>10.585177554158804</v>
      </c>
      <c r="J123" s="50">
        <v>12.314432736286676</v>
      </c>
      <c r="K123" s="50">
        <v>10.796166752739552</v>
      </c>
      <c r="L123" s="50"/>
      <c r="M123" s="50"/>
      <c r="N123" s="50">
        <v>113.82791984561004</v>
      </c>
      <c r="O123" s="50">
        <v>105.32247668150012</v>
      </c>
      <c r="P123" s="50">
        <v>98.60408672597714</v>
      </c>
      <c r="Q123" s="50">
        <v>97.204772841993872</v>
      </c>
      <c r="R123" s="50"/>
      <c r="S123" s="50"/>
      <c r="T123" s="50">
        <v>1.1140318254725941</v>
      </c>
      <c r="U123" s="50">
        <v>1.1145567489868125</v>
      </c>
      <c r="V123" s="50">
        <v>1.1171655657748207</v>
      </c>
      <c r="W123" s="50">
        <v>1.1210077675460433</v>
      </c>
      <c r="X123" s="50"/>
      <c r="Y123" s="50"/>
      <c r="Z123" s="50">
        <v>12.176565069474123</v>
      </c>
      <c r="AA123" s="50">
        <v>22.521780504951266</v>
      </c>
      <c r="AB123" s="50">
        <v>69.677259324342231</v>
      </c>
    </row>
    <row r="124" spans="1:28" x14ac:dyDescent="0.25">
      <c r="A124" s="15">
        <v>2032</v>
      </c>
      <c r="B124" s="50">
        <v>137.99773483735407</v>
      </c>
      <c r="C124" s="50">
        <v>131.88177404922862</v>
      </c>
      <c r="D124" s="50">
        <v>123.31695452826898</v>
      </c>
      <c r="E124" s="50">
        <v>81.543338706348067</v>
      </c>
      <c r="F124" s="50"/>
      <c r="G124" s="50"/>
      <c r="H124" s="50">
        <v>9.3195431780330864</v>
      </c>
      <c r="I124" s="50">
        <v>10.889487223997094</v>
      </c>
      <c r="J124" s="50">
        <v>12.46526299189884</v>
      </c>
      <c r="K124" s="50">
        <v>10.851156478346084</v>
      </c>
      <c r="L124" s="50"/>
      <c r="M124" s="50"/>
      <c r="N124" s="50">
        <v>114.53637980034523</v>
      </c>
      <c r="O124" s="50">
        <v>106.27642923993994</v>
      </c>
      <c r="P124" s="50">
        <v>100.05141844183208</v>
      </c>
      <c r="Q124" s="50">
        <v>98.830090286214272</v>
      </c>
      <c r="R124" s="50"/>
      <c r="S124" s="50"/>
      <c r="T124" s="50">
        <v>1.1202103556128744</v>
      </c>
      <c r="U124" s="50">
        <v>1.1209191771712348</v>
      </c>
      <c r="V124" s="50">
        <v>1.123107206440249</v>
      </c>
      <c r="W124" s="50">
        <v>1.1268293347064482</v>
      </c>
      <c r="X124" s="50"/>
      <c r="Y124" s="50"/>
      <c r="Z124" s="50">
        <v>11.780939930621912</v>
      </c>
      <c r="AA124" s="50">
        <v>22.108822524229936</v>
      </c>
      <c r="AB124" s="50">
        <v>71.282268298457893</v>
      </c>
    </row>
    <row r="125" spans="1:28" x14ac:dyDescent="0.25">
      <c r="A125" s="15">
        <v>2033</v>
      </c>
      <c r="B125" s="50">
        <v>140.14228287210426</v>
      </c>
      <c r="C125" s="50">
        <v>134.65856109403103</v>
      </c>
      <c r="D125" s="50">
        <v>126.11407416990096</v>
      </c>
      <c r="E125" s="50">
        <v>81.442090509406228</v>
      </c>
      <c r="F125" s="50"/>
      <c r="G125" s="50"/>
      <c r="H125" s="50">
        <v>9.5946516488498901</v>
      </c>
      <c r="I125" s="50">
        <v>11.19379689383527</v>
      </c>
      <c r="J125" s="50">
        <v>12.616093247511003</v>
      </c>
      <c r="K125" s="50">
        <v>10.906146203952616</v>
      </c>
      <c r="L125" s="50"/>
      <c r="M125" s="50"/>
      <c r="N125" s="50">
        <v>115.24483975508042</v>
      </c>
      <c r="O125" s="50">
        <v>107.23038179837999</v>
      </c>
      <c r="P125" s="50">
        <v>101.49875015768657</v>
      </c>
      <c r="Q125" s="50">
        <v>100.45540773043513</v>
      </c>
      <c r="R125" s="50"/>
      <c r="S125" s="50"/>
      <c r="T125" s="50">
        <v>1.1263888857531548</v>
      </c>
      <c r="U125" s="50">
        <v>1.1272816053556571</v>
      </c>
      <c r="V125" s="50">
        <v>1.1290488471056754</v>
      </c>
      <c r="W125" s="50">
        <v>1.1326509018668514</v>
      </c>
      <c r="X125" s="50"/>
      <c r="Y125" s="50"/>
      <c r="Z125" s="50">
        <v>11.385314791769815</v>
      </c>
      <c r="AA125" s="50">
        <v>21.695864543508719</v>
      </c>
      <c r="AB125" s="50">
        <v>72.887277272573101</v>
      </c>
    </row>
    <row r="126" spans="1:28" x14ac:dyDescent="0.25">
      <c r="A126" s="15">
        <v>2034</v>
      </c>
      <c r="B126" s="50">
        <v>142.28683090685354</v>
      </c>
      <c r="C126" s="50">
        <v>137.43534813883343</v>
      </c>
      <c r="D126" s="50">
        <v>128.91119381153294</v>
      </c>
      <c r="E126" s="50">
        <v>81.340842312464417</v>
      </c>
      <c r="F126" s="50"/>
      <c r="G126" s="50"/>
      <c r="H126" s="50">
        <v>9.8697601196666938</v>
      </c>
      <c r="I126" s="50">
        <v>11.498106563673559</v>
      </c>
      <c r="J126" s="50">
        <v>12.766923503123223</v>
      </c>
      <c r="K126" s="50">
        <v>10.961135929559148</v>
      </c>
      <c r="L126" s="50"/>
      <c r="M126" s="50"/>
      <c r="N126" s="50">
        <v>115.95329970981561</v>
      </c>
      <c r="O126" s="50">
        <v>108.18433435681982</v>
      </c>
      <c r="P126" s="50">
        <v>102.94608187354106</v>
      </c>
      <c r="Q126" s="50">
        <v>102.08072517465553</v>
      </c>
      <c r="R126" s="50"/>
      <c r="S126" s="50"/>
      <c r="T126" s="50">
        <v>1.1325674158934351</v>
      </c>
      <c r="U126" s="50">
        <v>1.1336440335400795</v>
      </c>
      <c r="V126" s="50">
        <v>1.1349904877711019</v>
      </c>
      <c r="W126" s="50">
        <v>1.1384724690272563</v>
      </c>
      <c r="X126" s="50"/>
      <c r="Y126" s="50"/>
      <c r="Z126" s="50">
        <v>10.989689652917718</v>
      </c>
      <c r="AA126" s="50">
        <v>21.282906562787389</v>
      </c>
      <c r="AB126" s="50">
        <v>74.492286246688764</v>
      </c>
    </row>
    <row r="127" spans="1:28" x14ac:dyDescent="0.25">
      <c r="A127" s="15">
        <v>2035</v>
      </c>
      <c r="B127" s="50">
        <v>144.43137894160373</v>
      </c>
      <c r="C127" s="50">
        <v>140.21213518363584</v>
      </c>
      <c r="D127" s="50">
        <v>131.70831345316401</v>
      </c>
      <c r="E127" s="50">
        <v>81.239594115522607</v>
      </c>
      <c r="F127" s="50"/>
      <c r="G127" s="50"/>
      <c r="H127" s="50">
        <v>10.144868590483497</v>
      </c>
      <c r="I127" s="50">
        <v>11.802416233511735</v>
      </c>
      <c r="J127" s="50">
        <v>12.917753758735387</v>
      </c>
      <c r="K127" s="50">
        <v>11.016125655165681</v>
      </c>
      <c r="L127" s="50"/>
      <c r="M127" s="50"/>
      <c r="N127" s="50">
        <v>116.66175966455103</v>
      </c>
      <c r="O127" s="50">
        <v>109.13828691525964</v>
      </c>
      <c r="P127" s="50">
        <v>104.393413589396</v>
      </c>
      <c r="Q127" s="50">
        <v>103.70604261887638</v>
      </c>
      <c r="R127" s="50"/>
      <c r="S127" s="50"/>
      <c r="T127" s="50">
        <v>1.1387459460337155</v>
      </c>
      <c r="U127" s="50">
        <v>1.1400064617245018</v>
      </c>
      <c r="V127" s="50">
        <v>1.1409321284365301</v>
      </c>
      <c r="W127" s="50">
        <v>1.1442940361876612</v>
      </c>
      <c r="X127" s="50"/>
      <c r="Y127" s="50"/>
      <c r="Z127" s="50">
        <v>10.594064514065508</v>
      </c>
      <c r="AA127" s="50">
        <v>20.869948582066172</v>
      </c>
      <c r="AB127" s="50">
        <v>76.097295220804426</v>
      </c>
    </row>
    <row r="128" spans="1:28" x14ac:dyDescent="0.25">
      <c r="A128" s="15">
        <v>2036</v>
      </c>
      <c r="B128" s="50">
        <v>145.71071505639702</v>
      </c>
      <c r="C128" s="50">
        <v>141.95366291257551</v>
      </c>
      <c r="D128" s="50">
        <v>132.0692279881423</v>
      </c>
      <c r="E128" s="50">
        <v>80.245405928472564</v>
      </c>
      <c r="F128" s="50"/>
      <c r="G128" s="50"/>
      <c r="H128" s="50">
        <v>10.467736698623412</v>
      </c>
      <c r="I128" s="50">
        <v>12.088325928276276</v>
      </c>
      <c r="J128" s="50">
        <v>13.029756712253487</v>
      </c>
      <c r="K128" s="50">
        <v>10.89440058798067</v>
      </c>
      <c r="L128" s="50"/>
      <c r="M128" s="50"/>
      <c r="N128" s="50">
        <v>117.38785530618452</v>
      </c>
      <c r="O128" s="50">
        <v>110.09836658788254</v>
      </c>
      <c r="P128" s="50">
        <v>105.27955522249931</v>
      </c>
      <c r="Q128" s="50">
        <v>105.35161925970124</v>
      </c>
      <c r="R128" s="50"/>
      <c r="S128" s="50"/>
      <c r="T128" s="50">
        <v>1.1446710896411822</v>
      </c>
      <c r="U128" s="50">
        <v>1.1461176696739184</v>
      </c>
      <c r="V128" s="50">
        <v>1.1473171927090977</v>
      </c>
      <c r="W128" s="50">
        <v>1.1542611880928817</v>
      </c>
      <c r="X128" s="50"/>
      <c r="Y128" s="50"/>
      <c r="Z128" s="50">
        <v>10.582771820994253</v>
      </c>
      <c r="AA128" s="50">
        <v>22.045015344579042</v>
      </c>
      <c r="AB128" s="50">
        <v>78.605249686697789</v>
      </c>
    </row>
    <row r="129" spans="1:28" x14ac:dyDescent="0.25">
      <c r="A129" s="15">
        <v>2037</v>
      </c>
      <c r="B129" s="50">
        <v>146.99005117119077</v>
      </c>
      <c r="C129" s="50">
        <v>143.69519064151518</v>
      </c>
      <c r="D129" s="50">
        <v>132.43014252312037</v>
      </c>
      <c r="E129" s="50">
        <v>79.251217741422352</v>
      </c>
      <c r="F129" s="50"/>
      <c r="G129" s="50"/>
      <c r="H129" s="50">
        <v>10.790604806763213</v>
      </c>
      <c r="I129" s="50">
        <v>12.374235623040704</v>
      </c>
      <c r="J129" s="50">
        <v>13.141759665771644</v>
      </c>
      <c r="K129" s="50">
        <v>10.772675520795616</v>
      </c>
      <c r="L129" s="50"/>
      <c r="M129" s="50"/>
      <c r="N129" s="50">
        <v>118.11395094781847</v>
      </c>
      <c r="O129" s="50">
        <v>111.05844626050543</v>
      </c>
      <c r="P129" s="50">
        <v>106.16569685560239</v>
      </c>
      <c r="Q129" s="50">
        <v>106.99719590052655</v>
      </c>
      <c r="R129" s="50"/>
      <c r="S129" s="50"/>
      <c r="T129" s="50">
        <v>1.150596233248649</v>
      </c>
      <c r="U129" s="50">
        <v>1.1522288776233331</v>
      </c>
      <c r="V129" s="50">
        <v>1.1537022569816653</v>
      </c>
      <c r="W129" s="50">
        <v>1.1642283399981075</v>
      </c>
      <c r="X129" s="50"/>
      <c r="Y129" s="50"/>
      <c r="Z129" s="50">
        <v>10.571479127922924</v>
      </c>
      <c r="AA129" s="50">
        <v>23.220082107091912</v>
      </c>
      <c r="AB129" s="50">
        <v>81.113204152591607</v>
      </c>
    </row>
    <row r="130" spans="1:28" x14ac:dyDescent="0.25">
      <c r="A130" s="15">
        <v>2038</v>
      </c>
      <c r="B130" s="50">
        <v>148.26938728598452</v>
      </c>
      <c r="C130" s="50">
        <v>145.43671837045486</v>
      </c>
      <c r="D130" s="50">
        <v>132.79105705809843</v>
      </c>
      <c r="E130" s="50">
        <v>78.257029554372366</v>
      </c>
      <c r="F130" s="50"/>
      <c r="G130" s="50"/>
      <c r="H130" s="50">
        <v>11.113472914903127</v>
      </c>
      <c r="I130" s="50">
        <v>12.660145317805132</v>
      </c>
      <c r="J130" s="50">
        <v>13.253762619289773</v>
      </c>
      <c r="K130" s="50">
        <v>10.650950453610591</v>
      </c>
      <c r="L130" s="50"/>
      <c r="M130" s="50"/>
      <c r="N130" s="50">
        <v>118.84004658945219</v>
      </c>
      <c r="O130" s="50">
        <v>112.0185259331281</v>
      </c>
      <c r="P130" s="50">
        <v>107.0518384887057</v>
      </c>
      <c r="Q130" s="50">
        <v>108.64277254135186</v>
      </c>
      <c r="R130" s="50"/>
      <c r="S130" s="50"/>
      <c r="T130" s="50">
        <v>1.1565213768561158</v>
      </c>
      <c r="U130" s="50">
        <v>1.1583400855727479</v>
      </c>
      <c r="V130" s="50">
        <v>1.1600873212542346</v>
      </c>
      <c r="W130" s="50">
        <v>1.1741954919033297</v>
      </c>
      <c r="X130" s="50"/>
      <c r="Y130" s="50"/>
      <c r="Z130" s="50">
        <v>10.560186434851595</v>
      </c>
      <c r="AA130" s="50">
        <v>24.395148869604782</v>
      </c>
      <c r="AB130" s="50">
        <v>83.621158618485424</v>
      </c>
    </row>
    <row r="131" spans="1:28" x14ac:dyDescent="0.25">
      <c r="A131" s="15">
        <v>2039</v>
      </c>
      <c r="B131" s="50">
        <v>149.54872340077827</v>
      </c>
      <c r="C131" s="50">
        <v>147.17824609939453</v>
      </c>
      <c r="D131" s="50">
        <v>133.1519715930765</v>
      </c>
      <c r="E131" s="50">
        <v>77.262841367322153</v>
      </c>
      <c r="F131" s="50"/>
      <c r="G131" s="50"/>
      <c r="H131" s="50">
        <v>11.436341023043042</v>
      </c>
      <c r="I131" s="50">
        <v>12.946055012569445</v>
      </c>
      <c r="J131" s="50">
        <v>13.365765572807931</v>
      </c>
      <c r="K131" s="50">
        <v>10.529225386425566</v>
      </c>
      <c r="L131" s="50"/>
      <c r="M131" s="50"/>
      <c r="N131" s="50">
        <v>119.56614223108613</v>
      </c>
      <c r="O131" s="50">
        <v>112.978605605751</v>
      </c>
      <c r="P131" s="50">
        <v>107.93798012180901</v>
      </c>
      <c r="Q131" s="50">
        <v>110.28834918217717</v>
      </c>
      <c r="R131" s="50"/>
      <c r="S131" s="50"/>
      <c r="T131" s="50">
        <v>1.1624465204635825</v>
      </c>
      <c r="U131" s="50">
        <v>1.1644512935221645</v>
      </c>
      <c r="V131" s="50">
        <v>1.1664723855268022</v>
      </c>
      <c r="W131" s="50">
        <v>1.184162643808552</v>
      </c>
      <c r="X131" s="50"/>
      <c r="Y131" s="50"/>
      <c r="Z131" s="50">
        <v>10.548893741780265</v>
      </c>
      <c r="AA131" s="50">
        <v>25.570215632117197</v>
      </c>
      <c r="AB131" s="50">
        <v>86.129113084379242</v>
      </c>
    </row>
    <row r="132" spans="1:28" x14ac:dyDescent="0.25">
      <c r="A132" s="15">
        <v>2040</v>
      </c>
      <c r="B132" s="50">
        <v>150.82805951557202</v>
      </c>
      <c r="C132" s="50">
        <v>148.9197738283342</v>
      </c>
      <c r="D132" s="50">
        <v>133.51288612805456</v>
      </c>
      <c r="E132" s="50">
        <v>76.26865318027194</v>
      </c>
      <c r="F132" s="50"/>
      <c r="G132" s="50"/>
      <c r="H132" s="50">
        <v>11.759209131182843</v>
      </c>
      <c r="I132" s="50">
        <v>13.231964707333873</v>
      </c>
      <c r="J132" s="50">
        <v>13.477768526326059</v>
      </c>
      <c r="K132" s="50">
        <v>10.407500319240512</v>
      </c>
      <c r="L132" s="50"/>
      <c r="M132" s="50"/>
      <c r="N132" s="50">
        <v>120.29223787271985</v>
      </c>
      <c r="O132" s="50">
        <v>113.9386852783739</v>
      </c>
      <c r="P132" s="50">
        <v>108.82412175491231</v>
      </c>
      <c r="Q132" s="50">
        <v>111.93392582300248</v>
      </c>
      <c r="R132" s="50"/>
      <c r="S132" s="50"/>
      <c r="T132" s="50">
        <v>1.1683716640710493</v>
      </c>
      <c r="U132" s="50">
        <v>1.1705625014715793</v>
      </c>
      <c r="V132" s="50">
        <v>1.1728574497993698</v>
      </c>
      <c r="W132" s="50">
        <v>1.1941297957137742</v>
      </c>
      <c r="X132" s="50"/>
      <c r="Y132" s="50"/>
      <c r="Z132" s="50">
        <v>10.537601048708936</v>
      </c>
      <c r="AA132" s="50">
        <v>26.745282394630067</v>
      </c>
      <c r="AB132" s="50">
        <v>88.637067550273059</v>
      </c>
    </row>
    <row r="133" spans="1:28" x14ac:dyDescent="0.25">
      <c r="A133" s="15">
        <v>2041</v>
      </c>
      <c r="B133" s="50">
        <v>152.35527001438095</v>
      </c>
      <c r="C133" s="50">
        <v>150.90813666815802</v>
      </c>
      <c r="D133" s="50">
        <v>135.18159384896671</v>
      </c>
      <c r="E133" s="50">
        <v>75.457416650021514</v>
      </c>
      <c r="F133" s="50"/>
      <c r="G133" s="50"/>
      <c r="H133" s="50">
        <v>12.193821169715306</v>
      </c>
      <c r="I133" s="50">
        <v>13.615233520892502</v>
      </c>
      <c r="J133" s="50">
        <v>13.57327782980903</v>
      </c>
      <c r="K133" s="50">
        <v>10.406891228124724</v>
      </c>
      <c r="L133" s="50"/>
      <c r="M133" s="50"/>
      <c r="N133" s="50">
        <v>121.01079709272472</v>
      </c>
      <c r="O133" s="50">
        <v>114.85166672873356</v>
      </c>
      <c r="P133" s="50">
        <v>110.19079533337163</v>
      </c>
      <c r="Q133" s="50">
        <v>112.86019233228944</v>
      </c>
      <c r="R133" s="50"/>
      <c r="S133" s="50"/>
      <c r="T133" s="50">
        <v>1.1744982542017119</v>
      </c>
      <c r="U133" s="50">
        <v>1.1774816202071605</v>
      </c>
      <c r="V133" s="50">
        <v>1.178735597093258</v>
      </c>
      <c r="W133" s="50">
        <v>1.206148124815428</v>
      </c>
      <c r="X133" s="50"/>
      <c r="Y133" s="50"/>
      <c r="Z133" s="50">
        <v>10.472314818837305</v>
      </c>
      <c r="AA133" s="50">
        <v>27.152673716169261</v>
      </c>
      <c r="AB133" s="50">
        <v>90.734382484857633</v>
      </c>
    </row>
    <row r="134" spans="1:28" x14ac:dyDescent="0.25">
      <c r="A134" s="15">
        <v>2042</v>
      </c>
      <c r="B134" s="50">
        <v>153.88248051318988</v>
      </c>
      <c r="C134" s="50">
        <v>152.8964995079823</v>
      </c>
      <c r="D134" s="50">
        <v>136.85030156987841</v>
      </c>
      <c r="E134" s="50">
        <v>74.646180119771088</v>
      </c>
      <c r="F134" s="50"/>
      <c r="G134" s="50"/>
      <c r="H134" s="50">
        <v>12.62843320824777</v>
      </c>
      <c r="I134" s="50">
        <v>13.998502334451132</v>
      </c>
      <c r="J134" s="50">
        <v>13.668787133292</v>
      </c>
      <c r="K134" s="50">
        <v>10.406282137008942</v>
      </c>
      <c r="L134" s="50"/>
      <c r="M134" s="50"/>
      <c r="N134" s="50">
        <v>121.72935631272935</v>
      </c>
      <c r="O134" s="50">
        <v>115.764648179093</v>
      </c>
      <c r="P134" s="50">
        <v>111.55746891183071</v>
      </c>
      <c r="Q134" s="50">
        <v>113.78645884157595</v>
      </c>
      <c r="R134" s="50"/>
      <c r="S134" s="50"/>
      <c r="T134" s="50">
        <v>1.1806248443323746</v>
      </c>
      <c r="U134" s="50">
        <v>1.1844007389427418</v>
      </c>
      <c r="V134" s="50">
        <v>1.1846137443871481</v>
      </c>
      <c r="W134" s="50">
        <v>1.2181664539170782</v>
      </c>
      <c r="X134" s="50"/>
      <c r="Y134" s="50"/>
      <c r="Z134" s="50">
        <v>10.40702858896563</v>
      </c>
      <c r="AA134" s="50">
        <v>27.560065037708682</v>
      </c>
      <c r="AB134" s="50">
        <v>92.831697419443117</v>
      </c>
    </row>
    <row r="135" spans="1:28" x14ac:dyDescent="0.25">
      <c r="A135" s="15">
        <v>2043</v>
      </c>
      <c r="B135" s="50">
        <v>155.4096910119988</v>
      </c>
      <c r="C135" s="50">
        <v>154.88486234780612</v>
      </c>
      <c r="D135" s="50">
        <v>138.51900929079056</v>
      </c>
      <c r="E135" s="50">
        <v>73.834943589520435</v>
      </c>
      <c r="F135" s="50"/>
      <c r="G135" s="50"/>
      <c r="H135" s="50">
        <v>13.063045246780234</v>
      </c>
      <c r="I135" s="50">
        <v>14.381771148009648</v>
      </c>
      <c r="J135" s="50">
        <v>13.76429643677497</v>
      </c>
      <c r="K135" s="50">
        <v>10.405673045893161</v>
      </c>
      <c r="L135" s="50"/>
      <c r="M135" s="50"/>
      <c r="N135" s="50">
        <v>122.44791553273399</v>
      </c>
      <c r="O135" s="50">
        <v>116.67762962945244</v>
      </c>
      <c r="P135" s="50">
        <v>112.92414249029025</v>
      </c>
      <c r="Q135" s="50">
        <v>114.71272535086223</v>
      </c>
      <c r="R135" s="50"/>
      <c r="S135" s="50"/>
      <c r="T135" s="50">
        <v>1.1867514344630372</v>
      </c>
      <c r="U135" s="50">
        <v>1.1913198576783213</v>
      </c>
      <c r="V135" s="50">
        <v>1.1904918916810381</v>
      </c>
      <c r="W135" s="50">
        <v>1.230184783018732</v>
      </c>
      <c r="X135" s="50"/>
      <c r="Y135" s="50"/>
      <c r="Z135" s="50">
        <v>10.341742359093956</v>
      </c>
      <c r="AA135" s="50">
        <v>27.967456359248104</v>
      </c>
      <c r="AB135" s="50">
        <v>94.9290123540286</v>
      </c>
    </row>
    <row r="136" spans="1:28" x14ac:dyDescent="0.25">
      <c r="A136" s="15">
        <v>2044</v>
      </c>
      <c r="B136" s="50">
        <v>156.93690151080773</v>
      </c>
      <c r="C136" s="50">
        <v>156.8732251876304</v>
      </c>
      <c r="D136" s="50">
        <v>140.18771701170272</v>
      </c>
      <c r="E136" s="50">
        <v>73.023707059270009</v>
      </c>
      <c r="F136" s="50"/>
      <c r="G136" s="50"/>
      <c r="H136" s="50">
        <v>13.497657285312698</v>
      </c>
      <c r="I136" s="50">
        <v>14.765039961568277</v>
      </c>
      <c r="J136" s="50">
        <v>13.85980574025794</v>
      </c>
      <c r="K136" s="50">
        <v>10.405063954777379</v>
      </c>
      <c r="L136" s="50"/>
      <c r="M136" s="50"/>
      <c r="N136" s="50">
        <v>123.16647475273862</v>
      </c>
      <c r="O136" s="50">
        <v>117.59061107981188</v>
      </c>
      <c r="P136" s="50">
        <v>114.29081606874979</v>
      </c>
      <c r="Q136" s="50">
        <v>115.63899186014874</v>
      </c>
      <c r="R136" s="50"/>
      <c r="S136" s="50"/>
      <c r="T136" s="50">
        <v>1.1928780245936998</v>
      </c>
      <c r="U136" s="50">
        <v>1.1982389764139025</v>
      </c>
      <c r="V136" s="50">
        <v>1.1963700389749281</v>
      </c>
      <c r="W136" s="50">
        <v>1.2422031121203823</v>
      </c>
      <c r="X136" s="50"/>
      <c r="Y136" s="50"/>
      <c r="Z136" s="50">
        <v>10.276456129222311</v>
      </c>
      <c r="AA136" s="50">
        <v>28.374847680787411</v>
      </c>
      <c r="AB136" s="50">
        <v>97.026327288614084</v>
      </c>
    </row>
    <row r="137" spans="1:28" x14ac:dyDescent="0.25">
      <c r="A137" s="15">
        <v>2045</v>
      </c>
      <c r="B137" s="50">
        <v>158.4641120096162</v>
      </c>
      <c r="C137" s="50">
        <v>158.86158802745422</v>
      </c>
      <c r="D137" s="50">
        <v>141.85642473261487</v>
      </c>
      <c r="E137" s="50">
        <v>72.212470529019583</v>
      </c>
      <c r="F137" s="50"/>
      <c r="G137" s="50"/>
      <c r="H137" s="50">
        <v>13.932269323845162</v>
      </c>
      <c r="I137" s="50">
        <v>15.148308775126907</v>
      </c>
      <c r="J137" s="50">
        <v>13.95531504374091</v>
      </c>
      <c r="K137" s="50">
        <v>10.404454863661599</v>
      </c>
      <c r="L137" s="50"/>
      <c r="M137" s="50"/>
      <c r="N137" s="50">
        <v>123.88503397274326</v>
      </c>
      <c r="O137" s="50">
        <v>118.50359253017132</v>
      </c>
      <c r="P137" s="50">
        <v>115.65748964720933</v>
      </c>
      <c r="Q137" s="50">
        <v>116.56525836943524</v>
      </c>
      <c r="R137" s="50"/>
      <c r="S137" s="50"/>
      <c r="T137" s="50">
        <v>1.1990046147243625</v>
      </c>
      <c r="U137" s="50">
        <v>1.2051580951494838</v>
      </c>
      <c r="V137" s="50">
        <v>1.2022481862688181</v>
      </c>
      <c r="W137" s="50">
        <v>1.254221441222036</v>
      </c>
      <c r="X137" s="50"/>
      <c r="Y137" s="50"/>
      <c r="Z137" s="50">
        <v>10.211169899350637</v>
      </c>
      <c r="AA137" s="50">
        <v>28.782239002326833</v>
      </c>
      <c r="AB137" s="50">
        <v>99.123642223199568</v>
      </c>
    </row>
    <row r="138" spans="1:28" x14ac:dyDescent="0.25">
      <c r="A138" s="15">
        <v>2046</v>
      </c>
      <c r="B138" s="50">
        <v>159.92028155845946</v>
      </c>
      <c r="C138" s="50">
        <v>159.70270097768162</v>
      </c>
      <c r="D138" s="50">
        <v>141.97000538239271</v>
      </c>
      <c r="E138" s="50">
        <v>71.133651734224713</v>
      </c>
      <c r="F138" s="50"/>
      <c r="G138" s="50"/>
      <c r="H138" s="50">
        <v>14.483009640571254</v>
      </c>
      <c r="I138" s="50">
        <v>15.702966046495931</v>
      </c>
      <c r="J138" s="50">
        <v>14.218990562601562</v>
      </c>
      <c r="K138" s="50">
        <v>10.458903045660051</v>
      </c>
      <c r="L138" s="50"/>
      <c r="M138" s="50"/>
      <c r="N138" s="50">
        <v>124.71243914933279</v>
      </c>
      <c r="O138" s="50">
        <v>119.10130351329258</v>
      </c>
      <c r="P138" s="50">
        <v>116.39018099301938</v>
      </c>
      <c r="Q138" s="50">
        <v>117.41156313151691</v>
      </c>
      <c r="R138" s="50"/>
      <c r="S138" s="50"/>
      <c r="T138" s="50">
        <v>1.2061083674384481</v>
      </c>
      <c r="U138" s="50">
        <v>1.2128765936864827</v>
      </c>
      <c r="V138" s="50">
        <v>1.2114354292957614</v>
      </c>
      <c r="W138" s="50">
        <v>1.2637404145675113</v>
      </c>
      <c r="X138" s="50"/>
      <c r="Y138" s="50"/>
      <c r="Z138" s="50">
        <v>10.708454122717399</v>
      </c>
      <c r="AA138" s="50">
        <v>30.341275799339655</v>
      </c>
      <c r="AB138" s="50">
        <v>101.44365359764288</v>
      </c>
    </row>
    <row r="139" spans="1:28" x14ac:dyDescent="0.25">
      <c r="A139" s="15">
        <v>2047</v>
      </c>
      <c r="B139" s="50">
        <v>161.37645110730273</v>
      </c>
      <c r="C139" s="50">
        <v>160.54381392790924</v>
      </c>
      <c r="D139" s="50">
        <v>142.08358603217059</v>
      </c>
      <c r="E139" s="50">
        <v>70.054832939430526</v>
      </c>
      <c r="F139" s="50"/>
      <c r="G139" s="50"/>
      <c r="H139" s="50">
        <v>15.033749957297687</v>
      </c>
      <c r="I139" s="50">
        <v>16.257623317865182</v>
      </c>
      <c r="J139" s="50">
        <v>14.482666081462185</v>
      </c>
      <c r="K139" s="50">
        <v>10.513351227658504</v>
      </c>
      <c r="L139" s="50"/>
      <c r="M139" s="50"/>
      <c r="N139" s="50">
        <v>125.5398443259221</v>
      </c>
      <c r="O139" s="50">
        <v>119.69901449641361</v>
      </c>
      <c r="P139" s="50">
        <v>117.12287233882967</v>
      </c>
      <c r="Q139" s="50">
        <v>118.25786789359836</v>
      </c>
      <c r="R139" s="50"/>
      <c r="S139" s="50"/>
      <c r="T139" s="50">
        <v>1.2132121201525354</v>
      </c>
      <c r="U139" s="50">
        <v>1.2205950922234852</v>
      </c>
      <c r="V139" s="50">
        <v>1.2206226723227012</v>
      </c>
      <c r="W139" s="50">
        <v>1.2732593879129865</v>
      </c>
      <c r="X139" s="50"/>
      <c r="Y139" s="50"/>
      <c r="Z139" s="50">
        <v>11.205738346084104</v>
      </c>
      <c r="AA139" s="50">
        <v>31.900312596352705</v>
      </c>
      <c r="AB139" s="50">
        <v>103.7636649720871</v>
      </c>
    </row>
    <row r="140" spans="1:28" x14ac:dyDescent="0.25">
      <c r="A140" s="15">
        <v>2048</v>
      </c>
      <c r="B140" s="50">
        <v>162.83262065614599</v>
      </c>
      <c r="C140" s="50">
        <v>161.38492687813687</v>
      </c>
      <c r="D140" s="50">
        <v>142.19716668194846</v>
      </c>
      <c r="E140" s="50">
        <v>68.976014144635883</v>
      </c>
      <c r="F140" s="50"/>
      <c r="G140" s="50"/>
      <c r="H140" s="50">
        <v>15.584490274023892</v>
      </c>
      <c r="I140" s="50">
        <v>16.812280589234206</v>
      </c>
      <c r="J140" s="50">
        <v>14.746341600322808</v>
      </c>
      <c r="K140" s="50">
        <v>10.567799409656956</v>
      </c>
      <c r="L140" s="50"/>
      <c r="M140" s="50"/>
      <c r="N140" s="50">
        <v>126.36724950251164</v>
      </c>
      <c r="O140" s="50">
        <v>120.29672547953487</v>
      </c>
      <c r="P140" s="50">
        <v>117.85556368463972</v>
      </c>
      <c r="Q140" s="50">
        <v>119.1041726556798</v>
      </c>
      <c r="R140" s="50"/>
      <c r="S140" s="50"/>
      <c r="T140" s="50">
        <v>1.220315872866621</v>
      </c>
      <c r="U140" s="50">
        <v>1.2283135907604859</v>
      </c>
      <c r="V140" s="50">
        <v>1.2298099153496445</v>
      </c>
      <c r="W140" s="50">
        <v>1.2827783612584618</v>
      </c>
      <c r="X140" s="50"/>
      <c r="Y140" s="50"/>
      <c r="Z140" s="50">
        <v>11.703022569450923</v>
      </c>
      <c r="AA140" s="50">
        <v>33.459349393365301</v>
      </c>
      <c r="AB140" s="50">
        <v>106.08367634653041</v>
      </c>
    </row>
    <row r="141" spans="1:28" x14ac:dyDescent="0.25">
      <c r="A141" s="15">
        <v>2049</v>
      </c>
      <c r="B141" s="50">
        <v>164.28879020498925</v>
      </c>
      <c r="C141" s="50">
        <v>162.22603982836449</v>
      </c>
      <c r="D141" s="50">
        <v>142.31074733172633</v>
      </c>
      <c r="E141" s="50">
        <v>67.89719534984124</v>
      </c>
      <c r="F141" s="50"/>
      <c r="G141" s="50"/>
      <c r="H141" s="50">
        <v>16.135230590750098</v>
      </c>
      <c r="I141" s="50">
        <v>17.36693786060323</v>
      </c>
      <c r="J141" s="50">
        <v>15.010017119183431</v>
      </c>
      <c r="K141" s="50">
        <v>10.622247591655409</v>
      </c>
      <c r="L141" s="50"/>
      <c r="M141" s="50"/>
      <c r="N141" s="50">
        <v>127.19465467910118</v>
      </c>
      <c r="O141" s="50">
        <v>120.89443646265613</v>
      </c>
      <c r="P141" s="50">
        <v>118.58825503044977</v>
      </c>
      <c r="Q141" s="50">
        <v>119.95047741776125</v>
      </c>
      <c r="R141" s="50"/>
      <c r="S141" s="50"/>
      <c r="T141" s="50">
        <v>1.2274196255807066</v>
      </c>
      <c r="U141" s="50">
        <v>1.2360320892974865</v>
      </c>
      <c r="V141" s="50">
        <v>1.2389971583765877</v>
      </c>
      <c r="W141" s="50">
        <v>1.292297334603937</v>
      </c>
      <c r="X141" s="50"/>
      <c r="Y141" s="50"/>
      <c r="Z141" s="50">
        <v>12.200306792817742</v>
      </c>
      <c r="AA141" s="50">
        <v>35.018386190377896</v>
      </c>
      <c r="AB141" s="50">
        <v>108.40368772097372</v>
      </c>
    </row>
    <row r="142" spans="1:28" x14ac:dyDescent="0.25">
      <c r="A142" s="15">
        <v>2050</v>
      </c>
      <c r="B142" s="50">
        <v>165.74495975383252</v>
      </c>
      <c r="C142" s="50">
        <v>163.06715277859212</v>
      </c>
      <c r="D142" s="50">
        <v>142.42432798150421</v>
      </c>
      <c r="E142" s="50">
        <v>66.818376555047053</v>
      </c>
      <c r="F142" s="50"/>
      <c r="G142" s="50"/>
      <c r="H142" s="50">
        <v>16.685970907476531</v>
      </c>
      <c r="I142" s="50">
        <v>17.921595131972481</v>
      </c>
      <c r="J142" s="50">
        <v>15.273692638044054</v>
      </c>
      <c r="K142" s="50">
        <v>10.676695773653861</v>
      </c>
      <c r="L142" s="50"/>
      <c r="M142" s="50"/>
      <c r="N142" s="50">
        <v>128.02205985569049</v>
      </c>
      <c r="O142" s="50">
        <v>121.49214744577716</v>
      </c>
      <c r="P142" s="50">
        <v>119.32094637626005</v>
      </c>
      <c r="Q142" s="50">
        <v>120.79678217984269</v>
      </c>
      <c r="R142" s="50"/>
      <c r="S142" s="50"/>
      <c r="T142" s="50">
        <v>1.234523378294794</v>
      </c>
      <c r="U142" s="50">
        <v>1.243750587834489</v>
      </c>
      <c r="V142" s="50">
        <v>1.2481844014035275</v>
      </c>
      <c r="W142" s="50">
        <v>1.3018163079494123</v>
      </c>
      <c r="X142" s="50"/>
      <c r="Y142" s="50"/>
      <c r="Z142" s="50">
        <v>12.697591016184447</v>
      </c>
      <c r="AA142" s="50">
        <v>36.577422987390946</v>
      </c>
      <c r="AB142" s="50">
        <v>110.72369909541794</v>
      </c>
    </row>
    <row r="144" spans="1:28" x14ac:dyDescent="0.25">
      <c r="B144" s="57"/>
      <c r="C144" s="57"/>
      <c r="D144" s="57"/>
      <c r="E144" s="57"/>
    </row>
    <row r="145" spans="1:28" x14ac:dyDescent="0.25">
      <c r="A145" s="15" t="s">
        <v>328</v>
      </c>
      <c r="AB145" s="15" t="s">
        <v>329</v>
      </c>
    </row>
    <row r="146" spans="1:28" x14ac:dyDescent="0.25">
      <c r="A146" s="2" t="s">
        <v>302</v>
      </c>
      <c r="G146" s="2" t="s">
        <v>304</v>
      </c>
      <c r="M146" s="2" t="s">
        <v>305</v>
      </c>
      <c r="S146" s="2" t="s">
        <v>306</v>
      </c>
      <c r="Y146" s="4" t="s">
        <v>330</v>
      </c>
      <c r="AB146" s="15">
        <v>7</v>
      </c>
    </row>
    <row r="147" spans="1:28" x14ac:dyDescent="0.25">
      <c r="A147" s="4" t="s">
        <v>331</v>
      </c>
      <c r="B147" s="15" t="s">
        <v>308</v>
      </c>
      <c r="C147" s="15">
        <v>650</v>
      </c>
      <c r="D147" s="15">
        <v>550</v>
      </c>
      <c r="E147" s="15">
        <v>450</v>
      </c>
      <c r="G147" s="4" t="s">
        <v>331</v>
      </c>
      <c r="H147" s="15" t="s">
        <v>308</v>
      </c>
      <c r="I147" s="15">
        <v>650</v>
      </c>
      <c r="J147" s="15">
        <v>550</v>
      </c>
      <c r="K147" s="15">
        <v>450</v>
      </c>
      <c r="M147" s="4" t="s">
        <v>331</v>
      </c>
      <c r="N147" s="15" t="s">
        <v>308</v>
      </c>
      <c r="O147" s="15">
        <v>650</v>
      </c>
      <c r="P147" s="15">
        <v>550</v>
      </c>
      <c r="Q147" s="15">
        <v>450</v>
      </c>
      <c r="S147" s="4" t="s">
        <v>331</v>
      </c>
      <c r="T147" s="15" t="s">
        <v>308</v>
      </c>
      <c r="U147" s="15">
        <v>650</v>
      </c>
      <c r="V147" s="15">
        <v>550</v>
      </c>
      <c r="W147" s="15">
        <v>450</v>
      </c>
      <c r="Y147" s="15" t="s">
        <v>332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333</v>
      </c>
      <c r="AB194" s="15" t="s">
        <v>329</v>
      </c>
    </row>
    <row r="195" spans="1:28" x14ac:dyDescent="0.25">
      <c r="A195" s="2" t="s">
        <v>302</v>
      </c>
      <c r="G195" s="2" t="s">
        <v>304</v>
      </c>
      <c r="M195" s="2" t="s">
        <v>305</v>
      </c>
      <c r="S195" s="2" t="s">
        <v>306</v>
      </c>
      <c r="Y195" s="4" t="s">
        <v>330</v>
      </c>
      <c r="AB195" s="15">
        <v>7</v>
      </c>
    </row>
    <row r="196" spans="1:28" x14ac:dyDescent="0.25">
      <c r="A196" s="4" t="s">
        <v>334</v>
      </c>
      <c r="B196" s="15" t="s">
        <v>308</v>
      </c>
      <c r="C196" s="15">
        <v>650</v>
      </c>
      <c r="D196" s="15">
        <v>550</v>
      </c>
      <c r="E196" s="15">
        <v>450</v>
      </c>
      <c r="G196" s="4" t="s">
        <v>334</v>
      </c>
      <c r="H196" s="15" t="s">
        <v>308</v>
      </c>
      <c r="I196" s="15">
        <v>650</v>
      </c>
      <c r="J196" s="15">
        <v>550</v>
      </c>
      <c r="K196" s="15">
        <v>450</v>
      </c>
      <c r="M196" s="4" t="s">
        <v>334</v>
      </c>
      <c r="N196" s="15" t="s">
        <v>308</v>
      </c>
      <c r="O196" s="15">
        <v>650</v>
      </c>
      <c r="P196" s="15">
        <v>550</v>
      </c>
      <c r="Q196" s="15">
        <v>450</v>
      </c>
      <c r="S196" s="4" t="s">
        <v>334</v>
      </c>
      <c r="T196" s="15" t="s">
        <v>308</v>
      </c>
      <c r="U196" s="15">
        <v>650</v>
      </c>
      <c r="V196" s="15">
        <v>550</v>
      </c>
      <c r="W196" s="15">
        <v>450</v>
      </c>
      <c r="Y196" s="15" t="s">
        <v>332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8">
        <v>0</v>
      </c>
      <c r="O197" s="58">
        <v>0</v>
      </c>
      <c r="P197" s="58">
        <v>0</v>
      </c>
      <c r="Q197" s="58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8">
        <f>(N149-N148)/N148</f>
        <v>0</v>
      </c>
      <c r="O198" s="58">
        <f>(O149-O148)/O148</f>
        <v>0</v>
      </c>
      <c r="P198" s="58">
        <f>(P149-P148)/P148</f>
        <v>0</v>
      </c>
      <c r="Q198" s="58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8">
        <f t="shared" ref="N199:Q214" si="25">(N150-N149)/N149</f>
        <v>0</v>
      </c>
      <c r="O199" s="58">
        <f t="shared" si="25"/>
        <v>0</v>
      </c>
      <c r="P199" s="58">
        <f t="shared" si="25"/>
        <v>0</v>
      </c>
      <c r="Q199" s="58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8">
        <f t="shared" si="25"/>
        <v>0</v>
      </c>
      <c r="O200" s="58">
        <f t="shared" si="25"/>
        <v>0</v>
      </c>
      <c r="P200" s="58">
        <f t="shared" si="25"/>
        <v>0</v>
      </c>
      <c r="Q200" s="58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8">
        <f t="shared" si="25"/>
        <v>4.2655443898602652E-3</v>
      </c>
      <c r="O201" s="58">
        <f t="shared" si="25"/>
        <v>-4.7496729938414362E-3</v>
      </c>
      <c r="P201" s="58">
        <f t="shared" si="25"/>
        <v>-5.9119783193376518E-3</v>
      </c>
      <c r="Q201" s="58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8">
        <f t="shared" si="25"/>
        <v>4.24742680229152E-3</v>
      </c>
      <c r="O202" s="58">
        <f t="shared" si="25"/>
        <v>-4.7723400484880564E-3</v>
      </c>
      <c r="P202" s="58">
        <f t="shared" si="25"/>
        <v>-5.9471376682920457E-3</v>
      </c>
      <c r="Q202" s="58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8">
        <f t="shared" si="25"/>
        <v>4.2294624700381003E-3</v>
      </c>
      <c r="O203" s="58">
        <f t="shared" si="25"/>
        <v>-4.7952244903649152E-3</v>
      </c>
      <c r="P203" s="58">
        <f t="shared" si="25"/>
        <v>-5.9827177141712085E-3</v>
      </c>
      <c r="Q203" s="58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8">
        <f t="shared" si="25"/>
        <v>4.21164945672393E-3</v>
      </c>
      <c r="O204" s="58">
        <f t="shared" si="25"/>
        <v>-4.818329461802686E-3</v>
      </c>
      <c r="P204" s="58">
        <f t="shared" si="25"/>
        <v>-6.0187260531436235E-3</v>
      </c>
      <c r="Q204" s="58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8">
        <f t="shared" si="25"/>
        <v>4.1939858584605404E-3</v>
      </c>
      <c r="O205" s="58">
        <f t="shared" si="25"/>
        <v>-4.8416581659879564E-3</v>
      </c>
      <c r="P205" s="58">
        <f t="shared" si="25"/>
        <v>-6.0551704653822183E-3</v>
      </c>
      <c r="Q205" s="58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8">
        <f t="shared" si="25"/>
        <v>6.9169072919952074E-3</v>
      </c>
      <c r="O206" s="58">
        <f t="shared" si="25"/>
        <v>-2.5939196215973345E-3</v>
      </c>
      <c r="P206" s="58">
        <f t="shared" si="25"/>
        <v>-9.6800312160402665E-5</v>
      </c>
      <c r="Q206" s="58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8">
        <f t="shared" si="25"/>
        <v>6.8693923420120812E-3</v>
      </c>
      <c r="O207" s="58">
        <f t="shared" si="25"/>
        <v>-2.6006655389679617E-3</v>
      </c>
      <c r="P207" s="58">
        <f t="shared" si="25"/>
        <v>-9.6809683369574647E-5</v>
      </c>
      <c r="Q207" s="58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8">
        <f t="shared" si="25"/>
        <v>6.8225257359703848E-3</v>
      </c>
      <c r="O208" s="58">
        <f t="shared" si="25"/>
        <v>-2.6074466355778068E-3</v>
      </c>
      <c r="P208" s="58">
        <f t="shared" si="25"/>
        <v>-9.6819056391768068E-5</v>
      </c>
      <c r="Q208" s="58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8">
        <f t="shared" si="25"/>
        <v>6.7762942937545905E-3</v>
      </c>
      <c r="O209" s="58">
        <f t="shared" si="25"/>
        <v>-2.6142631873302402E-3</v>
      </c>
      <c r="P209" s="58">
        <f t="shared" si="25"/>
        <v>-9.6828431229226009E-5</v>
      </c>
      <c r="Q209" s="58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8">
        <f t="shared" si="25"/>
        <v>6.7306851901099201E-3</v>
      </c>
      <c r="O210" s="58">
        <f t="shared" si="25"/>
        <v>-2.6211154730209863E-3</v>
      </c>
      <c r="P210" s="58">
        <f t="shared" si="25"/>
        <v>-9.6837807882018019E-5</v>
      </c>
      <c r="Q210" s="58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8">
        <f t="shared" si="25"/>
        <v>6.5761683959799999E-3</v>
      </c>
      <c r="O211" s="58">
        <f t="shared" si="25"/>
        <v>5.8754490943535593E-3</v>
      </c>
      <c r="P211" s="58">
        <f t="shared" si="25"/>
        <v>-1.1219790143257365E-3</v>
      </c>
      <c r="Q211" s="58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8">
        <f t="shared" si="25"/>
        <v>6.5332049401303554E-3</v>
      </c>
      <c r="O212" s="58">
        <f t="shared" si="25"/>
        <v>5.8411298333641186E-3</v>
      </c>
      <c r="P212" s="58">
        <f t="shared" si="25"/>
        <v>-1.1232392652091388E-3</v>
      </c>
      <c r="Q212" s="58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8">
        <f t="shared" si="25"/>
        <v>6.4907992186078647E-3</v>
      </c>
      <c r="O213" s="58">
        <f t="shared" si="25"/>
        <v>5.8072091706289717E-3</v>
      </c>
      <c r="P213" s="58">
        <f t="shared" si="25"/>
        <v>-1.1245023504031608E-3</v>
      </c>
      <c r="Q213" s="58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8">
        <f t="shared" si="25"/>
        <v>6.4489404410344245E-3</v>
      </c>
      <c r="O214" s="58">
        <f t="shared" si="25"/>
        <v>5.773680202013836E-3</v>
      </c>
      <c r="P214" s="58">
        <f t="shared" si="25"/>
        <v>-1.1257682794795596E-3</v>
      </c>
      <c r="Q214" s="58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8">
        <f t="shared" ref="N215:Q230" si="30">(N166-N165)/N165</f>
        <v>6.4076180935779842E-3</v>
      </c>
      <c r="O215" s="58">
        <f t="shared" si="30"/>
        <v>5.740536181909138E-3</v>
      </c>
      <c r="P215" s="58">
        <f t="shared" si="30"/>
        <v>-1.1270370620534726E-3</v>
      </c>
      <c r="Q215" s="58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8">
        <f t="shared" si="30"/>
        <v>6.159768751266558E-3</v>
      </c>
      <c r="O216" s="58">
        <f t="shared" si="30"/>
        <v>9.2910202129611718E-3</v>
      </c>
      <c r="P216" s="58">
        <f t="shared" si="30"/>
        <v>3.5751670188804448E-4</v>
      </c>
      <c r="Q216" s="58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8">
        <f t="shared" si="30"/>
        <v>6.1220582879291056E-3</v>
      </c>
      <c r="O217" s="58">
        <f t="shared" si="30"/>
        <v>9.2054918025532891E-3</v>
      </c>
      <c r="P217" s="58">
        <f t="shared" si="30"/>
        <v>3.5738892937695255E-4</v>
      </c>
      <c r="Q217" s="58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8">
        <f t="shared" si="30"/>
        <v>6.0848067463571227E-3</v>
      </c>
      <c r="O218" s="58">
        <f t="shared" si="30"/>
        <v>9.1215236909912914E-3</v>
      </c>
      <c r="P218" s="58">
        <f t="shared" si="30"/>
        <v>3.5726124816173405E-4</v>
      </c>
      <c r="Q218" s="58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8">
        <f t="shared" si="30"/>
        <v>6.0480057998661008E-3</v>
      </c>
      <c r="O219" s="58">
        <f t="shared" si="30"/>
        <v>9.039073567300349E-3</v>
      </c>
      <c r="P219" s="58">
        <f t="shared" si="30"/>
        <v>3.5713365814526451E-4</v>
      </c>
      <c r="Q219" s="58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8">
        <f t="shared" si="30"/>
        <v>6.0116473219939343E-3</v>
      </c>
      <c r="O220" s="58">
        <f t="shared" si="30"/>
        <v>8.9581006366226384E-3</v>
      </c>
      <c r="P220" s="58">
        <f t="shared" si="30"/>
        <v>3.5700615922975334E-4</v>
      </c>
      <c r="Q220" s="58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8">
        <f t="shared" si="30"/>
        <v>6.2629361510288771E-3</v>
      </c>
      <c r="O221" s="58">
        <f t="shared" si="30"/>
        <v>9.140232330156102E-3</v>
      </c>
      <c r="P221" s="58">
        <f t="shared" si="30"/>
        <v>1.4896871717294246E-2</v>
      </c>
      <c r="Q221" s="58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8">
        <f t="shared" si="30"/>
        <v>6.2239559125396521E-3</v>
      </c>
      <c r="O222" s="58">
        <f t="shared" si="30"/>
        <v>9.0574451769171501E-3</v>
      </c>
      <c r="P222" s="58">
        <f t="shared" si="30"/>
        <v>1.4678212272044135E-2</v>
      </c>
      <c r="Q222" s="58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8">
        <f t="shared" si="30"/>
        <v>6.1854578953006263E-3</v>
      </c>
      <c r="O223" s="58">
        <f t="shared" si="30"/>
        <v>8.9761442425423422E-3</v>
      </c>
      <c r="P223" s="58">
        <f t="shared" si="30"/>
        <v>1.4465879028950841E-2</v>
      </c>
      <c r="Q223" s="58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8">
        <f t="shared" si="30"/>
        <v>6.1474332060404901E-3</v>
      </c>
      <c r="O224" s="58">
        <f t="shared" si="30"/>
        <v>8.8962898615199803E-3</v>
      </c>
      <c r="P224" s="58">
        <f t="shared" si="30"/>
        <v>1.4259601360666488E-2</v>
      </c>
      <c r="Q224" s="58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8">
        <f t="shared" si="30"/>
        <v>6.1098731688396073E-3</v>
      </c>
      <c r="O225" s="58">
        <f t="shared" si="30"/>
        <v>8.8178437674112844E-3</v>
      </c>
      <c r="P225" s="58">
        <f t="shared" si="30"/>
        <v>1.4059123858961856E-2</v>
      </c>
      <c r="Q225" s="58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8">
        <f t="shared" si="30"/>
        <v>6.22393870726196E-3</v>
      </c>
      <c r="O226" s="58">
        <f t="shared" si="30"/>
        <v>8.7969098632484227E-3</v>
      </c>
      <c r="P226" s="58">
        <f t="shared" si="30"/>
        <v>8.4884822005025784E-3</v>
      </c>
      <c r="Q226" s="58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8">
        <f t="shared" si="30"/>
        <v>6.1854409022130226E-3</v>
      </c>
      <c r="O227" s="58">
        <f t="shared" si="30"/>
        <v>8.7201990581445461E-3</v>
      </c>
      <c r="P227" s="58">
        <f t="shared" si="30"/>
        <v>8.4170343542039738E-3</v>
      </c>
      <c r="Q227" s="58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8">
        <f t="shared" si="30"/>
        <v>6.14741642123627E-3</v>
      </c>
      <c r="O228" s="58">
        <f t="shared" si="30"/>
        <v>8.6448145544071407E-3</v>
      </c>
      <c r="P228" s="58">
        <f t="shared" si="30"/>
        <v>8.3467792267079375E-3</v>
      </c>
      <c r="Q228" s="58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8">
        <f t="shared" si="30"/>
        <v>6.1098565885147156E-3</v>
      </c>
      <c r="O229" s="58">
        <f t="shared" si="30"/>
        <v>8.5707222499611067E-3</v>
      </c>
      <c r="P229" s="58">
        <f t="shared" si="30"/>
        <v>8.2776871991486877E-3</v>
      </c>
      <c r="Q229" s="58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8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8">
        <f t="shared" si="30"/>
        <v>6.0727529389581333E-3</v>
      </c>
      <c r="O230" s="58">
        <f t="shared" si="30"/>
        <v>8.4978892019004753E-3</v>
      </c>
      <c r="P230" s="58">
        <f t="shared" si="30"/>
        <v>8.2097296253209051E-3</v>
      </c>
      <c r="Q230" s="58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8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8">
        <f t="shared" ref="N231:Q240" si="35">(N182-N181)/N181</f>
        <v>5.9734462731099542E-3</v>
      </c>
      <c r="O231" s="58">
        <f t="shared" si="35"/>
        <v>8.012918949600642E-3</v>
      </c>
      <c r="P231" s="58">
        <f t="shared" si="35"/>
        <v>1.2558553714196476E-2</v>
      </c>
      <c r="Q231" s="58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8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8">
        <f t="shared" si="35"/>
        <v>5.9379760919518127E-3</v>
      </c>
      <c r="O232" s="58">
        <f t="shared" si="35"/>
        <v>7.94922247420057E-3</v>
      </c>
      <c r="P232" s="58">
        <f t="shared" si="35"/>
        <v>1.2402792577404842E-2</v>
      </c>
      <c r="Q232" s="58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8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8">
        <f t="shared" si="35"/>
        <v>5.9029246664102598E-3</v>
      </c>
      <c r="O233" s="58">
        <f t="shared" si="35"/>
        <v>7.8865306872182624E-3</v>
      </c>
      <c r="P233" s="58">
        <f t="shared" si="35"/>
        <v>1.2250847852596005E-2</v>
      </c>
      <c r="Q233" s="58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8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8">
        <f t="shared" si="35"/>
        <v>5.8682846243514764E-3</v>
      </c>
      <c r="O234" s="58">
        <f t="shared" si="35"/>
        <v>7.8248200041337018E-3</v>
      </c>
      <c r="P234" s="58">
        <f t="shared" si="35"/>
        <v>1.2102580974454043E-2</v>
      </c>
      <c r="Q234" s="58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8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8">
        <f t="shared" si="35"/>
        <v>5.8340487656821068E-3</v>
      </c>
      <c r="O235" s="58">
        <f t="shared" si="35"/>
        <v>7.764067572875827E-3</v>
      </c>
      <c r="P235" s="58">
        <f t="shared" si="35"/>
        <v>1.1957860005457012E-2</v>
      </c>
      <c r="Q235" s="58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8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8">
        <f t="shared" si="35"/>
        <v>6.6788146239810083E-3</v>
      </c>
      <c r="O236" s="58">
        <f t="shared" si="35"/>
        <v>5.0438216290286473E-3</v>
      </c>
      <c r="P236" s="58">
        <f t="shared" si="35"/>
        <v>6.3350099335977668E-3</v>
      </c>
      <c r="Q236" s="58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8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8">
        <f t="shared" si="35"/>
        <v>6.6345040016300783E-3</v>
      </c>
      <c r="O237" s="58">
        <f t="shared" si="35"/>
        <v>5.0185091639599159E-3</v>
      </c>
      <c r="P237" s="58">
        <f t="shared" si="35"/>
        <v>6.2951302211156374E-3</v>
      </c>
      <c r="Q237" s="58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8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8">
        <f t="shared" si="35"/>
        <v>6.5907774621853255E-3</v>
      </c>
      <c r="O238" s="58">
        <f t="shared" si="35"/>
        <v>4.9934494919267845E-3</v>
      </c>
      <c r="P238" s="58">
        <f t="shared" si="35"/>
        <v>6.2557494636096226E-3</v>
      </c>
      <c r="Q238" s="58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8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8">
        <f t="shared" si="35"/>
        <v>6.5476235325759502E-3</v>
      </c>
      <c r="O239" s="58">
        <f t="shared" si="35"/>
        <v>4.9686388448117779E-3</v>
      </c>
      <c r="P239" s="58">
        <f t="shared" si="35"/>
        <v>6.2168583552881917E-3</v>
      </c>
      <c r="Q239" s="58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8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8">
        <f t="shared" si="35"/>
        <v>6.5050310382678833E-3</v>
      </c>
      <c r="O240" s="58">
        <f t="shared" si="35"/>
        <v>4.9440735290218326E-3</v>
      </c>
      <c r="P240" s="58">
        <f t="shared" si="35"/>
        <v>6.1784478203357092E-3</v>
      </c>
      <c r="Q240" s="58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335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2" sqref="D12"/>
    </sheetView>
  </sheetViews>
  <sheetFormatPr defaultColWidth="9.28515625" defaultRowHeight="12.75" x14ac:dyDescent="0.2"/>
  <cols>
    <col min="1" max="1" width="8.7109375" style="84" bestFit="1" customWidth="1"/>
    <col min="2" max="3" width="8.28515625" style="84" bestFit="1" customWidth="1"/>
    <col min="4" max="4" width="9.42578125" style="84" bestFit="1" customWidth="1"/>
    <col min="5" max="9" width="8.28515625" style="84" bestFit="1" customWidth="1"/>
    <col min="10" max="10" width="8" style="84" bestFit="1" customWidth="1"/>
    <col min="11" max="11" width="8.28515625" style="84" bestFit="1" customWidth="1"/>
    <col min="12" max="12" width="7.28515625" style="84" bestFit="1" customWidth="1"/>
    <col min="13" max="17" width="8.28515625" style="84" bestFit="1" customWidth="1"/>
    <col min="18" max="18" width="7.28515625" style="84" bestFit="1" customWidth="1"/>
    <col min="19" max="20" width="8.28515625" style="84" bestFit="1" customWidth="1"/>
    <col min="21" max="28" width="7.28515625" style="84" bestFit="1" customWidth="1"/>
    <col min="29" max="29" width="7" style="84" bestFit="1" customWidth="1"/>
    <col min="30" max="30" width="8" style="84" bestFit="1" customWidth="1"/>
    <col min="31" max="31" width="9" style="84" bestFit="1" customWidth="1"/>
    <col min="32" max="34" width="9.28515625" style="84" bestFit="1" customWidth="1"/>
    <col min="35" max="35" width="8.28515625" style="84" bestFit="1" customWidth="1"/>
    <col min="36" max="38" width="6.85546875" style="84" bestFit="1" customWidth="1"/>
    <col min="39" max="39" width="7.28515625" style="84" bestFit="1" customWidth="1"/>
    <col min="40" max="40" width="6.85546875" style="84" bestFit="1" customWidth="1"/>
    <col min="41" max="45" width="3" style="84" bestFit="1" customWidth="1"/>
    <col min="46" max="61" width="9.28515625" style="84"/>
    <col min="62" max="62" width="9.5703125" style="84" bestFit="1" customWidth="1"/>
    <col min="63" max="16384" width="9.28515625" style="84"/>
  </cols>
  <sheetData>
    <row r="1" spans="1:69" x14ac:dyDescent="0.2">
      <c r="C1" s="89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</row>
    <row r="2" spans="1:69" x14ac:dyDescent="0.2">
      <c r="A2" s="21"/>
      <c r="C2" s="89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</row>
    <row r="3" spans="1:69" x14ac:dyDescent="0.2">
      <c r="C3" s="89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</row>
    <row r="4" spans="1:69" x14ac:dyDescent="0.2">
      <c r="C4" s="89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</row>
    <row r="5" spans="1:69" x14ac:dyDescent="0.2">
      <c r="C5" s="91"/>
    </row>
    <row r="7" spans="1:69" x14ac:dyDescent="0.2">
      <c r="B7" s="84">
        <v>2012</v>
      </c>
      <c r="C7" s="84">
        <f>B7+1</f>
        <v>2013</v>
      </c>
      <c r="D7" s="84">
        <f t="shared" ref="D7:AI7" si="0">C7+1</f>
        <v>2014</v>
      </c>
      <c r="E7" s="84">
        <f t="shared" si="0"/>
        <v>2015</v>
      </c>
      <c r="F7" s="84">
        <f t="shared" si="0"/>
        <v>2016</v>
      </c>
      <c r="G7" s="84">
        <f t="shared" si="0"/>
        <v>2017</v>
      </c>
      <c r="H7" s="84">
        <f t="shared" si="0"/>
        <v>2018</v>
      </c>
      <c r="I7" s="84">
        <f t="shared" si="0"/>
        <v>2019</v>
      </c>
      <c r="J7" s="84">
        <f t="shared" si="0"/>
        <v>2020</v>
      </c>
      <c r="K7" s="84">
        <f t="shared" si="0"/>
        <v>2021</v>
      </c>
      <c r="L7" s="84">
        <f t="shared" si="0"/>
        <v>2022</v>
      </c>
      <c r="M7" s="84">
        <f t="shared" si="0"/>
        <v>2023</v>
      </c>
      <c r="N7" s="84">
        <f t="shared" si="0"/>
        <v>2024</v>
      </c>
      <c r="O7" s="84">
        <f t="shared" si="0"/>
        <v>2025</v>
      </c>
      <c r="P7" s="84">
        <f t="shared" si="0"/>
        <v>2026</v>
      </c>
      <c r="Q7" s="84">
        <f t="shared" si="0"/>
        <v>2027</v>
      </c>
      <c r="R7" s="84">
        <f t="shared" si="0"/>
        <v>2028</v>
      </c>
      <c r="S7" s="84">
        <f t="shared" si="0"/>
        <v>2029</v>
      </c>
      <c r="T7" s="84">
        <f t="shared" si="0"/>
        <v>2030</v>
      </c>
      <c r="U7" s="84">
        <f t="shared" si="0"/>
        <v>2031</v>
      </c>
      <c r="V7" s="84">
        <f t="shared" si="0"/>
        <v>2032</v>
      </c>
      <c r="W7" s="84">
        <f t="shared" si="0"/>
        <v>2033</v>
      </c>
      <c r="X7" s="84">
        <f t="shared" si="0"/>
        <v>2034</v>
      </c>
      <c r="Y7" s="84">
        <f t="shared" si="0"/>
        <v>2035</v>
      </c>
      <c r="Z7" s="84">
        <f t="shared" si="0"/>
        <v>2036</v>
      </c>
      <c r="AA7" s="84">
        <f t="shared" si="0"/>
        <v>2037</v>
      </c>
      <c r="AB7" s="84">
        <f t="shared" si="0"/>
        <v>2038</v>
      </c>
      <c r="AC7" s="84">
        <f t="shared" si="0"/>
        <v>2039</v>
      </c>
      <c r="AD7" s="84">
        <f t="shared" si="0"/>
        <v>2040</v>
      </c>
      <c r="AE7" s="84">
        <f t="shared" si="0"/>
        <v>2041</v>
      </c>
      <c r="AF7" s="84">
        <f t="shared" si="0"/>
        <v>2042</v>
      </c>
      <c r="AG7" s="84">
        <f t="shared" si="0"/>
        <v>2043</v>
      </c>
      <c r="AH7" s="84">
        <f t="shared" si="0"/>
        <v>2044</v>
      </c>
      <c r="AI7" s="84">
        <f t="shared" si="0"/>
        <v>2045</v>
      </c>
      <c r="AJ7" s="84">
        <f>AI7+1</f>
        <v>2046</v>
      </c>
      <c r="AK7" s="84">
        <f>AJ7+1</f>
        <v>2047</v>
      </c>
      <c r="AL7" s="84">
        <f>AK7+1</f>
        <v>2048</v>
      </c>
      <c r="AM7" s="84">
        <f>AL7+1</f>
        <v>2049</v>
      </c>
      <c r="AN7" s="84">
        <f>AM7+1</f>
        <v>2050</v>
      </c>
      <c r="BA7" s="103"/>
      <c r="BB7" s="103" t="s">
        <v>90</v>
      </c>
      <c r="BC7" s="103"/>
      <c r="BD7" s="103"/>
      <c r="BE7" s="103"/>
      <c r="BF7" s="103"/>
      <c r="BG7" s="103"/>
      <c r="BH7" s="103"/>
      <c r="BI7" s="103"/>
      <c r="BJ7" s="103" t="s">
        <v>366</v>
      </c>
    </row>
    <row r="8" spans="1:69" x14ac:dyDescent="0.2">
      <c r="A8" s="92" t="s">
        <v>372</v>
      </c>
      <c r="B8" s="93">
        <f t="array" ref="B8:AN8">TRANSPOSE(BF9:BF47)</f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3.069779218360793</v>
      </c>
      <c r="L8" s="93">
        <v>3.069779218360793</v>
      </c>
      <c r="M8" s="93">
        <v>3.069779218360793</v>
      </c>
      <c r="N8" s="93">
        <v>3.069779218360793</v>
      </c>
      <c r="O8" s="93">
        <v>3.069779218360793</v>
      </c>
      <c r="P8" s="93">
        <v>3.0697792183608072</v>
      </c>
      <c r="Q8" s="93">
        <v>3.0697792183608072</v>
      </c>
      <c r="R8" s="93">
        <v>3.0697792183608072</v>
      </c>
      <c r="S8" s="93">
        <v>3.0697792183608072</v>
      </c>
      <c r="T8" s="93">
        <v>3.0697792183608072</v>
      </c>
      <c r="U8" s="93">
        <v>3.0697792183608001</v>
      </c>
      <c r="V8" s="93">
        <v>3.0697792183608001</v>
      </c>
      <c r="W8" s="93">
        <v>3.0697792183608001</v>
      </c>
      <c r="X8" s="93">
        <v>3.0697792183608037</v>
      </c>
      <c r="Y8" s="93">
        <v>3.0697792183608037</v>
      </c>
      <c r="Z8" s="93">
        <v>3.0697792183608019</v>
      </c>
      <c r="AA8" s="93">
        <v>3.0697792183608019</v>
      </c>
      <c r="AB8" s="93">
        <v>3.0697792183608037</v>
      </c>
      <c r="AC8" s="93">
        <v>3.0697792183608019</v>
      </c>
      <c r="AD8" s="93">
        <v>3.0697792183608028</v>
      </c>
      <c r="AE8" s="93">
        <v>3.0697792183608028</v>
      </c>
      <c r="AF8" s="93">
        <v>3.0697792183608028</v>
      </c>
      <c r="AG8" s="93">
        <v>3.0697792183608028</v>
      </c>
      <c r="AH8" s="93">
        <v>3.0697792183608028</v>
      </c>
      <c r="AI8" s="93">
        <v>3.0697792183608028</v>
      </c>
      <c r="AJ8" s="94">
        <v>3.0697792183608028</v>
      </c>
      <c r="AK8" s="94">
        <v>3.0697792183608028</v>
      </c>
      <c r="AL8" s="94">
        <v>3.0697792183608028</v>
      </c>
      <c r="AM8" s="94">
        <v>3.0697792183608028</v>
      </c>
      <c r="AN8" s="94">
        <v>3.0697792183608028</v>
      </c>
      <c r="AO8" s="95"/>
      <c r="AP8" s="95"/>
      <c r="AQ8" s="95"/>
      <c r="AR8" s="95"/>
      <c r="AS8" s="95"/>
      <c r="BA8" s="103"/>
      <c r="BB8" s="103" t="s">
        <v>367</v>
      </c>
      <c r="BC8" s="103">
        <v>7.75</v>
      </c>
      <c r="BD8" s="103" t="s">
        <v>368</v>
      </c>
      <c r="BE8" s="103" t="s">
        <v>369</v>
      </c>
      <c r="BF8" s="103"/>
      <c r="BG8" s="103"/>
      <c r="BH8" s="103"/>
      <c r="BJ8" s="84" t="s">
        <v>367</v>
      </c>
      <c r="BK8" s="103">
        <v>7.75</v>
      </c>
      <c r="BQ8" s="99"/>
    </row>
    <row r="9" spans="1:69" x14ac:dyDescent="0.2">
      <c r="A9" s="92" t="s">
        <v>373</v>
      </c>
      <c r="B9" s="93">
        <f t="array" ref="B9:AN9">TRANSPOSE(BG9:BG47)</f>
        <v>0</v>
      </c>
      <c r="C9" s="93">
        <v>0</v>
      </c>
      <c r="D9" s="93">
        <v>0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6.1395584367216145</v>
      </c>
      <c r="L9" s="93">
        <v>6.1395584367216145</v>
      </c>
      <c r="M9" s="93">
        <v>6.1395584367216145</v>
      </c>
      <c r="N9" s="93">
        <v>6.1395584367216145</v>
      </c>
      <c r="O9" s="93">
        <v>6.1395584367216145</v>
      </c>
      <c r="P9" s="93">
        <v>6.1395584367216003</v>
      </c>
      <c r="Q9" s="93">
        <v>6.1395584367216003</v>
      </c>
      <c r="R9" s="93">
        <v>6.1395584367216003</v>
      </c>
      <c r="S9" s="93">
        <v>6.1395584367216003</v>
      </c>
      <c r="T9" s="93">
        <v>6.1395584367216003</v>
      </c>
      <c r="U9" s="93">
        <v>6.1395584367216074</v>
      </c>
      <c r="V9" s="93">
        <v>6.1395584367216074</v>
      </c>
      <c r="W9" s="93">
        <v>6.1395584367216074</v>
      </c>
      <c r="X9" s="93">
        <v>6.1395584367216074</v>
      </c>
      <c r="Y9" s="93">
        <v>6.1395584367216038</v>
      </c>
      <c r="Z9" s="93">
        <v>6.1395584367216056</v>
      </c>
      <c r="AA9" s="93">
        <v>6.1395584367216056</v>
      </c>
      <c r="AB9" s="93">
        <v>6.1395584367216056</v>
      </c>
      <c r="AC9" s="93">
        <v>6.1395584367216056</v>
      </c>
      <c r="AD9" s="93">
        <v>6.1395584367216056</v>
      </c>
      <c r="AE9" s="93">
        <v>6.1395584367216056</v>
      </c>
      <c r="AF9" s="93">
        <v>6.1395584367216056</v>
      </c>
      <c r="AG9" s="93">
        <v>6.1395584367216056</v>
      </c>
      <c r="AH9" s="93">
        <v>6.1395584367216056</v>
      </c>
      <c r="AI9" s="93">
        <v>6.1395584367216056</v>
      </c>
      <c r="AJ9" s="94">
        <v>6.1395584367216056</v>
      </c>
      <c r="AK9" s="94">
        <v>6.1395584367216056</v>
      </c>
      <c r="AL9" s="94">
        <v>6.1395584367216056</v>
      </c>
      <c r="AM9" s="94">
        <v>6.1395584367216056</v>
      </c>
      <c r="AN9" s="94">
        <v>6.1395584367216056</v>
      </c>
      <c r="AO9" s="95"/>
      <c r="AP9" s="95"/>
      <c r="AQ9" s="95"/>
      <c r="AR9" s="95"/>
      <c r="AS9" s="95"/>
      <c r="BA9" s="103">
        <v>2012</v>
      </c>
      <c r="BB9" s="96">
        <v>163.892</v>
      </c>
      <c r="BC9" s="104"/>
      <c r="BD9" s="104">
        <f>BB9</f>
        <v>163.892</v>
      </c>
      <c r="BE9" s="104">
        <f>BB9</f>
        <v>163.892</v>
      </c>
      <c r="BF9" s="105">
        <f>BD9-$BB9</f>
        <v>0</v>
      </c>
      <c r="BG9" s="105">
        <f>BE9-$BB9</f>
        <v>0</v>
      </c>
      <c r="BH9" s="106"/>
      <c r="BI9" s="103">
        <v>2012</v>
      </c>
      <c r="BJ9" s="107">
        <v>25.271930378333298</v>
      </c>
      <c r="BK9" s="99">
        <v>25.271930378333298</v>
      </c>
      <c r="BL9" s="112"/>
      <c r="BQ9" s="99"/>
    </row>
    <row r="10" spans="1:69" x14ac:dyDescent="0.2"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BA10" s="103">
        <v>2013</v>
      </c>
      <c r="BB10" s="96">
        <v>168.809</v>
      </c>
      <c r="BC10" s="104"/>
      <c r="BD10" s="104">
        <f t="shared" ref="BD10:BD17" si="1">BB10</f>
        <v>168.809</v>
      </c>
      <c r="BE10" s="104">
        <f t="shared" ref="BE10:BE17" si="2">BB10</f>
        <v>168.809</v>
      </c>
      <c r="BF10" s="105">
        <f t="shared" ref="BF10:BF46" si="3">BD10-$BB10</f>
        <v>0</v>
      </c>
      <c r="BG10" s="105">
        <f t="shared" ref="BG10:BG46" si="4">BE10-$BB10</f>
        <v>0</v>
      </c>
      <c r="BH10" s="106"/>
      <c r="BI10" s="103">
        <v>2013</v>
      </c>
      <c r="BJ10" s="107">
        <v>53.223472726112497</v>
      </c>
      <c r="BK10" s="99">
        <v>53.201341686601999</v>
      </c>
      <c r="BL10" s="112"/>
      <c r="BQ10" s="99"/>
    </row>
    <row r="11" spans="1:69" x14ac:dyDescent="0.2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5"/>
      <c r="AP11" s="95"/>
      <c r="AQ11" s="95"/>
      <c r="AR11" s="95"/>
      <c r="AS11" s="95"/>
      <c r="BA11" s="103">
        <v>2014</v>
      </c>
      <c r="BB11" s="96">
        <v>173.87299999999999</v>
      </c>
      <c r="BC11" s="104"/>
      <c r="BD11" s="104">
        <f t="shared" si="1"/>
        <v>173.87299999999999</v>
      </c>
      <c r="BE11" s="104">
        <f t="shared" si="2"/>
        <v>173.87299999999999</v>
      </c>
      <c r="BF11" s="105">
        <f t="shared" si="3"/>
        <v>0</v>
      </c>
      <c r="BG11" s="105">
        <f t="shared" si="4"/>
        <v>0</v>
      </c>
      <c r="BH11" s="106"/>
      <c r="BI11" s="103">
        <v>2014</v>
      </c>
      <c r="BJ11" s="107">
        <v>47.354702552307998</v>
      </c>
      <c r="BK11" s="99">
        <v>47.369976330848999</v>
      </c>
      <c r="BL11" s="112"/>
      <c r="BQ11" s="99"/>
    </row>
    <row r="12" spans="1:69" x14ac:dyDescent="0.2"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BA12" s="103">
        <v>2015</v>
      </c>
      <c r="BB12" s="96">
        <v>179.089</v>
      </c>
      <c r="BC12" s="104"/>
      <c r="BD12" s="104">
        <f t="shared" si="1"/>
        <v>179.089</v>
      </c>
      <c r="BE12" s="104">
        <f t="shared" si="2"/>
        <v>179.089</v>
      </c>
      <c r="BF12" s="105">
        <f t="shared" si="3"/>
        <v>0</v>
      </c>
      <c r="BG12" s="105">
        <f t="shared" si="4"/>
        <v>0</v>
      </c>
      <c r="BH12" s="106"/>
      <c r="BI12" s="103">
        <v>2015</v>
      </c>
      <c r="BJ12" s="107">
        <v>63.375280881785798</v>
      </c>
      <c r="BK12" s="99">
        <v>63.382528798265703</v>
      </c>
      <c r="BL12" s="112"/>
      <c r="BQ12" s="99"/>
    </row>
    <row r="13" spans="1:69" x14ac:dyDescent="0.2"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BA13" s="103">
        <v>2016</v>
      </c>
      <c r="BB13" s="96">
        <v>184.46199999999999</v>
      </c>
      <c r="BC13" s="104"/>
      <c r="BD13" s="104">
        <f t="shared" si="1"/>
        <v>184.46199999999999</v>
      </c>
      <c r="BE13" s="104">
        <f t="shared" si="2"/>
        <v>184.46199999999999</v>
      </c>
      <c r="BF13" s="105">
        <f t="shared" si="3"/>
        <v>0</v>
      </c>
      <c r="BG13" s="105">
        <f t="shared" si="4"/>
        <v>0</v>
      </c>
      <c r="BH13" s="106"/>
      <c r="BI13" s="103">
        <v>2016</v>
      </c>
      <c r="BJ13" s="107">
        <v>66.827942673889495</v>
      </c>
      <c r="BK13" s="99">
        <v>66.891686713642898</v>
      </c>
      <c r="BL13" s="112"/>
      <c r="BQ13" s="99"/>
    </row>
    <row r="14" spans="1:69" x14ac:dyDescent="0.2"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BA14" s="103">
        <v>2017</v>
      </c>
      <c r="BB14" s="96">
        <v>189.99600000000001</v>
      </c>
      <c r="BC14" s="104"/>
      <c r="BD14" s="104">
        <f t="shared" si="1"/>
        <v>189.99600000000001</v>
      </c>
      <c r="BE14" s="104">
        <f t="shared" si="2"/>
        <v>189.99600000000001</v>
      </c>
      <c r="BF14" s="105">
        <f t="shared" si="3"/>
        <v>0</v>
      </c>
      <c r="BG14" s="105">
        <f t="shared" si="4"/>
        <v>0</v>
      </c>
      <c r="BH14" s="106"/>
      <c r="BI14" s="103">
        <v>2017</v>
      </c>
      <c r="BJ14" s="107">
        <v>63.720040999233703</v>
      </c>
      <c r="BK14" s="99">
        <v>63.735140890763297</v>
      </c>
      <c r="BL14" s="112"/>
      <c r="BQ14" s="99"/>
    </row>
    <row r="15" spans="1:69" x14ac:dyDescent="0.2"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BA15" s="103">
        <v>2018</v>
      </c>
      <c r="BB15" s="96">
        <v>192.846</v>
      </c>
      <c r="BC15" s="104"/>
      <c r="BD15" s="104">
        <f t="shared" si="1"/>
        <v>192.846</v>
      </c>
      <c r="BE15" s="104">
        <f t="shared" si="2"/>
        <v>192.846</v>
      </c>
      <c r="BF15" s="105">
        <f t="shared" si="3"/>
        <v>0</v>
      </c>
      <c r="BG15" s="105">
        <f t="shared" si="4"/>
        <v>0</v>
      </c>
      <c r="BH15" s="106"/>
      <c r="BI15" s="103">
        <v>2018</v>
      </c>
      <c r="BJ15" s="107">
        <v>66.344640295329299</v>
      </c>
      <c r="BK15" s="99">
        <v>66.265839245533996</v>
      </c>
      <c r="BL15" s="112"/>
      <c r="BQ15" s="99"/>
    </row>
    <row r="16" spans="1:69" x14ac:dyDescent="0.2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BA16" s="103">
        <v>2019</v>
      </c>
      <c r="BB16" s="96">
        <v>192.846</v>
      </c>
      <c r="BC16" s="104"/>
      <c r="BD16" s="104">
        <f t="shared" si="1"/>
        <v>192.846</v>
      </c>
      <c r="BE16" s="104">
        <f t="shared" si="2"/>
        <v>192.846</v>
      </c>
      <c r="BF16" s="105">
        <f t="shared" si="3"/>
        <v>0</v>
      </c>
      <c r="BG16" s="105">
        <f t="shared" si="4"/>
        <v>0</v>
      </c>
      <c r="BH16" s="106"/>
      <c r="BI16" s="103">
        <v>2019</v>
      </c>
      <c r="BJ16" s="107">
        <v>57.655342734250098</v>
      </c>
      <c r="BK16" s="99">
        <v>57.2233379134572</v>
      </c>
      <c r="BL16" s="112"/>
      <c r="BQ16" s="99"/>
    </row>
    <row r="17" spans="2:69" x14ac:dyDescent="0.2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BA17" s="103">
        <v>2020</v>
      </c>
      <c r="BB17" s="96">
        <v>189.953</v>
      </c>
      <c r="BC17" s="104"/>
      <c r="BD17" s="104">
        <f t="shared" si="1"/>
        <v>189.953</v>
      </c>
      <c r="BE17" s="104">
        <f t="shared" si="2"/>
        <v>189.953</v>
      </c>
      <c r="BF17" s="105">
        <f t="shared" si="3"/>
        <v>0</v>
      </c>
      <c r="BG17" s="105">
        <f t="shared" si="4"/>
        <v>0</v>
      </c>
      <c r="BH17" s="106"/>
      <c r="BI17" s="103">
        <v>2020</v>
      </c>
      <c r="BJ17" s="107">
        <v>69.636466675047103</v>
      </c>
      <c r="BK17" s="99">
        <v>72.189907540463807</v>
      </c>
      <c r="BL17" s="98">
        <f>$BL$47/29</f>
        <v>6.1395584367216056</v>
      </c>
      <c r="BQ17" s="99"/>
    </row>
    <row r="18" spans="2:69" x14ac:dyDescent="0.2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BA18" s="103">
        <v>2021</v>
      </c>
      <c r="BB18" s="96">
        <v>184.255</v>
      </c>
      <c r="BC18" s="104"/>
      <c r="BD18" s="104">
        <f>BB18+BL18*0.5</f>
        <v>187.32477921836079</v>
      </c>
      <c r="BE18" s="104">
        <f>BB18+BL18</f>
        <v>190.39455843672161</v>
      </c>
      <c r="BF18" s="105">
        <f t="shared" si="3"/>
        <v>3.069779218360793</v>
      </c>
      <c r="BG18" s="105">
        <f t="shared" si="4"/>
        <v>6.1395584367216145</v>
      </c>
      <c r="BH18" s="106"/>
      <c r="BI18" s="103">
        <v>2021</v>
      </c>
      <c r="BJ18" s="107">
        <v>59.904673429759697</v>
      </c>
      <c r="BK18" s="99">
        <v>87.128416624831701</v>
      </c>
      <c r="BL18" s="98">
        <f t="shared" ref="BL18:BL46" si="5">$BL$47/29</f>
        <v>6.1395584367216056</v>
      </c>
      <c r="BN18" s="99"/>
      <c r="BO18" s="99"/>
      <c r="BQ18" s="99"/>
    </row>
    <row r="19" spans="2:69" x14ac:dyDescent="0.2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BA19" s="103">
        <v>2022</v>
      </c>
      <c r="BB19" s="96">
        <v>175.96299999999999</v>
      </c>
      <c r="BC19" s="104"/>
      <c r="BD19" s="104">
        <f t="shared" ref="BD19:BD46" si="6">BB19+BL19*0.5</f>
        <v>179.03277921836079</v>
      </c>
      <c r="BE19" s="104">
        <f t="shared" ref="BE19:BE46" si="7">BB19+BL19</f>
        <v>182.10255843672161</v>
      </c>
      <c r="BF19" s="105">
        <f t="shared" si="3"/>
        <v>3.069779218360793</v>
      </c>
      <c r="BG19" s="105">
        <f t="shared" si="4"/>
        <v>6.1395584367216145</v>
      </c>
      <c r="BH19" s="106"/>
      <c r="BI19" s="103">
        <v>2022</v>
      </c>
      <c r="BJ19" s="107">
        <v>90.122561556110696</v>
      </c>
      <c r="BK19" s="99">
        <v>89.960289682312293</v>
      </c>
      <c r="BL19" s="98">
        <f t="shared" si="5"/>
        <v>6.1395584367216056</v>
      </c>
      <c r="BN19" s="99"/>
      <c r="BQ19" s="99"/>
    </row>
    <row r="20" spans="2:69" x14ac:dyDescent="0.2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BA20" s="103">
        <v>2023</v>
      </c>
      <c r="BB20" s="96">
        <v>165.405</v>
      </c>
      <c r="BC20" s="104"/>
      <c r="BD20" s="104">
        <f t="shared" si="6"/>
        <v>168.47477921836079</v>
      </c>
      <c r="BE20" s="104">
        <f t="shared" si="7"/>
        <v>171.54455843672162</v>
      </c>
      <c r="BF20" s="105">
        <f t="shared" si="3"/>
        <v>3.069779218360793</v>
      </c>
      <c r="BG20" s="105">
        <f t="shared" si="4"/>
        <v>6.1395584367216145</v>
      </c>
      <c r="BH20" s="106"/>
      <c r="BI20" s="103">
        <v>2023</v>
      </c>
      <c r="BJ20" s="107">
        <v>70.843780039579599</v>
      </c>
      <c r="BK20" s="99">
        <v>101.86779238199099</v>
      </c>
      <c r="BL20" s="98">
        <f t="shared" si="5"/>
        <v>6.1395584367216056</v>
      </c>
      <c r="BN20" s="99"/>
      <c r="BQ20" s="99"/>
    </row>
    <row r="21" spans="2:69" x14ac:dyDescent="0.2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BA21" s="103">
        <v>2024</v>
      </c>
      <c r="BB21" s="96">
        <v>153</v>
      </c>
      <c r="BC21" s="104"/>
      <c r="BD21" s="104">
        <f t="shared" si="6"/>
        <v>156.06977921836079</v>
      </c>
      <c r="BE21" s="104">
        <f t="shared" si="7"/>
        <v>159.13955843672161</v>
      </c>
      <c r="BF21" s="105">
        <f t="shared" si="3"/>
        <v>3.069779218360793</v>
      </c>
      <c r="BG21" s="105">
        <f t="shared" si="4"/>
        <v>6.1395584367216145</v>
      </c>
      <c r="BH21" s="106"/>
      <c r="BI21" s="103">
        <v>2024</v>
      </c>
      <c r="BJ21" s="107">
        <v>54.152553226745098</v>
      </c>
      <c r="BK21" s="99">
        <v>82.075394308569301</v>
      </c>
      <c r="BL21" s="98">
        <f t="shared" si="5"/>
        <v>6.1395584367216056</v>
      </c>
      <c r="BN21" s="99"/>
      <c r="BQ21" s="99"/>
    </row>
    <row r="22" spans="2:69" x14ac:dyDescent="0.2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BA22" s="103">
        <v>2025</v>
      </c>
      <c r="BB22" s="96">
        <v>139.22999999999999</v>
      </c>
      <c r="BC22" s="104"/>
      <c r="BD22" s="104">
        <f t="shared" si="6"/>
        <v>142.29977921836078</v>
      </c>
      <c r="BE22" s="104">
        <f t="shared" si="7"/>
        <v>145.3695584367216</v>
      </c>
      <c r="BF22" s="105">
        <f t="shared" si="3"/>
        <v>3.069779218360793</v>
      </c>
      <c r="BG22" s="105">
        <f t="shared" si="4"/>
        <v>6.1395584367216145</v>
      </c>
      <c r="BH22" s="106"/>
      <c r="BK22" s="99">
        <v>27.9262013293257</v>
      </c>
      <c r="BL22" s="98">
        <f t="shared" si="5"/>
        <v>6.1395584367216056</v>
      </c>
      <c r="BN22" s="99"/>
      <c r="BQ22" s="99"/>
    </row>
    <row r="23" spans="2:69" x14ac:dyDescent="0.2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BA23" s="103">
        <v>2026</v>
      </c>
      <c r="BB23" s="96">
        <v>124.611</v>
      </c>
      <c r="BC23" s="104"/>
      <c r="BD23" s="104">
        <f t="shared" si="6"/>
        <v>127.68077921836081</v>
      </c>
      <c r="BE23" s="104">
        <f t="shared" si="7"/>
        <v>130.7505584367216</v>
      </c>
      <c r="BF23" s="105">
        <f t="shared" si="3"/>
        <v>3.0697792183608072</v>
      </c>
      <c r="BG23" s="105">
        <f t="shared" si="4"/>
        <v>6.1395584367216003</v>
      </c>
      <c r="BH23" s="106"/>
      <c r="BI23" s="103">
        <v>2026</v>
      </c>
      <c r="BJ23" s="107">
        <v>37.022762187747603</v>
      </c>
      <c r="BK23" s="99">
        <v>38.387764492053201</v>
      </c>
      <c r="BL23" s="98">
        <f t="shared" si="5"/>
        <v>6.1395584367216056</v>
      </c>
      <c r="BN23" s="99"/>
      <c r="BQ23" s="99"/>
    </row>
    <row r="24" spans="2:69" x14ac:dyDescent="0.2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BA24" s="103">
        <v>2027</v>
      </c>
      <c r="BB24" s="96">
        <v>109.657</v>
      </c>
      <c r="BC24" s="104"/>
      <c r="BD24" s="104">
        <f t="shared" si="6"/>
        <v>112.7267792183608</v>
      </c>
      <c r="BE24" s="104">
        <f t="shared" si="7"/>
        <v>115.7965584367216</v>
      </c>
      <c r="BF24" s="105">
        <f t="shared" si="3"/>
        <v>3.0697792183608072</v>
      </c>
      <c r="BG24" s="105">
        <f t="shared" si="4"/>
        <v>6.1395584367216003</v>
      </c>
      <c r="BH24" s="106"/>
      <c r="BI24" s="103">
        <v>2027</v>
      </c>
      <c r="BJ24" s="107">
        <v>43.621189606416898</v>
      </c>
      <c r="BK24" s="99">
        <v>43.285787999999997</v>
      </c>
      <c r="BL24" s="98">
        <f t="shared" si="5"/>
        <v>6.1395584367216056</v>
      </c>
      <c r="BN24" s="99"/>
      <c r="BQ24" s="99"/>
    </row>
    <row r="25" spans="2:69" x14ac:dyDescent="0.2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BA25" s="103">
        <v>2028</v>
      </c>
      <c r="BB25" s="96">
        <v>94.853999999999999</v>
      </c>
      <c r="BC25" s="104"/>
      <c r="BD25" s="104">
        <f t="shared" si="6"/>
        <v>97.923779218360806</v>
      </c>
      <c r="BE25" s="104">
        <f t="shared" si="7"/>
        <v>100.9935584367216</v>
      </c>
      <c r="BF25" s="105">
        <f t="shared" si="3"/>
        <v>3.0697792183608072</v>
      </c>
      <c r="BG25" s="105">
        <f t="shared" si="4"/>
        <v>6.1395584367216003</v>
      </c>
      <c r="BH25" s="106"/>
      <c r="BI25" s="103">
        <v>2028</v>
      </c>
      <c r="BJ25" s="107">
        <v>55.578873326992799</v>
      </c>
      <c r="BK25" s="99">
        <v>49.460597446877102</v>
      </c>
      <c r="BL25" s="98">
        <f t="shared" si="5"/>
        <v>6.1395584367216056</v>
      </c>
      <c r="BN25" s="99"/>
      <c r="BQ25" s="99"/>
    </row>
    <row r="26" spans="2:69" x14ac:dyDescent="0.2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BA26" s="103">
        <v>2029</v>
      </c>
      <c r="BB26" s="96">
        <v>80.626000000000005</v>
      </c>
      <c r="BC26" s="104"/>
      <c r="BD26" s="104">
        <f t="shared" si="6"/>
        <v>83.695779218360812</v>
      </c>
      <c r="BE26" s="104">
        <f t="shared" si="7"/>
        <v>86.765558436721605</v>
      </c>
      <c r="BF26" s="105">
        <f t="shared" si="3"/>
        <v>3.0697792183608072</v>
      </c>
      <c r="BG26" s="105">
        <f t="shared" si="4"/>
        <v>6.1395584367216003</v>
      </c>
      <c r="BH26" s="106"/>
      <c r="BI26" s="103">
        <v>2029</v>
      </c>
      <c r="BJ26" s="107">
        <v>57.9128864835873</v>
      </c>
      <c r="BK26" s="99">
        <v>79.365580919062594</v>
      </c>
      <c r="BL26" s="98">
        <f t="shared" si="5"/>
        <v>6.1395584367216056</v>
      </c>
      <c r="BN26" s="99"/>
      <c r="BQ26" s="99"/>
    </row>
    <row r="27" spans="2:69" x14ac:dyDescent="0.2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BA27" s="103">
        <v>2030</v>
      </c>
      <c r="BB27" s="96">
        <v>67.322000000000003</v>
      </c>
      <c r="BC27" s="104"/>
      <c r="BD27" s="104">
        <f t="shared" si="6"/>
        <v>70.39177921836081</v>
      </c>
      <c r="BE27" s="104">
        <f t="shared" si="7"/>
        <v>73.461558436721603</v>
      </c>
      <c r="BF27" s="105">
        <f t="shared" si="3"/>
        <v>3.0697792183608072</v>
      </c>
      <c r="BG27" s="105">
        <f t="shared" si="4"/>
        <v>6.1395584367216003</v>
      </c>
      <c r="BH27" s="106"/>
      <c r="BI27" s="103">
        <v>2030</v>
      </c>
      <c r="BJ27" s="107">
        <v>47.396988757039402</v>
      </c>
      <c r="BK27" s="99">
        <v>63.023730764531301</v>
      </c>
      <c r="BL27" s="98">
        <f t="shared" si="5"/>
        <v>6.1395584367216056</v>
      </c>
      <c r="BN27" s="99"/>
      <c r="BQ27" s="99"/>
    </row>
    <row r="28" spans="2:69" x14ac:dyDescent="0.2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BA28" s="103">
        <v>2031</v>
      </c>
      <c r="BB28" s="96">
        <v>55.204000000000001</v>
      </c>
      <c r="BC28" s="104"/>
      <c r="BD28" s="104">
        <f t="shared" si="6"/>
        <v>58.273779218360801</v>
      </c>
      <c r="BE28" s="104">
        <f t="shared" si="7"/>
        <v>61.343558436721608</v>
      </c>
      <c r="BF28" s="105">
        <f t="shared" si="3"/>
        <v>3.0697792183608001</v>
      </c>
      <c r="BG28" s="105">
        <f t="shared" si="4"/>
        <v>6.1395584367216074</v>
      </c>
      <c r="BH28" s="106"/>
      <c r="BI28" s="103">
        <v>2031</v>
      </c>
      <c r="BJ28" s="107">
        <v>48.156708111136801</v>
      </c>
      <c r="BK28" s="99">
        <v>46.615348532676698</v>
      </c>
      <c r="BL28" s="98">
        <f t="shared" si="5"/>
        <v>6.1395584367216056</v>
      </c>
      <c r="BN28" s="99"/>
      <c r="BO28" s="99"/>
      <c r="BQ28" s="99"/>
    </row>
    <row r="29" spans="2:69" ht="13.5" thickBot="1" x14ac:dyDescent="0.25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BA29" s="103">
        <v>2032</v>
      </c>
      <c r="BB29" s="96">
        <v>44.44</v>
      </c>
      <c r="BC29" s="104"/>
      <c r="BD29" s="104">
        <f t="shared" si="6"/>
        <v>47.509779218360798</v>
      </c>
      <c r="BE29" s="104">
        <f t="shared" si="7"/>
        <v>50.579558436721605</v>
      </c>
      <c r="BF29" s="105">
        <f t="shared" si="3"/>
        <v>3.0697792183608001</v>
      </c>
      <c r="BG29" s="105">
        <f t="shared" si="4"/>
        <v>6.1395584367216074</v>
      </c>
      <c r="BH29" s="106"/>
      <c r="BI29" s="103">
        <v>2032</v>
      </c>
      <c r="BJ29" s="107">
        <v>72.149870876260707</v>
      </c>
      <c r="BK29" s="99">
        <v>59.6173684612111</v>
      </c>
      <c r="BL29" s="98">
        <f t="shared" si="5"/>
        <v>6.1395584367216056</v>
      </c>
      <c r="BN29" s="99"/>
      <c r="BQ29" s="99"/>
    </row>
    <row r="30" spans="2:69" ht="13.5" thickBot="1" x14ac:dyDescent="0.25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BA30" s="103">
        <v>2033</v>
      </c>
      <c r="BB30" s="96">
        <v>35.106999999999999</v>
      </c>
      <c r="BC30" s="104"/>
      <c r="BD30" s="104">
        <f t="shared" si="6"/>
        <v>38.176779218360799</v>
      </c>
      <c r="BE30" s="104">
        <f t="shared" si="7"/>
        <v>41.246558436721607</v>
      </c>
      <c r="BF30" s="105">
        <f t="shared" si="3"/>
        <v>3.0697792183608001</v>
      </c>
      <c r="BG30" s="105">
        <f t="shared" si="4"/>
        <v>6.1395584367216074</v>
      </c>
      <c r="BH30" s="106"/>
      <c r="BI30" s="108">
        <v>2033</v>
      </c>
      <c r="BJ30" s="109">
        <v>120.058785315891</v>
      </c>
      <c r="BK30" s="99">
        <v>38.141658962833702</v>
      </c>
      <c r="BL30" s="98">
        <f t="shared" si="5"/>
        <v>6.1395584367216056</v>
      </c>
      <c r="BN30" s="99"/>
      <c r="BQ30" s="99"/>
    </row>
    <row r="31" spans="2:69" ht="13.5" thickBot="1" x14ac:dyDescent="0.25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BA31" s="103">
        <v>2034</v>
      </c>
      <c r="BB31" s="96">
        <v>27.207999999999998</v>
      </c>
      <c r="BC31" s="104"/>
      <c r="BD31" s="104">
        <f t="shared" si="6"/>
        <v>30.277779218360802</v>
      </c>
      <c r="BE31" s="104">
        <f t="shared" si="7"/>
        <v>33.347558436721606</v>
      </c>
      <c r="BF31" s="105">
        <f t="shared" si="3"/>
        <v>3.0697792183608037</v>
      </c>
      <c r="BG31" s="105">
        <f t="shared" si="4"/>
        <v>6.1395584367216074</v>
      </c>
      <c r="BH31" s="106"/>
      <c r="BI31" s="110">
        <v>2034</v>
      </c>
      <c r="BJ31" s="111">
        <v>14.407313283129501</v>
      </c>
      <c r="BK31" s="99">
        <v>30.396316049598401</v>
      </c>
      <c r="BL31" s="98">
        <f t="shared" si="5"/>
        <v>6.1395584367216056</v>
      </c>
      <c r="BN31" s="99"/>
      <c r="BQ31" s="99"/>
    </row>
    <row r="32" spans="2:69" ht="13.5" thickBot="1" x14ac:dyDescent="0.25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BA32" s="103">
        <v>2035</v>
      </c>
      <c r="BB32" s="96">
        <v>20.678000000000001</v>
      </c>
      <c r="BC32" s="104"/>
      <c r="BD32" s="104">
        <f t="shared" si="6"/>
        <v>23.747779218360805</v>
      </c>
      <c r="BE32" s="104">
        <f t="shared" si="7"/>
        <v>26.817558436721605</v>
      </c>
      <c r="BF32" s="105">
        <f t="shared" si="3"/>
        <v>3.0697792183608037</v>
      </c>
      <c r="BG32" s="105">
        <f t="shared" si="4"/>
        <v>6.1395584367216038</v>
      </c>
      <c r="BH32" s="106"/>
      <c r="BI32" s="108">
        <v>2035</v>
      </c>
      <c r="BJ32" s="109">
        <v>14.17020163648</v>
      </c>
      <c r="BK32" s="99">
        <v>30.087362110816901</v>
      </c>
      <c r="BL32" s="98">
        <f t="shared" si="5"/>
        <v>6.1395584367216056</v>
      </c>
      <c r="BN32" s="99"/>
      <c r="BQ32" s="99"/>
    </row>
    <row r="33" spans="2:69" ht="13.5" thickBot="1" x14ac:dyDescent="0.25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BA33" s="103">
        <v>2036</v>
      </c>
      <c r="BB33" s="96">
        <v>15.404999999999999</v>
      </c>
      <c r="BC33" s="104"/>
      <c r="BD33" s="104">
        <f t="shared" si="6"/>
        <v>18.474779218360801</v>
      </c>
      <c r="BE33" s="104">
        <f t="shared" si="7"/>
        <v>21.544558436721605</v>
      </c>
      <c r="BF33" s="105">
        <f t="shared" si="3"/>
        <v>3.0697792183608019</v>
      </c>
      <c r="BG33" s="105">
        <f t="shared" si="4"/>
        <v>6.1395584367216056</v>
      </c>
      <c r="BH33" s="106"/>
      <c r="BI33" s="110">
        <v>2036</v>
      </c>
      <c r="BJ33" s="107">
        <v>13.931662510698199</v>
      </c>
      <c r="BK33" s="99">
        <v>29.777251638147899</v>
      </c>
      <c r="BL33" s="98">
        <f t="shared" si="5"/>
        <v>6.1395584367216056</v>
      </c>
      <c r="BN33" s="99"/>
      <c r="BQ33" s="99"/>
    </row>
    <row r="34" spans="2:69" x14ac:dyDescent="0.2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BA34" s="103">
        <v>2037</v>
      </c>
      <c r="BB34" s="96">
        <v>11.246</v>
      </c>
      <c r="BC34" s="104"/>
      <c r="BD34" s="104">
        <f t="shared" si="6"/>
        <v>14.315779218360802</v>
      </c>
      <c r="BE34" s="104">
        <f t="shared" si="7"/>
        <v>17.385558436721606</v>
      </c>
      <c r="BF34" s="105">
        <f t="shared" si="3"/>
        <v>3.0697792183608019</v>
      </c>
      <c r="BG34" s="105">
        <f t="shared" si="4"/>
        <v>6.1395584367216056</v>
      </c>
      <c r="BH34" s="106"/>
      <c r="BI34" s="103">
        <v>2037</v>
      </c>
      <c r="BJ34" s="107">
        <v>59.275159486286199</v>
      </c>
      <c r="BK34" s="99">
        <v>53.2815026365245</v>
      </c>
      <c r="BL34" s="98">
        <f t="shared" si="5"/>
        <v>6.1395584367216056</v>
      </c>
      <c r="BN34" s="99"/>
      <c r="BQ34" s="99"/>
    </row>
    <row r="35" spans="2:69" x14ac:dyDescent="0.2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BA35" s="103">
        <v>2038</v>
      </c>
      <c r="BB35" s="96">
        <v>8.0410000000000004</v>
      </c>
      <c r="BC35" s="104"/>
      <c r="BD35" s="104">
        <f t="shared" si="6"/>
        <v>11.110779218360804</v>
      </c>
      <c r="BE35" s="104">
        <f t="shared" si="7"/>
        <v>14.180558436721606</v>
      </c>
      <c r="BF35" s="105">
        <f t="shared" si="3"/>
        <v>3.0697792183608037</v>
      </c>
      <c r="BG35" s="105">
        <f t="shared" si="4"/>
        <v>6.1395584367216056</v>
      </c>
      <c r="BH35" s="106"/>
      <c r="BI35" s="103">
        <v>2038</v>
      </c>
      <c r="BJ35" s="107">
        <v>58.464706246902097</v>
      </c>
      <c r="BK35" s="99">
        <v>52.652408015450703</v>
      </c>
      <c r="BL35" s="98">
        <f t="shared" si="5"/>
        <v>6.1395584367216056</v>
      </c>
      <c r="BN35" s="99"/>
      <c r="BQ35" s="99"/>
    </row>
    <row r="36" spans="2:69" x14ac:dyDescent="0.2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BA36" s="103">
        <v>2039</v>
      </c>
      <c r="BB36" s="96">
        <v>5.6289999999999996</v>
      </c>
      <c r="BC36" s="104"/>
      <c r="BD36" s="104">
        <f t="shared" si="6"/>
        <v>8.6987792183608015</v>
      </c>
      <c r="BE36" s="104">
        <f t="shared" si="7"/>
        <v>11.768558436721605</v>
      </c>
      <c r="BF36" s="105">
        <f t="shared" si="3"/>
        <v>3.0697792183608019</v>
      </c>
      <c r="BG36" s="105">
        <f t="shared" si="4"/>
        <v>6.1395584367216056</v>
      </c>
      <c r="BH36" s="106"/>
      <c r="BI36" s="103">
        <v>2039</v>
      </c>
      <c r="BJ36" s="107">
        <v>57.653245416057302</v>
      </c>
      <c r="BK36" s="99">
        <v>52.023838624604998</v>
      </c>
      <c r="BL36" s="98">
        <f t="shared" si="5"/>
        <v>6.1395584367216056</v>
      </c>
      <c r="BN36" s="99"/>
      <c r="BQ36" s="99"/>
    </row>
    <row r="37" spans="2:69" x14ac:dyDescent="0.2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BA37" s="103">
        <v>2040</v>
      </c>
      <c r="BB37" s="96">
        <v>3.8559999999999999</v>
      </c>
      <c r="BC37" s="104"/>
      <c r="BD37" s="104">
        <f t="shared" si="6"/>
        <v>6.9257792183608027</v>
      </c>
      <c r="BE37" s="104">
        <f t="shared" si="7"/>
        <v>9.9955584367216055</v>
      </c>
      <c r="BF37" s="105">
        <f t="shared" si="3"/>
        <v>3.0697792183608028</v>
      </c>
      <c r="BG37" s="105">
        <f t="shared" si="4"/>
        <v>6.1395584367216056</v>
      </c>
      <c r="BH37" s="106"/>
      <c r="BI37" s="103">
        <v>2040</v>
      </c>
      <c r="BJ37" s="107">
        <v>57.318388284511201</v>
      </c>
      <c r="BK37" s="99">
        <v>51.716675055470901</v>
      </c>
      <c r="BL37" s="98">
        <f t="shared" si="5"/>
        <v>6.1395584367216056</v>
      </c>
      <c r="BN37" s="99"/>
      <c r="BQ37" s="99"/>
    </row>
    <row r="38" spans="2:69" x14ac:dyDescent="0.2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BA38" s="103">
        <v>2041</v>
      </c>
      <c r="BB38" s="96">
        <v>2.5830000000000002</v>
      </c>
      <c r="BC38" s="104"/>
      <c r="BD38" s="104">
        <f t="shared" si="6"/>
        <v>5.652779218360803</v>
      </c>
      <c r="BE38" s="104">
        <f t="shared" si="7"/>
        <v>8.7225584367216058</v>
      </c>
      <c r="BF38" s="105">
        <f t="shared" si="3"/>
        <v>3.0697792183608028</v>
      </c>
      <c r="BG38" s="105">
        <f t="shared" si="4"/>
        <v>6.1395584367216056</v>
      </c>
      <c r="BH38" s="106"/>
      <c r="BI38" s="103">
        <v>2041</v>
      </c>
      <c r="BJ38" s="107">
        <v>57.323757888470297</v>
      </c>
      <c r="BK38" s="99">
        <v>51.748922958438797</v>
      </c>
      <c r="BL38" s="98">
        <f t="shared" si="5"/>
        <v>6.1395584367216056</v>
      </c>
      <c r="BN38" s="99"/>
      <c r="BO38" s="99"/>
      <c r="BQ38" s="99"/>
    </row>
    <row r="39" spans="2:69" x14ac:dyDescent="0.2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BA39" s="103">
        <v>2042</v>
      </c>
      <c r="BB39" s="96">
        <v>1.6919999999999999</v>
      </c>
      <c r="BC39" s="104"/>
      <c r="BD39" s="104">
        <f t="shared" si="6"/>
        <v>4.761779218360803</v>
      </c>
      <c r="BE39" s="104">
        <f t="shared" si="7"/>
        <v>7.8315584367216058</v>
      </c>
      <c r="BF39" s="105">
        <f t="shared" si="3"/>
        <v>3.0697792183608028</v>
      </c>
      <c r="BG39" s="105">
        <f t="shared" si="4"/>
        <v>6.1395584367216056</v>
      </c>
      <c r="BH39" s="106"/>
      <c r="BI39" s="103">
        <v>2042</v>
      </c>
      <c r="BJ39" s="107">
        <v>49.411136295568397</v>
      </c>
      <c r="BK39" s="99">
        <v>69.353111187670805</v>
      </c>
      <c r="BL39" s="98">
        <f t="shared" si="5"/>
        <v>6.1395584367216056</v>
      </c>
      <c r="BN39" s="99"/>
      <c r="BQ39" s="99"/>
    </row>
    <row r="40" spans="2:69" x14ac:dyDescent="0.2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BA40" s="103">
        <v>2043</v>
      </c>
      <c r="BB40" s="96">
        <v>1.083</v>
      </c>
      <c r="BC40" s="104"/>
      <c r="BD40" s="104">
        <f t="shared" si="6"/>
        <v>4.152779218360803</v>
      </c>
      <c r="BE40" s="104">
        <f t="shared" si="7"/>
        <v>7.2225584367216058</v>
      </c>
      <c r="BF40" s="105">
        <f t="shared" si="3"/>
        <v>3.0697792183608028</v>
      </c>
      <c r="BG40" s="105">
        <f t="shared" si="4"/>
        <v>6.1395584367216056</v>
      </c>
      <c r="BH40" s="106"/>
      <c r="BI40" s="103">
        <v>2043</v>
      </c>
      <c r="BJ40" s="107">
        <v>49.112211814807601</v>
      </c>
      <c r="BK40" s="99">
        <v>68.929494137767705</v>
      </c>
      <c r="BL40" s="98">
        <f t="shared" si="5"/>
        <v>6.1395584367216056</v>
      </c>
      <c r="BN40" s="99"/>
      <c r="BQ40" s="99"/>
    </row>
    <row r="41" spans="2:69" x14ac:dyDescent="0.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BA41" s="103">
        <v>2044</v>
      </c>
      <c r="BB41" s="96">
        <v>0.67700000000000005</v>
      </c>
      <c r="BC41" s="104"/>
      <c r="BD41" s="104">
        <f t="shared" si="6"/>
        <v>3.7467792183608029</v>
      </c>
      <c r="BE41" s="104">
        <f t="shared" si="7"/>
        <v>6.8165584367216052</v>
      </c>
      <c r="BF41" s="105">
        <f t="shared" si="3"/>
        <v>3.0697792183608028</v>
      </c>
      <c r="BG41" s="105">
        <f t="shared" si="4"/>
        <v>6.1395584367216056</v>
      </c>
      <c r="BH41" s="106"/>
      <c r="BI41" s="84">
        <v>2044</v>
      </c>
      <c r="BJ41" s="99">
        <v>48.813287334046898</v>
      </c>
      <c r="BK41" s="99">
        <v>68.505877087864604</v>
      </c>
      <c r="BL41" s="98">
        <f t="shared" si="5"/>
        <v>6.1395584367216056</v>
      </c>
      <c r="BN41" s="99"/>
      <c r="BQ41" s="99"/>
    </row>
    <row r="42" spans="2:69" x14ac:dyDescent="0.2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BA42" s="103">
        <v>2045</v>
      </c>
      <c r="BB42" s="96">
        <v>0.41299999999999998</v>
      </c>
      <c r="BC42" s="104"/>
      <c r="BD42" s="104">
        <f t="shared" si="6"/>
        <v>3.4827792183608026</v>
      </c>
      <c r="BE42" s="104">
        <f t="shared" si="7"/>
        <v>6.5525584367216059</v>
      </c>
      <c r="BF42" s="105">
        <f t="shared" si="3"/>
        <v>3.0697792183608028</v>
      </c>
      <c r="BG42" s="105">
        <f t="shared" si="4"/>
        <v>6.1395584367216056</v>
      </c>
      <c r="BH42" s="106"/>
      <c r="BI42" s="84">
        <v>2045</v>
      </c>
      <c r="BJ42" s="99">
        <v>48.522294701477797</v>
      </c>
      <c r="BK42" s="99">
        <v>68.094005687756194</v>
      </c>
      <c r="BL42" s="98">
        <f t="shared" si="5"/>
        <v>6.1395584367216056</v>
      </c>
      <c r="BN42" s="99"/>
      <c r="BQ42" s="99"/>
    </row>
    <row r="43" spans="2:69" x14ac:dyDescent="0.2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BA43" s="103">
        <v>2046</v>
      </c>
      <c r="BB43" s="96">
        <v>0.246</v>
      </c>
      <c r="BC43" s="104"/>
      <c r="BD43" s="104">
        <f t="shared" si="6"/>
        <v>3.3157792183608028</v>
      </c>
      <c r="BE43" s="104">
        <f t="shared" si="7"/>
        <v>6.3855584367216061</v>
      </c>
      <c r="BF43" s="105">
        <f t="shared" si="3"/>
        <v>3.0697792183608028</v>
      </c>
      <c r="BG43" s="105">
        <f t="shared" si="4"/>
        <v>6.1395584367216056</v>
      </c>
      <c r="BH43" s="106"/>
      <c r="BI43" s="84">
        <v>2046</v>
      </c>
      <c r="BJ43" s="99">
        <v>48.485164295316899</v>
      </c>
      <c r="BK43" s="99">
        <v>67.940512227358894</v>
      </c>
      <c r="BL43" s="98">
        <f t="shared" si="5"/>
        <v>6.1395584367216056</v>
      </c>
      <c r="BN43" s="99"/>
      <c r="BQ43" s="99"/>
    </row>
    <row r="44" spans="2:69" x14ac:dyDescent="0.2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BA44" s="103">
        <v>2047</v>
      </c>
      <c r="BB44" s="96">
        <v>0.14199999999999999</v>
      </c>
      <c r="BC44" s="104"/>
      <c r="BD44" s="104">
        <f t="shared" si="6"/>
        <v>3.2117792183608027</v>
      </c>
      <c r="BE44" s="104">
        <f t="shared" si="7"/>
        <v>6.281558436721606</v>
      </c>
      <c r="BF44" s="105">
        <f t="shared" si="3"/>
        <v>3.0697792183608028</v>
      </c>
      <c r="BG44" s="105">
        <f t="shared" si="4"/>
        <v>6.1395584367216056</v>
      </c>
      <c r="BH44" s="106"/>
      <c r="BI44" s="84">
        <v>2047</v>
      </c>
      <c r="BJ44" s="99">
        <v>35.375486988655503</v>
      </c>
      <c r="BK44" s="99">
        <v>38.039585445839599</v>
      </c>
      <c r="BL44" s="98">
        <f t="shared" si="5"/>
        <v>6.1395584367216056</v>
      </c>
      <c r="BN44" s="99"/>
      <c r="BQ44" s="99"/>
    </row>
    <row r="45" spans="2:69" x14ac:dyDescent="0.2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BA45" s="103">
        <v>2048</v>
      </c>
      <c r="BB45" s="96">
        <v>0.08</v>
      </c>
      <c r="BC45" s="104"/>
      <c r="BD45" s="104">
        <f t="shared" si="6"/>
        <v>3.1497792183608029</v>
      </c>
      <c r="BE45" s="104">
        <f t="shared" si="7"/>
        <v>6.2195584367216057</v>
      </c>
      <c r="BF45" s="105">
        <f t="shared" si="3"/>
        <v>3.0697792183608028</v>
      </c>
      <c r="BG45" s="105">
        <f t="shared" si="4"/>
        <v>6.1395584367216056</v>
      </c>
      <c r="BH45" s="106"/>
      <c r="BI45" s="84">
        <v>2048</v>
      </c>
      <c r="BJ45" s="99">
        <v>35.1718581953685</v>
      </c>
      <c r="BK45" s="99">
        <v>37.819993874262899</v>
      </c>
      <c r="BL45" s="98">
        <f t="shared" si="5"/>
        <v>6.1395584367216056</v>
      </c>
      <c r="BN45" s="99"/>
      <c r="BQ45" s="99"/>
    </row>
    <row r="46" spans="2:69" x14ac:dyDescent="0.2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BA46" s="84">
        <v>2049</v>
      </c>
      <c r="BB46" s="96">
        <v>4.3999999999999997E-2</v>
      </c>
      <c r="BD46" s="104">
        <f t="shared" si="6"/>
        <v>3.1137792183608028</v>
      </c>
      <c r="BE46" s="104">
        <f t="shared" si="7"/>
        <v>6.1835584367216052</v>
      </c>
      <c r="BF46" s="105">
        <f t="shared" si="3"/>
        <v>3.0697792183608028</v>
      </c>
      <c r="BG46" s="105">
        <f t="shared" si="4"/>
        <v>6.1395584367216056</v>
      </c>
      <c r="BH46" s="106"/>
      <c r="BI46" s="84">
        <v>2049</v>
      </c>
      <c r="BJ46" s="99">
        <v>34.374140440168098</v>
      </c>
      <c r="BK46" s="99">
        <v>37.002612890873003</v>
      </c>
      <c r="BL46" s="98">
        <f t="shared" si="5"/>
        <v>6.1395584367216056</v>
      </c>
      <c r="BN46" s="99"/>
    </row>
    <row r="47" spans="2:69" x14ac:dyDescent="0.2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BB47" s="96"/>
      <c r="BD47" s="104"/>
      <c r="BE47" s="104"/>
      <c r="BF47" s="105">
        <f>BF46</f>
        <v>3.0697792183608028</v>
      </c>
      <c r="BG47" s="105">
        <f>BG46</f>
        <v>6.1395584367216056</v>
      </c>
      <c r="BJ47" s="99">
        <f>SUM(BJ17:BJ46)</f>
        <v>1508.3681144102593</v>
      </c>
      <c r="BK47" s="99">
        <f>SUM(BK17:BK46)</f>
        <v>1686.4153090751859</v>
      </c>
      <c r="BL47" s="100">
        <f>BK47-BJ47</f>
        <v>178.04719466492656</v>
      </c>
      <c r="BN47" s="99"/>
    </row>
    <row r="48" spans="2:69" x14ac:dyDescent="0.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95"/>
      <c r="AP48" s="95"/>
      <c r="AQ48" s="95"/>
      <c r="AR48" s="95"/>
      <c r="AS48" s="95"/>
    </row>
    <row r="49" spans="2:45" x14ac:dyDescent="0.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95"/>
      <c r="AP49" s="95"/>
      <c r="AQ49" s="95"/>
      <c r="AR49" s="95"/>
      <c r="AS49" s="95"/>
    </row>
    <row r="50" spans="2:45" x14ac:dyDescent="0.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95"/>
      <c r="AP50" s="95"/>
      <c r="AQ50" s="95"/>
      <c r="AR50" s="95"/>
      <c r="AS50" s="95"/>
    </row>
    <row r="51" spans="2:45" x14ac:dyDescent="0.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95"/>
      <c r="AP51" s="95"/>
      <c r="AQ51" s="95"/>
      <c r="AR51" s="95"/>
      <c r="AS51" s="95"/>
    </row>
    <row r="52" spans="2:45" x14ac:dyDescent="0.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95"/>
      <c r="AP52" s="95"/>
      <c r="AQ52" s="95"/>
      <c r="AR52" s="95"/>
      <c r="AS52" s="95"/>
    </row>
    <row r="53" spans="2:45" x14ac:dyDescent="0.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95"/>
      <c r="AP53" s="95"/>
      <c r="AQ53" s="95"/>
      <c r="AR53" s="95"/>
      <c r="AS53" s="95"/>
    </row>
    <row r="54" spans="2:45" x14ac:dyDescent="0.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95"/>
      <c r="AP54" s="95"/>
      <c r="AQ54" s="95"/>
      <c r="AR54" s="95"/>
      <c r="AS54" s="95"/>
    </row>
    <row r="55" spans="2:45" x14ac:dyDescent="0.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95"/>
      <c r="AP55" s="95"/>
      <c r="AQ55" s="95"/>
      <c r="AR55" s="95"/>
      <c r="AS55" s="95"/>
    </row>
    <row r="56" spans="2:45" x14ac:dyDescent="0.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95"/>
      <c r="AP56" s="95"/>
      <c r="AQ56" s="95"/>
      <c r="AR56" s="95"/>
      <c r="AS56" s="95"/>
    </row>
    <row r="57" spans="2:45" x14ac:dyDescent="0.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95"/>
      <c r="AP57" s="95"/>
      <c r="AQ57" s="95"/>
      <c r="AR57" s="95"/>
      <c r="AS57" s="95"/>
    </row>
    <row r="58" spans="2:45" x14ac:dyDescent="0.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95"/>
      <c r="AP58" s="95"/>
      <c r="AQ58" s="95"/>
      <c r="AR58" s="95"/>
      <c r="AS58" s="95"/>
    </row>
    <row r="59" spans="2:45" x14ac:dyDescent="0.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95"/>
      <c r="AP59" s="95"/>
      <c r="AQ59" s="95"/>
      <c r="AR59" s="95"/>
      <c r="AS59" s="95"/>
    </row>
    <row r="60" spans="2:45" x14ac:dyDescent="0.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95"/>
      <c r="AP60" s="95"/>
      <c r="AQ60" s="95"/>
      <c r="AR60" s="95"/>
      <c r="AS60" s="95"/>
    </row>
    <row r="61" spans="2:45" x14ac:dyDescent="0.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95"/>
      <c r="AP61" s="95"/>
      <c r="AQ61" s="95"/>
      <c r="AR61" s="95"/>
      <c r="AS61" s="95"/>
    </row>
    <row r="62" spans="2:45" x14ac:dyDescent="0.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95"/>
      <c r="AP62" s="95"/>
      <c r="AQ62" s="95"/>
      <c r="AR62" s="95"/>
      <c r="AS62" s="95"/>
    </row>
    <row r="63" spans="2:45" x14ac:dyDescent="0.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95"/>
      <c r="AP63" s="95"/>
      <c r="AQ63" s="95"/>
      <c r="AR63" s="95"/>
      <c r="AS63" s="95"/>
    </row>
    <row r="64" spans="2:45" x14ac:dyDescent="0.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95"/>
      <c r="AP64" s="95"/>
      <c r="AQ64" s="95"/>
      <c r="AR64" s="95"/>
      <c r="AS64" s="95"/>
    </row>
    <row r="65" spans="2:45" x14ac:dyDescent="0.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95"/>
      <c r="AP65" s="95"/>
      <c r="AQ65" s="95"/>
      <c r="AR65" s="95"/>
      <c r="AS65" s="95"/>
    </row>
    <row r="66" spans="2:45" x14ac:dyDescent="0.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95"/>
      <c r="AP66" s="95"/>
      <c r="AQ66" s="95"/>
      <c r="AR66" s="95"/>
      <c r="AS66" s="95"/>
    </row>
    <row r="67" spans="2:45" x14ac:dyDescent="0.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95"/>
      <c r="AP67" s="95"/>
      <c r="AQ67" s="95"/>
      <c r="AR67" s="95"/>
      <c r="AS67" s="95"/>
    </row>
    <row r="68" spans="2:45" x14ac:dyDescent="0.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95"/>
      <c r="AP68" s="95"/>
      <c r="AQ68" s="95"/>
      <c r="AR68" s="95"/>
      <c r="AS68" s="95"/>
    </row>
    <row r="69" spans="2:45" x14ac:dyDescent="0.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95"/>
      <c r="AP69" s="95"/>
      <c r="AQ69" s="95"/>
      <c r="AR69" s="95"/>
      <c r="AS69" s="95"/>
    </row>
    <row r="70" spans="2:45" x14ac:dyDescent="0.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95"/>
      <c r="AP70" s="95"/>
      <c r="AQ70" s="95"/>
      <c r="AR70" s="95"/>
      <c r="AS70" s="95"/>
    </row>
    <row r="71" spans="2:45" x14ac:dyDescent="0.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95"/>
      <c r="AP71" s="95"/>
      <c r="AQ71" s="95"/>
      <c r="AR71" s="95"/>
      <c r="AS71" s="95"/>
    </row>
    <row r="72" spans="2:45" x14ac:dyDescent="0.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95"/>
      <c r="AP72" s="95"/>
      <c r="AQ72" s="95"/>
      <c r="AR72" s="95"/>
      <c r="AS72" s="95"/>
    </row>
    <row r="73" spans="2:45" x14ac:dyDescent="0.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95"/>
      <c r="AP73" s="95"/>
      <c r="AQ73" s="95"/>
      <c r="AR73" s="95"/>
      <c r="AS73" s="95"/>
    </row>
    <row r="74" spans="2:45" x14ac:dyDescent="0.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95"/>
      <c r="AP74" s="95"/>
      <c r="AQ74" s="95"/>
      <c r="AR74" s="95"/>
      <c r="AS74" s="95"/>
    </row>
    <row r="75" spans="2:45" x14ac:dyDescent="0.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95"/>
      <c r="AP75" s="95"/>
      <c r="AQ75" s="95"/>
      <c r="AR75" s="95"/>
      <c r="AS75" s="95"/>
    </row>
    <row r="76" spans="2:45" x14ac:dyDescent="0.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95"/>
      <c r="AP76" s="95"/>
      <c r="AQ76" s="95"/>
      <c r="AR76" s="95"/>
      <c r="AS76" s="95"/>
    </row>
    <row r="77" spans="2:45" x14ac:dyDescent="0.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95"/>
      <c r="AP77" s="95"/>
      <c r="AQ77" s="95"/>
      <c r="AR77" s="95"/>
      <c r="AS77" s="95"/>
    </row>
    <row r="78" spans="2:45" x14ac:dyDescent="0.2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</row>
    <row r="79" spans="2:45" x14ac:dyDescent="0.2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</row>
    <row r="80" spans="2:45" x14ac:dyDescent="0.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</row>
    <row r="81" spans="2:35" x14ac:dyDescent="0.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</row>
    <row r="82" spans="2:35" x14ac:dyDescent="0.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</row>
    <row r="83" spans="2:35" x14ac:dyDescent="0.2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</row>
    <row r="84" spans="2:35" x14ac:dyDescent="0.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</row>
    <row r="85" spans="2:35" x14ac:dyDescent="0.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</row>
    <row r="86" spans="2:35" x14ac:dyDescent="0.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</row>
    <row r="87" spans="2:35" x14ac:dyDescent="0.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</row>
    <row r="88" spans="2:35" x14ac:dyDescent="0.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</row>
    <row r="89" spans="2:35" x14ac:dyDescent="0.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</row>
    <row r="90" spans="2:35" x14ac:dyDescent="0.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</row>
    <row r="91" spans="2:35" x14ac:dyDescent="0.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</row>
    <row r="92" spans="2:35" x14ac:dyDescent="0.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</row>
    <row r="93" spans="2:35" x14ac:dyDescent="0.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</row>
    <row r="94" spans="2:35" x14ac:dyDescent="0.2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</row>
    <row r="95" spans="2:35" x14ac:dyDescent="0.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</row>
    <row r="96" spans="2:35" x14ac:dyDescent="0.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</row>
    <row r="97" spans="2:35" x14ac:dyDescent="0.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</row>
    <row r="98" spans="2:35" x14ac:dyDescent="0.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</row>
    <row r="99" spans="2:35" x14ac:dyDescent="0.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</row>
    <row r="100" spans="2:35" x14ac:dyDescent="0.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</row>
    <row r="101" spans="2:35" x14ac:dyDescent="0.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</row>
    <row r="102" spans="2:35" x14ac:dyDescent="0.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</row>
    <row r="103" spans="2:35" x14ac:dyDescent="0.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</row>
    <row r="104" spans="2:35" x14ac:dyDescent="0.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</row>
    <row r="105" spans="2:35" x14ac:dyDescent="0.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</row>
    <row r="106" spans="2:35" x14ac:dyDescent="0.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</row>
    <row r="107" spans="2:35" x14ac:dyDescent="0.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</row>
    <row r="108" spans="2:35" x14ac:dyDescent="0.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</row>
    <row r="109" spans="2:35" x14ac:dyDescent="0.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</row>
    <row r="110" spans="2:35" x14ac:dyDescent="0.2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</row>
    <row r="111" spans="2:35" x14ac:dyDescent="0.2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</row>
    <row r="112" spans="2:35" x14ac:dyDescent="0.2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</row>
    <row r="113" spans="2:35" x14ac:dyDescent="0.2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</row>
    <row r="114" spans="2:35" x14ac:dyDescent="0.2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</row>
    <row r="115" spans="2:35" x14ac:dyDescent="0.2"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</row>
    <row r="116" spans="2:35" x14ac:dyDescent="0.2"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</row>
    <row r="117" spans="2:35" x14ac:dyDescent="0.2"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</row>
    <row r="118" spans="2:35" x14ac:dyDescent="0.2"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</row>
    <row r="119" spans="2:35" x14ac:dyDescent="0.2"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</row>
    <row r="120" spans="2:35" x14ac:dyDescent="0.2"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</row>
    <row r="121" spans="2:35" x14ac:dyDescent="0.2"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</row>
    <row r="122" spans="2:35" x14ac:dyDescent="0.2"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</row>
    <row r="123" spans="2:35" x14ac:dyDescent="0.2"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</row>
    <row r="124" spans="2:35" x14ac:dyDescent="0.2"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</row>
    <row r="125" spans="2:35" x14ac:dyDescent="0.2"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</row>
    <row r="126" spans="2:35" x14ac:dyDescent="0.2"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</row>
    <row r="127" spans="2:35" x14ac:dyDescent="0.2"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</row>
    <row r="128" spans="2:35" x14ac:dyDescent="0.2"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</row>
    <row r="129" spans="2:35" x14ac:dyDescent="0.2"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</row>
    <row r="130" spans="2:35" x14ac:dyDescent="0.2"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</row>
    <row r="131" spans="2:35" x14ac:dyDescent="0.2"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</row>
    <row r="132" spans="2:35" x14ac:dyDescent="0.2"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</row>
    <row r="133" spans="2:35" x14ac:dyDescent="0.2"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</row>
    <row r="134" spans="2:35" x14ac:dyDescent="0.2"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</row>
    <row r="135" spans="2:35" x14ac:dyDescent="0.2"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</row>
    <row r="136" spans="2:35" x14ac:dyDescent="0.2"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</row>
    <row r="137" spans="2:35" x14ac:dyDescent="0.2"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</row>
    <row r="138" spans="2:35" x14ac:dyDescent="0.2"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</row>
    <row r="139" spans="2:35" x14ac:dyDescent="0.2"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</row>
    <row r="140" spans="2:35" x14ac:dyDescent="0.2"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</row>
    <row r="141" spans="2:35" x14ac:dyDescent="0.2"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</row>
    <row r="142" spans="2:35" x14ac:dyDescent="0.2"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</row>
    <row r="143" spans="2:35" x14ac:dyDescent="0.2"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</row>
    <row r="144" spans="2:35" x14ac:dyDescent="0.2"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</row>
    <row r="145" spans="2:35" x14ac:dyDescent="0.2"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</row>
    <row r="146" spans="2:35" x14ac:dyDescent="0.2"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</row>
    <row r="147" spans="2:35" x14ac:dyDescent="0.2"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</row>
    <row r="148" spans="2:35" x14ac:dyDescent="0.2"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</row>
    <row r="149" spans="2:35" x14ac:dyDescent="0.2"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</row>
    <row r="150" spans="2:35" x14ac:dyDescent="0.2"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</row>
    <row r="151" spans="2:35" x14ac:dyDescent="0.2"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</row>
    <row r="152" spans="2:35" x14ac:dyDescent="0.2"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</row>
    <row r="153" spans="2:35" x14ac:dyDescent="0.2"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</row>
    <row r="154" spans="2:35" x14ac:dyDescent="0.2"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</row>
    <row r="155" spans="2:35" x14ac:dyDescent="0.2"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</row>
    <row r="156" spans="2:35" x14ac:dyDescent="0.2"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Notes</vt:lpstr>
      <vt:lpstr>Index</vt:lpstr>
      <vt:lpstr>Sets</vt:lpstr>
      <vt:lpstr>Closures</vt:lpstr>
      <vt:lpstr>TFPgr</vt:lpstr>
      <vt:lpstr>TFPgr_SATIM</vt:lpstr>
      <vt:lpstr>TFP</vt:lpstr>
      <vt:lpstr>TFPgr_mod</vt:lpstr>
      <vt:lpstr>TFPgr (2)</vt:lpstr>
      <vt:lpstr>TFPgr (old)</vt:lpstr>
      <vt:lpstr>TFPgr_high</vt:lpstr>
      <vt:lpstr>TFPgr_low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2020-07-13T17:34:41Z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