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MOD\SATM\"/>
    </mc:Choice>
  </mc:AlternateContent>
  <bookViews>
    <workbookView xWindow="0" yWindow="0" windowWidth="19200" windowHeight="7710"/>
  </bookViews>
  <sheets>
    <sheet name="Deflator" sheetId="1" r:id="rId1"/>
  </sheets>
  <externalReferences>
    <externalReference r:id="rId2"/>
    <externalReference r:id="rId3"/>
    <externalReference r:id="rId4"/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GR">[1]Index!$C$7</definedName>
    <definedName name="COM">[1]Index!$C$8</definedName>
    <definedName name="Demand.Sectors">[2]Index!$D$2:$J$2</definedName>
    <definedName name="drate">'[3]TechWATv5 (supwat5)'!$E$3</definedName>
    <definedName name="emissions_start">[2]NameConv!$AY$4</definedName>
    <definedName name="emissions_types">[2]NameConv!$AX$3</definedName>
    <definedName name="FuelNames">[2]NameConv!$B$5:$C$44</definedName>
    <definedName name="inchtocentimetre">[2]Distribution!$A$17</definedName>
    <definedName name="IND">[1]Index!$C$9</definedName>
    <definedName name="Model_RUN_code">[2]Index!$A$2</definedName>
    <definedName name="New_basic_data_start">'[4]New Capacity basic data'!$B$9</definedName>
    <definedName name="Pal_Workbook_GUID" hidden="1">"E2D7SR7Q3BDXUD24G1M1SK63"</definedName>
    <definedName name="RES">[1]Index!$C$10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ctor.Agriculture">[2]Index!$D$2</definedName>
    <definedName name="Sector.Commercial">[2]Index!$E$2</definedName>
    <definedName name="Sector.Industry">[2]Index!$F$2</definedName>
    <definedName name="Sector.Power">[2]Index!$I$2</definedName>
    <definedName name="Sector.Residential">[2]Index!$H$2</definedName>
    <definedName name="Sector.Supply">[2]Index!$J$2</definedName>
    <definedName name="Sector.Transport">[2]Index!$G$2</definedName>
    <definedName name="sector_prefix">[2]UPS!$B$6</definedName>
    <definedName name="TRA">[1]Index!$C$11</definedName>
    <definedName name="XLSIMSIM" hidden="1">{"Sim",3,"Output 1","'Reworked data'!$AI$84","Output 2","'Reworked data'!$AJ$84","Output 3","'Reworked data'!$AK$84","1","2","100","0"}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P20" i="1" l="1"/>
  <c r="Q20" i="1" s="1"/>
  <c r="R20" i="1" s="1"/>
  <c r="S20" i="1" l="1"/>
  <c r="R21" i="1"/>
  <c r="Q21" i="1"/>
  <c r="P21" i="1"/>
  <c r="O20" i="1"/>
  <c r="T20" i="1" l="1"/>
  <c r="S21" i="1"/>
  <c r="O21" i="1"/>
  <c r="N20" i="1"/>
  <c r="U20" i="1" l="1"/>
  <c r="T21" i="1"/>
  <c r="M20" i="1"/>
  <c r="N21" i="1"/>
  <c r="U21" i="1" l="1"/>
  <c r="M21" i="1"/>
  <c r="L20" i="1"/>
  <c r="L21" i="1" l="1"/>
  <c r="K20" i="1"/>
  <c r="J20" i="1" l="1"/>
  <c r="K21" i="1"/>
  <c r="I20" i="1" l="1"/>
  <c r="J21" i="1"/>
  <c r="I21" i="1" l="1"/>
  <c r="H20" i="1"/>
  <c r="H21" i="1" l="1"/>
  <c r="G20" i="1"/>
  <c r="G21" i="1" l="1"/>
  <c r="F20" i="1"/>
  <c r="E20" i="1" l="1"/>
  <c r="F21" i="1"/>
  <c r="E21" i="1" l="1"/>
  <c r="D20" i="1"/>
  <c r="D21" i="1" l="1"/>
  <c r="C20" i="1"/>
  <c r="C21" i="1" l="1"/>
  <c r="B20" i="1"/>
  <c r="B21" i="1" s="1"/>
  <c r="P26" i="1" l="1"/>
  <c r="Q26" i="1" l="1"/>
  <c r="P27" i="1"/>
  <c r="R26" i="1" l="1"/>
  <c r="Q27" i="1"/>
  <c r="S26" i="1" l="1"/>
  <c r="R27" i="1"/>
  <c r="T26" i="1" l="1"/>
  <c r="S27" i="1"/>
  <c r="T27" i="1" l="1"/>
  <c r="U26" i="1"/>
  <c r="U27" i="1" s="1"/>
  <c r="O26" i="1"/>
  <c r="O27" i="1"/>
  <c r="N26" i="1"/>
  <c r="N27" i="1"/>
  <c r="M26" i="1"/>
  <c r="M27" i="1"/>
  <c r="L26" i="1"/>
  <c r="K26" i="1"/>
  <c r="J26" i="1"/>
  <c r="I26" i="1"/>
  <c r="H26" i="1"/>
  <c r="G26" i="1"/>
  <c r="F26" i="1"/>
  <c r="E26" i="1"/>
  <c r="D26" i="1"/>
  <c r="C26" i="1"/>
  <c r="B26" i="1"/>
  <c r="B27" i="1"/>
  <c r="C27" i="1"/>
  <c r="D27" i="1"/>
  <c r="E27" i="1"/>
  <c r="F27" i="1"/>
  <c r="G27" i="1"/>
  <c r="H27" i="1"/>
  <c r="I27" i="1"/>
  <c r="J27" i="1"/>
  <c r="K27" i="1"/>
  <c r="L27" i="1"/>
  <c r="U3" i="1" l="1"/>
  <c r="U4" i="1" l="1"/>
  <c r="T3" i="1"/>
  <c r="S3" i="1" l="1"/>
  <c r="S4" i="1" s="1"/>
  <c r="T4" i="1"/>
  <c r="R3" i="1" l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C4" i="1"/>
  <c r="B3" i="1"/>
  <c r="B4" i="1"/>
  <c r="D4" i="1"/>
  <c r="E4" i="1"/>
  <c r="F4" i="1"/>
  <c r="G4" i="1"/>
  <c r="H4" i="1"/>
  <c r="I4" i="1"/>
  <c r="J4" i="1"/>
  <c r="K4" i="1"/>
  <c r="L4" i="1"/>
  <c r="M4" i="1"/>
  <c r="N4" i="1"/>
  <c r="R4" i="1"/>
  <c r="O4" i="1"/>
  <c r="P4" i="1"/>
  <c r="B15" i="1"/>
  <c r="B14" i="1"/>
  <c r="Q4" i="1"/>
</calcChain>
</file>

<file path=xl/sharedStrings.xml><?xml version="1.0" encoding="utf-8"?>
<sst xmlns="http://schemas.openxmlformats.org/spreadsheetml/2006/main" count="25" uniqueCount="17">
  <si>
    <t>Country Name</t>
  </si>
  <si>
    <t>South Africa</t>
  </si>
  <si>
    <t>Multiplier</t>
  </si>
  <si>
    <t>GDP deflator (annual change %) for South Africa from "The World Bank"</t>
  </si>
  <si>
    <t>http://search.worldbank.org/data?qterm=gdp%20deflator%20%22south%20africa%22&amp;language=EN</t>
  </si>
  <si>
    <t>Year to Convert from</t>
  </si>
  <si>
    <t>Rands</t>
  </si>
  <si>
    <t>Year to Convert to</t>
  </si>
  <si>
    <t>Conversion factor</t>
  </si>
  <si>
    <t>multipy by</t>
  </si>
  <si>
    <t>or divide by</t>
  </si>
  <si>
    <t>GDP deflator (annual change %) for US from "The World Bank"</t>
  </si>
  <si>
    <t>United States</t>
  </si>
  <si>
    <t xml:space="preserve">Official Exchange Rate (LCU per US$, period average) </t>
  </si>
  <si>
    <t>ZAR/USD Exchange Rate from IRP 2010:</t>
  </si>
  <si>
    <t>downloaded August 2016</t>
  </si>
  <si>
    <t>Real effective exchange rate index (2010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</si>
</sst>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u/>
      <sz val="10"/>
      <color indexed="12"/>
      <name val="Arial"/>
      <family val="2"/>
    </font>
    <font>
      <sz val="9"/>
      <color indexed="63"/>
      <name val="Times New Roman"/>
      <family val="1"/>
    </font>
    <font>
      <sz val="9"/>
      <name val="Times New Roman"/>
      <family val="1"/>
    </font>
    <font>
      <b/>
      <sz val="11"/>
      <color rgb="FFFF0000"/>
      <name val="Calibri"/>
      <family val="2"/>
      <scheme val="minor"/>
    </font>
    <font>
      <b/>
      <sz val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66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0" xfId="2"/>
    <xf numFmtId="0" fontId="3" fillId="0" borderId="0" xfId="2" applyNumberFormat="1" applyFont="1" applyFill="1" applyBorder="1" applyAlignment="1" applyProtection="1">
      <alignment horizontal="left" vertical="center" wrapText="1"/>
    </xf>
    <xf numFmtId="4" fontId="3" fillId="0" borderId="0" xfId="2" applyNumberFormat="1" applyFont="1" applyFill="1" applyBorder="1" applyAlignment="1" applyProtection="1">
      <alignment horizontal="left" vertical="center"/>
    </xf>
    <xf numFmtId="4" fontId="3" fillId="0" borderId="0" xfId="3" applyNumberFormat="1" applyFont="1" applyFill="1" applyBorder="1" applyAlignment="1" applyProtection="1">
      <alignment horizontal="left" vertical="center"/>
    </xf>
    <xf numFmtId="0" fontId="2" fillId="0" borderId="0" xfId="2" applyFont="1"/>
    <xf numFmtId="0" fontId="2" fillId="0" borderId="0" xfId="3"/>
    <xf numFmtId="0" fontId="4" fillId="0" borderId="0" xfId="4" applyAlignment="1" applyProtection="1"/>
    <xf numFmtId="164" fontId="3" fillId="0" borderId="0" xfId="2" applyNumberFormat="1" applyFont="1" applyFill="1" applyBorder="1" applyAlignment="1" applyProtection="1">
      <alignment horizontal="left" vertical="center"/>
    </xf>
    <xf numFmtId="0" fontId="3" fillId="0" borderId="0" xfId="2" applyNumberFormat="1" applyFont="1" applyFill="1" applyBorder="1" applyAlignment="1" applyProtection="1">
      <alignment horizontal="left" vertical="center"/>
    </xf>
    <xf numFmtId="0" fontId="2" fillId="3" borderId="3" xfId="2" applyFill="1" applyBorder="1"/>
    <xf numFmtId="49" fontId="6" fillId="0" borderId="2" xfId="0" applyNumberFormat="1" applyFont="1" applyFill="1" applyBorder="1" applyAlignment="1" applyProtection="1">
      <alignment horizontal="left" vertical="center" wrapText="1"/>
    </xf>
    <xf numFmtId="4" fontId="6" fillId="0" borderId="2" xfId="0" applyNumberFormat="1" applyFont="1" applyFill="1" applyBorder="1" applyAlignment="1" applyProtection="1">
      <alignment horizontal="right" vertical="center" wrapText="1"/>
    </xf>
    <xf numFmtId="0" fontId="5" fillId="4" borderId="2" xfId="0" applyNumberFormat="1" applyFont="1" applyFill="1" applyBorder="1" applyAlignment="1" applyProtection="1">
      <alignment horizontal="center" vertical="center" wrapText="1"/>
    </xf>
    <xf numFmtId="0" fontId="3" fillId="0" borderId="1" xfId="1" applyFont="1" applyFill="1" applyAlignment="1" applyProtection="1">
      <alignment horizontal="center" vertical="center"/>
    </xf>
    <xf numFmtId="0" fontId="1" fillId="0" borderId="1" xfId="1" applyFill="1"/>
    <xf numFmtId="4" fontId="6" fillId="0" borderId="2" xfId="0" applyNumberFormat="1" applyFont="1" applyFill="1" applyBorder="1" applyAlignment="1" applyProtection="1">
      <alignment horizontal="center" vertical="center" wrapText="1"/>
    </xf>
    <xf numFmtId="4" fontId="3" fillId="0" borderId="0" xfId="2" applyNumberFormat="1" applyFont="1" applyFill="1" applyBorder="1" applyAlignment="1" applyProtection="1">
      <alignment horizontal="center" vertical="center"/>
    </xf>
    <xf numFmtId="4" fontId="3" fillId="0" borderId="0" xfId="3" applyNumberFormat="1" applyFont="1" applyFill="1" applyBorder="1" applyAlignment="1" applyProtection="1">
      <alignment horizontal="center" vertical="center"/>
    </xf>
    <xf numFmtId="0" fontId="7" fillId="6" borderId="1" xfId="1" applyFont="1" applyFill="1"/>
    <xf numFmtId="0" fontId="8" fillId="5" borderId="4" xfId="2" applyNumberFormat="1" applyFont="1" applyFill="1" applyBorder="1" applyAlignment="1" applyProtection="1">
      <alignment horizontal="left" vertical="center" wrapText="1"/>
    </xf>
    <xf numFmtId="4" fontId="8" fillId="5" borderId="5" xfId="2" applyNumberFormat="1" applyFont="1" applyFill="1" applyBorder="1" applyAlignment="1" applyProtection="1">
      <alignment horizontal="center" vertical="center"/>
    </xf>
    <xf numFmtId="4" fontId="8" fillId="5" borderId="6" xfId="3" applyNumberFormat="1" applyFont="1" applyFill="1" applyBorder="1" applyAlignment="1" applyProtection="1">
      <alignment horizontal="center" vertical="center"/>
    </xf>
  </cellXfs>
  <cellStyles count="5">
    <cellStyle name="Hyperlink" xfId="4" builtinId="8"/>
    <cellStyle name="Input" xfId="1" builtinId="20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433536/Google%20Drive/SATIM/Model%20Files/DMD_PRJ%20-%20Copy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mp/SATIM/TCH_SUP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ling%20Group/_02_PROJECTS/WB/water-energy/task2/Costing%20options%20v6.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nswerTIMESv6/Answer_Databases/WB/SATIM_20140819runs-copy/TCH_PWR-W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REGIONS"/>
      <sheetName val="Index"/>
      <sheetName val="FromCGE"/>
      <sheetName val="ITEMS_AGR"/>
      <sheetName val="AGR"/>
      <sheetName val="ITEMS_IND"/>
      <sheetName val="IND"/>
      <sheetName val="ITEMS_RES"/>
      <sheetName val="RES"/>
      <sheetName val="ITEMS_COM"/>
      <sheetName val="COM"/>
      <sheetName val="ITEMS_TRA"/>
      <sheetName val="FTRA"/>
      <sheetName val="PTRA"/>
      <sheetName val="OtherTRA"/>
    </sheetNames>
    <sheetDataSet>
      <sheetData sheetId="0" refreshError="1"/>
      <sheetData sheetId="1" refreshError="1"/>
      <sheetData sheetId="2"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</sheetData>
      <sheetData sheetId="3">
        <row r="5">
          <cell r="J5" t="str">
            <v>Greenshoots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Log"/>
      <sheetName val="NameConv"/>
      <sheetName val="REGIONS"/>
      <sheetName val="2006"/>
      <sheetName val="Liq Fuel Prices"/>
      <sheetName val="Coal price"/>
      <sheetName val="Oil price"/>
      <sheetName val="Gas Price"/>
      <sheetName val="Fugitive emissions"/>
      <sheetName val="Distribution"/>
      <sheetName val="SUP"/>
      <sheetName val="ITEMS_STech"/>
      <sheetName val="TS STech"/>
      <sheetName val="TS STechPEX"/>
      <sheetName val="TID STech"/>
      <sheetName val="ITEMS_Comm"/>
      <sheetName val="TS ZTech"/>
      <sheetName val="TID ZTech"/>
      <sheetName val="SasolRES"/>
      <sheetName val="Crude refineries"/>
      <sheetName val="GTL and CTL"/>
      <sheetName val="SummaryRef"/>
      <sheetName val="RefineriesRES"/>
      <sheetName val="RefineriesData"/>
      <sheetName val="Hydrogen"/>
      <sheetName val="UPS"/>
      <sheetName val="ITEMS_UPS"/>
      <sheetName val="ITEMS_GRP"/>
      <sheetName val="TS_TTech"/>
      <sheetName val="TID_TTech"/>
      <sheetName val="ITEMS_XTech"/>
      <sheetName val="ITEMS_CommX"/>
      <sheetName val="TS_XTech"/>
      <sheetName val="TID_XTech"/>
      <sheetName val="ITEMS_XEmiss"/>
      <sheetName val="TS XEmiss"/>
      <sheetName val="TID XEmiss"/>
      <sheetName val="ExchangeRateDetail"/>
      <sheetName val="Deflator"/>
      <sheetName val="SUPRES"/>
      <sheetName val="ITEMS_XFEmiss"/>
      <sheetName val="TS XFEmiss"/>
      <sheetName val="TID XFEmiss"/>
      <sheetName val="Emission Control_Technologies"/>
      <sheetName val="Items_TEmiss"/>
      <sheetName val="TS TEmiss"/>
      <sheetName val="ITEMS UC"/>
      <sheetName val="TS UC"/>
      <sheetName val="TID UC"/>
      <sheetName val="WAT-Items"/>
      <sheetName val="WAT-TSData"/>
      <sheetName val="WAT-TIDData"/>
      <sheetName val="CPI_1960-2013"/>
      <sheetName val="Sheet1"/>
    </sheetNames>
    <sheetDataSet>
      <sheetData sheetId="0">
        <row r="2">
          <cell r="A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</sheetData>
      <sheetData sheetId="1"/>
      <sheetData sheetId="2">
        <row r="3">
          <cell r="AX3">
            <v>16</v>
          </cell>
        </row>
        <row r="4">
          <cell r="AY4" t="str">
            <v>CO2S</v>
          </cell>
        </row>
        <row r="5">
          <cell r="B5" t="str">
            <v>Biogas</v>
          </cell>
          <cell r="C5" t="str">
            <v>BIG</v>
          </cell>
        </row>
        <row r="6">
          <cell r="B6" t="str">
            <v>Bioethanol</v>
          </cell>
          <cell r="C6" t="str">
            <v>BIE</v>
          </cell>
        </row>
        <row r="7">
          <cell r="B7" t="str">
            <v>Biodiesel</v>
          </cell>
          <cell r="C7" t="str">
            <v>BID</v>
          </cell>
        </row>
        <row r="8">
          <cell r="B8" t="str">
            <v>Biomass bagasse</v>
          </cell>
          <cell r="C8" t="str">
            <v>BIB</v>
          </cell>
        </row>
        <row r="9">
          <cell r="B9" t="str">
            <v>Biomass Other</v>
          </cell>
          <cell r="C9" t="str">
            <v>BIO</v>
          </cell>
        </row>
        <row r="10">
          <cell r="B10" t="str">
            <v>Biomass Wood</v>
          </cell>
          <cell r="C10" t="str">
            <v>BIW</v>
          </cell>
        </row>
        <row r="11">
          <cell r="B11" t="str">
            <v>Coal</v>
          </cell>
          <cell r="C11" t="str">
            <v>COA</v>
          </cell>
        </row>
        <row r="12">
          <cell r="B12" t="str">
            <v>Coal Coking</v>
          </cell>
          <cell r="C12" t="str">
            <v>COK</v>
          </cell>
        </row>
        <row r="13">
          <cell r="B13" t="str">
            <v>Coal Discard</v>
          </cell>
          <cell r="C13" t="str">
            <v>CLD</v>
          </cell>
        </row>
        <row r="14">
          <cell r="B14" t="str">
            <v>Coal low grade</v>
          </cell>
          <cell r="C14" t="str">
            <v>CLE</v>
          </cell>
        </row>
        <row r="15">
          <cell r="B15" t="str">
            <v>Coal for plants in Botswana</v>
          </cell>
          <cell r="C15" t="str">
            <v>CRB</v>
          </cell>
        </row>
        <row r="16">
          <cell r="B16" t="str">
            <v>Electricity</v>
          </cell>
          <cell r="C16" t="str">
            <v>ELC</v>
          </cell>
        </row>
        <row r="17">
          <cell r="B17" t="str">
            <v>Electricity Upstream Transmission</v>
          </cell>
          <cell r="C17" t="str">
            <v>ELCC</v>
          </cell>
        </row>
        <row r="18">
          <cell r="B18" t="str">
            <v>Gas South Africa</v>
          </cell>
          <cell r="C18" t="str">
            <v>GAS</v>
          </cell>
        </row>
        <row r="19">
          <cell r="B19" t="str">
            <v>Gas Southern Mozambique</v>
          </cell>
          <cell r="C19" t="str">
            <v>GRS</v>
          </cell>
        </row>
        <row r="20">
          <cell r="B20" t="str">
            <v>Gas Namibia</v>
          </cell>
          <cell r="C20" t="str">
            <v>GRN</v>
          </cell>
        </row>
        <row r="21">
          <cell r="B21" t="str">
            <v>Gas Regional LNG</v>
          </cell>
          <cell r="C21" t="str">
            <v>GRL</v>
          </cell>
        </row>
        <row r="22">
          <cell r="B22" t="str">
            <v>Gas International LNG</v>
          </cell>
          <cell r="C22" t="str">
            <v>GWL</v>
          </cell>
        </row>
        <row r="23">
          <cell r="B23" t="str">
            <v>Gas Northern Mozambique</v>
          </cell>
          <cell r="C23" t="str">
            <v>GRM</v>
          </cell>
        </row>
        <row r="24">
          <cell r="B24" t="str">
            <v>Gas Indigenous Ibhubezi</v>
          </cell>
          <cell r="C24" t="str">
            <v>GIB</v>
          </cell>
        </row>
        <row r="25">
          <cell r="B25" t="str">
            <v>Gas Indigenous Shale</v>
          </cell>
          <cell r="C25" t="str">
            <v>GIH</v>
          </cell>
        </row>
        <row r="26">
          <cell r="B26" t="str">
            <v>Coastal Gas</v>
          </cell>
          <cell r="C26" t="str">
            <v>GIC</v>
          </cell>
        </row>
        <row r="27">
          <cell r="B27" t="str">
            <v>Gas Methane Rich</v>
          </cell>
          <cell r="C27" t="str">
            <v>GIM</v>
          </cell>
        </row>
        <row r="28">
          <cell r="B28" t="str">
            <v>Heat-Steam</v>
          </cell>
          <cell r="C28" t="str">
            <v>HET</v>
          </cell>
        </row>
        <row r="29">
          <cell r="B29" t="str">
            <v>Heat-Steam Existing</v>
          </cell>
          <cell r="C29" t="str">
            <v>HEE</v>
          </cell>
        </row>
        <row r="30">
          <cell r="B30" t="str">
            <v>Heat-Steam New</v>
          </cell>
          <cell r="C30" t="str">
            <v>HEN</v>
          </cell>
        </row>
        <row r="31">
          <cell r="B31" t="str">
            <v>Hydro</v>
          </cell>
          <cell r="C31" t="str">
            <v>HYD</v>
          </cell>
        </row>
        <row r="32">
          <cell r="B32" t="str">
            <v>Hydrogen</v>
          </cell>
          <cell r="C32" t="str">
            <v>HGN</v>
          </cell>
        </row>
        <row r="33">
          <cell r="B33" t="str">
            <v>Nuclear</v>
          </cell>
          <cell r="C33" t="str">
            <v>NUC</v>
          </cell>
        </row>
        <row r="34">
          <cell r="B34" t="str">
            <v>Oil Av Gasoline</v>
          </cell>
          <cell r="C34" t="str">
            <v>OAG</v>
          </cell>
        </row>
        <row r="35">
          <cell r="B35" t="str">
            <v>Oil Crude</v>
          </cell>
          <cell r="C35" t="str">
            <v>OCR</v>
          </cell>
        </row>
        <row r="36">
          <cell r="B36" t="str">
            <v>Oil Diesel</v>
          </cell>
          <cell r="C36" t="str">
            <v>ODS</v>
          </cell>
        </row>
        <row r="37">
          <cell r="B37" t="str">
            <v>Oil Gasoline</v>
          </cell>
          <cell r="C37" t="str">
            <v>OGS</v>
          </cell>
        </row>
        <row r="38">
          <cell r="B38" t="str">
            <v>Oil HFO</v>
          </cell>
          <cell r="C38" t="str">
            <v>OHF</v>
          </cell>
        </row>
        <row r="39">
          <cell r="B39" t="str">
            <v>Oil Kerosene</v>
          </cell>
          <cell r="C39" t="str">
            <v>OKE</v>
          </cell>
        </row>
        <row r="40">
          <cell r="B40" t="str">
            <v>Oil LPG</v>
          </cell>
          <cell r="C40" t="str">
            <v>OLP</v>
          </cell>
        </row>
        <row r="41">
          <cell r="B41" t="str">
            <v>Oil Other</v>
          </cell>
          <cell r="C41" t="str">
            <v>OTH</v>
          </cell>
        </row>
        <row r="42">
          <cell r="B42" t="str">
            <v>Solar</v>
          </cell>
          <cell r="C42" t="str">
            <v>SOL</v>
          </cell>
        </row>
        <row r="43">
          <cell r="B43" t="str">
            <v>Wind</v>
          </cell>
          <cell r="C43" t="str">
            <v>WND</v>
          </cell>
        </row>
        <row r="44">
          <cell r="B44" t="str">
            <v>Waste</v>
          </cell>
          <cell r="C44" t="str">
            <v>WAS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A17">
            <v>2.54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6">
          <cell r="B6" t="str">
            <v>UPS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version"/>
      <sheetName val="units"/>
      <sheetName val="AMD"/>
      <sheetName val="AMD.v2"/>
      <sheetName val="coal mining"/>
      <sheetName val="TDS  vs Capex"/>
      <sheetName val="WTP energy costs"/>
      <sheetName val="Shale gas"/>
      <sheetName val="Shale-AMD wtp"/>
      <sheetName val="Uranium-Gold"/>
      <sheetName val="fgd costs"/>
      <sheetName val="Coal dist"/>
      <sheetName val="steam"/>
      <sheetName val="refineries"/>
      <sheetName val="cooling water"/>
      <sheetName val="seasonal"/>
      <sheetName val="PWR station GIS data"/>
      <sheetName val="Existing Plants by Water Supply"/>
      <sheetName val="Existing Plants by Coal Supply"/>
      <sheetName val="Eskom coal pwr plants"/>
      <sheetName val="charts"/>
      <sheetName val="TechWATv4"/>
      <sheetName val="TechWATv5 (supwat5)"/>
      <sheetName val="FromCGE"/>
      <sheetName val="Non-Energy Water Demand"/>
      <sheetName val="non-power liquid fuels"/>
      <sheetName val="CPI_1960-2013"/>
      <sheetName val="JHB return flows"/>
      <sheetName val="misc calcs"/>
      <sheetName val="WSR-A"/>
      <sheetName val="WSR-B"/>
      <sheetName val="WSR-C"/>
      <sheetName val="WSR-D"/>
      <sheetName val="WSR-R"/>
      <sheetName val="WSR-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E3">
            <v>0.08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isting capacity basic data"/>
      <sheetName val="PWR"/>
      <sheetName val="ITEMS_Teche"/>
      <sheetName val="TS ETech"/>
      <sheetName val="TID ETech"/>
      <sheetName val="ITEMS_Comm"/>
      <sheetName val="New Capacity basic data"/>
      <sheetName val="Inga"/>
      <sheetName val="OtherRegionalProjects"/>
      <sheetName val="NT_PWR"/>
      <sheetName val="ITEMS_Techn"/>
      <sheetName val="TS INVFX"/>
      <sheetName val="TS INVFX_5yr"/>
      <sheetName val="TS INVFX_IRP"/>
      <sheetName val="TS NTech"/>
      <sheetName val="TS NTechICost"/>
      <sheetName val="TID NTech"/>
      <sheetName val="ITEMS GRP"/>
      <sheetName val="TS Othere"/>
      <sheetName val="TID Othere"/>
      <sheetName val="ITEMS UC"/>
      <sheetName val="TS UC"/>
      <sheetName val="TID UC"/>
      <sheetName val="ITEMS UC_BLIPPP"/>
      <sheetName val="TS UC_BLIPPP"/>
      <sheetName val="TID UC_BLIPPP"/>
      <sheetName val="REAvail"/>
      <sheetName val="REAvail (2)"/>
      <sheetName val="TS REAvail"/>
      <sheetName val="REAvail_10TS"/>
      <sheetName val="REAvail_10TS (2)"/>
      <sheetName val="TS REAvail_10TS"/>
      <sheetName val="REGIONS"/>
      <sheetName val="NameConv"/>
      <sheetName val="Deflator"/>
      <sheetName val="EskomCoalEff"/>
      <sheetName val="Analytica_Input"/>
      <sheetName val="LogofChanges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arch.worldbank.org/data?qterm=gdp%20deflator%20%22south%20africa%22&amp;language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3"/>
  <sheetViews>
    <sheetView tabSelected="1" workbookViewId="0">
      <selection activeCell="B14" sqref="B14"/>
    </sheetView>
  </sheetViews>
  <sheetFormatPr defaultColWidth="11.42578125" defaultRowHeight="12.75" x14ac:dyDescent="0.2"/>
  <cols>
    <col min="1" max="1" width="12.85546875" style="1" customWidth="1"/>
    <col min="2" max="2" width="6.85546875" style="1" customWidth="1"/>
    <col min="3" max="21" width="5.42578125" style="1" customWidth="1"/>
    <col min="22" max="16384" width="11.42578125" style="1"/>
  </cols>
  <sheetData>
    <row r="1" spans="1:21" ht="15.75" customHeight="1" x14ac:dyDescent="0.25">
      <c r="A1" s="13" t="s">
        <v>0</v>
      </c>
      <c r="B1" s="13">
        <v>1996</v>
      </c>
      <c r="C1" s="13">
        <v>1997</v>
      </c>
      <c r="D1" s="13">
        <v>1998</v>
      </c>
      <c r="E1" s="13">
        <v>1999</v>
      </c>
      <c r="F1" s="13">
        <v>2000</v>
      </c>
      <c r="G1" s="13">
        <v>2001</v>
      </c>
      <c r="H1" s="13">
        <v>2002</v>
      </c>
      <c r="I1" s="13">
        <v>2003</v>
      </c>
      <c r="J1" s="13">
        <v>2004</v>
      </c>
      <c r="K1" s="13">
        <v>2005</v>
      </c>
      <c r="L1" s="13">
        <v>2006</v>
      </c>
      <c r="M1" s="13">
        <v>2007</v>
      </c>
      <c r="N1" s="13">
        <v>2008</v>
      </c>
      <c r="O1" s="13">
        <v>2009</v>
      </c>
      <c r="P1" s="13">
        <v>2010</v>
      </c>
      <c r="Q1" s="13">
        <v>2011</v>
      </c>
      <c r="R1" s="13">
        <v>2012</v>
      </c>
      <c r="S1" s="13">
        <v>2013</v>
      </c>
      <c r="T1" s="13">
        <v>2014</v>
      </c>
      <c r="U1" s="13">
        <v>2015</v>
      </c>
    </row>
    <row r="2" spans="1:21" ht="15.75" customHeight="1" x14ac:dyDescent="0.25">
      <c r="A2" s="11" t="s">
        <v>1</v>
      </c>
      <c r="B2" s="16">
        <v>7.9057626177225204</v>
      </c>
      <c r="C2" s="16">
        <v>7.9871533674518798</v>
      </c>
      <c r="D2" s="16">
        <v>7.7873391569621004</v>
      </c>
      <c r="E2" s="16">
        <v>7.0278247472558499</v>
      </c>
      <c r="F2" s="16">
        <v>8.7963222595021993</v>
      </c>
      <c r="G2" s="16">
        <v>7.6417362147513304</v>
      </c>
      <c r="H2" s="16">
        <v>12.205405688193901</v>
      </c>
      <c r="I2" s="16">
        <v>5.7936025975283902</v>
      </c>
      <c r="J2" s="16">
        <v>6.5271139772024496</v>
      </c>
      <c r="K2" s="16">
        <v>5.4490666230227598</v>
      </c>
      <c r="L2" s="16">
        <v>6.2741537708994999</v>
      </c>
      <c r="M2" s="16">
        <v>8.8492898126298094</v>
      </c>
      <c r="N2" s="16">
        <v>8.8315688644124695</v>
      </c>
      <c r="O2" s="16">
        <v>7.5045113457487203</v>
      </c>
      <c r="P2" s="16">
        <v>6.3510267905241404</v>
      </c>
      <c r="Q2" s="16">
        <v>6.6517827868979502</v>
      </c>
      <c r="R2" s="16">
        <v>5.5122264718124399</v>
      </c>
      <c r="S2" s="16">
        <v>5.9856351455896997</v>
      </c>
      <c r="T2" s="16">
        <v>5.79552879780148</v>
      </c>
      <c r="U2" s="16">
        <v>3.7744709946654398</v>
      </c>
    </row>
    <row r="3" spans="1:21" ht="15.75" customHeight="1" x14ac:dyDescent="0.25">
      <c r="A3" s="14">
        <f>B12</f>
        <v>2015</v>
      </c>
      <c r="B3" s="17">
        <f t="shared" ref="B3:T3" si="0">IF(B1=$A$3,1,IF(B1&lt;$A3,C3/(1+C2/100),A3*(B2/100+1)))</f>
        <v>0.27273456572979571</v>
      </c>
      <c r="C3" s="17">
        <f t="shared" si="0"/>
        <v>0.29451829378068833</v>
      </c>
      <c r="D3" s="17">
        <f t="shared" si="0"/>
        <v>0.31745343219668853</v>
      </c>
      <c r="E3" s="17">
        <f t="shared" si="0"/>
        <v>0.33976350306562048</v>
      </c>
      <c r="F3" s="17">
        <f t="shared" si="0"/>
        <v>0.36965019571544611</v>
      </c>
      <c r="G3" s="17">
        <f t="shared" si="0"/>
        <v>0.3978978885893325</v>
      </c>
      <c r="H3" s="17">
        <f t="shared" si="0"/>
        <v>0.44646294011641835</v>
      </c>
      <c r="I3" s="17">
        <f t="shared" si="0"/>
        <v>0.47232922861200477</v>
      </c>
      <c r="J3" s="17">
        <f t="shared" si="0"/>
        <v>0.50315869571115146</v>
      </c>
      <c r="K3" s="17">
        <f t="shared" si="0"/>
        <v>0.53057614825998445</v>
      </c>
      <c r="L3" s="17">
        <f t="shared" si="0"/>
        <v>0.5638653116735316</v>
      </c>
      <c r="M3" s="17">
        <f t="shared" si="0"/>
        <v>0.61376338725641066</v>
      </c>
      <c r="N3" s="17">
        <f t="shared" si="0"/>
        <v>0.66796832346651114</v>
      </c>
      <c r="O3" s="17">
        <f t="shared" si="0"/>
        <v>0.71809608208706299</v>
      </c>
      <c r="P3" s="17">
        <f t="shared" si="0"/>
        <v>0.76370255664211661</v>
      </c>
      <c r="Q3" s="17">
        <f t="shared" si="0"/>
        <v>0.81450239184793649</v>
      </c>
      <c r="R3" s="17">
        <f t="shared" si="0"/>
        <v>0.85939960830492401</v>
      </c>
      <c r="S3" s="17">
        <f t="shared" si="0"/>
        <v>0.9108401333006837</v>
      </c>
      <c r="T3" s="17">
        <f t="shared" si="0"/>
        <v>0.96362813552805815</v>
      </c>
      <c r="U3" s="18">
        <f>IF(U1=$A$3,1,IF(U1&lt;$A3,#REF!/(1+#REF!/100),T3*(U2/100+1)))</f>
        <v>1</v>
      </c>
    </row>
    <row r="4" spans="1:21" ht="15.75" customHeight="1" x14ac:dyDescent="0.2">
      <c r="A4" s="20" t="s">
        <v>2</v>
      </c>
      <c r="B4" s="21">
        <f>1/B3</f>
        <v>3.6665686189213091</v>
      </c>
      <c r="C4" s="21">
        <f t="shared" ref="C4:U4" si="1">1/C3</f>
        <v>3.3953748243042767</v>
      </c>
      <c r="D4" s="21">
        <f t="shared" si="1"/>
        <v>3.1500683205101327</v>
      </c>
      <c r="E4" s="21">
        <f t="shared" si="1"/>
        <v>2.9432237158411456</v>
      </c>
      <c r="F4" s="21">
        <f t="shared" si="1"/>
        <v>2.7052603017415748</v>
      </c>
      <c r="G4" s="21">
        <f t="shared" si="1"/>
        <v>2.5132076059646868</v>
      </c>
      <c r="H4" s="21">
        <f t="shared" si="1"/>
        <v>2.2398275649469204</v>
      </c>
      <c r="I4" s="21">
        <f t="shared" si="1"/>
        <v>2.1171673049720385</v>
      </c>
      <c r="J4" s="21">
        <f t="shared" si="1"/>
        <v>1.9874445349426504</v>
      </c>
      <c r="K4" s="21">
        <f t="shared" si="1"/>
        <v>1.8847436004793716</v>
      </c>
      <c r="L4" s="21">
        <f t="shared" si="1"/>
        <v>1.7734731669022814</v>
      </c>
      <c r="M4" s="21">
        <f t="shared" si="1"/>
        <v>1.6292923637398919</v>
      </c>
      <c r="N4" s="21">
        <f t="shared" si="1"/>
        <v>1.4970769793548981</v>
      </c>
      <c r="O4" s="21">
        <f t="shared" si="1"/>
        <v>1.3925713075799215</v>
      </c>
      <c r="P4" s="21">
        <f t="shared" si="1"/>
        <v>1.3094103081137336</v>
      </c>
      <c r="Q4" s="21">
        <f t="shared" si="1"/>
        <v>1.2277434787284147</v>
      </c>
      <c r="R4" s="21">
        <f t="shared" si="1"/>
        <v>1.1636030437253695</v>
      </c>
      <c r="S4" s="21">
        <f t="shared" si="1"/>
        <v>1.0978875034592741</v>
      </c>
      <c r="T4" s="21">
        <f t="shared" si="1"/>
        <v>1.0377447099466544</v>
      </c>
      <c r="U4" s="22">
        <f t="shared" si="1"/>
        <v>1</v>
      </c>
    </row>
    <row r="5" spans="1:21" ht="12.6" x14ac:dyDescent="0.25">
      <c r="A5" s="5" t="s">
        <v>3</v>
      </c>
      <c r="U5" s="6"/>
    </row>
    <row r="6" spans="1:21" ht="12.6" x14ac:dyDescent="0.25">
      <c r="A6" s="7" t="s">
        <v>4</v>
      </c>
      <c r="U6" s="6"/>
    </row>
    <row r="7" spans="1:21" ht="12.6" x14ac:dyDescent="0.25">
      <c r="A7" s="5" t="s">
        <v>15</v>
      </c>
      <c r="U7" s="6"/>
    </row>
    <row r="8" spans="1:21" ht="12.6" x14ac:dyDescent="0.25">
      <c r="U8" s="6"/>
    </row>
    <row r="9" spans="1:21" ht="12.6" x14ac:dyDescent="0.25">
      <c r="A9" s="5" t="s">
        <v>5</v>
      </c>
      <c r="U9" s="6"/>
    </row>
    <row r="10" spans="1:21" ht="14.45" x14ac:dyDescent="0.35">
      <c r="B10" s="15">
        <v>2010</v>
      </c>
      <c r="C10" s="5" t="s">
        <v>6</v>
      </c>
      <c r="U10" s="6"/>
    </row>
    <row r="11" spans="1:21" ht="12.6" x14ac:dyDescent="0.25">
      <c r="A11" s="5" t="s">
        <v>7</v>
      </c>
      <c r="U11" s="6"/>
    </row>
    <row r="12" spans="1:21" ht="14.45" x14ac:dyDescent="0.35">
      <c r="B12" s="19">
        <v>2015</v>
      </c>
      <c r="C12" s="5" t="s">
        <v>6</v>
      </c>
      <c r="U12" s="6"/>
    </row>
    <row r="13" spans="1:21" ht="12.6" x14ac:dyDescent="0.25">
      <c r="A13" s="5" t="s">
        <v>8</v>
      </c>
      <c r="U13" s="6"/>
    </row>
    <row r="14" spans="1:21" ht="14.45" x14ac:dyDescent="0.35">
      <c r="A14" s="5" t="s">
        <v>9</v>
      </c>
      <c r="B14" s="15">
        <f>1/B15</f>
        <v>1.3094103081137336</v>
      </c>
      <c r="U14" s="6"/>
    </row>
    <row r="15" spans="1:21" ht="14.45" x14ac:dyDescent="0.35">
      <c r="A15" s="5" t="s">
        <v>10</v>
      </c>
      <c r="B15" s="15">
        <f>SUMIF($B$1:$U$1,B10,$B$3:$U$3)</f>
        <v>0.76370255664211661</v>
      </c>
      <c r="U15" s="6"/>
    </row>
    <row r="16" spans="1:21" ht="12.6" x14ac:dyDescent="0.25">
      <c r="U16" s="6"/>
    </row>
    <row r="17" spans="1:21" ht="12.6" x14ac:dyDescent="0.25">
      <c r="A17" s="5" t="s">
        <v>11</v>
      </c>
    </row>
    <row r="18" spans="1:21" ht="15.75" customHeight="1" x14ac:dyDescent="0.25">
      <c r="A18" s="13" t="s">
        <v>0</v>
      </c>
      <c r="B18" s="13">
        <v>1996</v>
      </c>
      <c r="C18" s="13">
        <v>1997</v>
      </c>
      <c r="D18" s="13">
        <v>1998</v>
      </c>
      <c r="E18" s="13">
        <v>1999</v>
      </c>
      <c r="F18" s="13">
        <v>2000</v>
      </c>
      <c r="G18" s="13">
        <v>2001</v>
      </c>
      <c r="H18" s="13">
        <v>2002</v>
      </c>
      <c r="I18" s="13">
        <v>2003</v>
      </c>
      <c r="J18" s="13">
        <v>2004</v>
      </c>
      <c r="K18" s="13">
        <v>2005</v>
      </c>
      <c r="L18" s="13">
        <v>2006</v>
      </c>
      <c r="M18" s="13">
        <v>2007</v>
      </c>
      <c r="N18" s="13">
        <v>2008</v>
      </c>
      <c r="O18" s="13">
        <v>2009</v>
      </c>
      <c r="P18" s="13">
        <v>2010</v>
      </c>
      <c r="Q18" s="13">
        <v>2011</v>
      </c>
      <c r="R18" s="13">
        <v>2012</v>
      </c>
      <c r="S18" s="13">
        <v>2013</v>
      </c>
      <c r="T18" s="13">
        <v>2014</v>
      </c>
      <c r="U18" s="13">
        <v>2015</v>
      </c>
    </row>
    <row r="19" spans="1:21" ht="15.75" customHeight="1" x14ac:dyDescent="0.25">
      <c r="A19" s="11" t="s">
        <v>12</v>
      </c>
      <c r="B19" s="12">
        <v>1.8255534310941799</v>
      </c>
      <c r="C19" s="12">
        <v>1.71150364527261</v>
      </c>
      <c r="D19" s="12">
        <v>1.0852561994729899</v>
      </c>
      <c r="E19" s="12">
        <v>1.5303218850354201</v>
      </c>
      <c r="F19" s="12">
        <v>2.27551980515122</v>
      </c>
      <c r="G19" s="12">
        <v>2.2789008870265399</v>
      </c>
      <c r="H19" s="12">
        <v>1.53512459242262</v>
      </c>
      <c r="I19" s="12">
        <v>1.99405626315642</v>
      </c>
      <c r="J19" s="12">
        <v>2.7497211590168402</v>
      </c>
      <c r="K19" s="12">
        <v>3.21763824985275</v>
      </c>
      <c r="L19" s="12">
        <v>3.0722666250241302</v>
      </c>
      <c r="M19" s="12">
        <v>2.6613363935771299</v>
      </c>
      <c r="N19" s="12">
        <v>1.9616123833010599</v>
      </c>
      <c r="O19" s="12">
        <v>0.759434764489896</v>
      </c>
      <c r="P19" s="12">
        <v>1.22134939747505</v>
      </c>
      <c r="Q19" s="12">
        <v>2.0646274665789002</v>
      </c>
      <c r="R19" s="12">
        <v>1.84205148309647</v>
      </c>
      <c r="S19" s="12">
        <v>1.63009401037573</v>
      </c>
      <c r="T19" s="12">
        <v>1.6426578036589901</v>
      </c>
      <c r="U19" s="12">
        <v>1.0021165735553299</v>
      </c>
    </row>
    <row r="20" spans="1:21" ht="12.6" x14ac:dyDescent="0.25">
      <c r="A20" s="2">
        <v>2010</v>
      </c>
      <c r="B20" s="3">
        <f>IF(B18=$A$20,1,IF(B18&lt;$A20,C20/(1+C19/100),A20*(B19/100+1)))</f>
        <v>0.75773889271266437</v>
      </c>
      <c r="C20" s="3">
        <f t="shared" ref="C20:T20" si="2">IF(C18=$A$20,1,IF(C18&lt;$A20,D20/(1+D19/100),B20*(C19/100+1)))</f>
        <v>0.77070762148309002</v>
      </c>
      <c r="D20" s="3">
        <f t="shared" si="2"/>
        <v>0.7790717737250461</v>
      </c>
      <c r="E20" s="3">
        <f t="shared" si="2"/>
        <v>0.7909940795784941</v>
      </c>
      <c r="F20" s="3">
        <f t="shared" si="2"/>
        <v>0.80899330651687629</v>
      </c>
      <c r="G20" s="3">
        <f t="shared" si="2"/>
        <v>0.82742946215507474</v>
      </c>
      <c r="H20" s="3">
        <f t="shared" si="2"/>
        <v>0.84013153531356755</v>
      </c>
      <c r="I20" s="3">
        <f t="shared" si="2"/>
        <v>0.85688423081223997</v>
      </c>
      <c r="J20" s="3">
        <f t="shared" si="2"/>
        <v>0.88044615781516278</v>
      </c>
      <c r="K20" s="3">
        <f t="shared" si="2"/>
        <v>0.90877573015838231</v>
      </c>
      <c r="L20" s="3">
        <f t="shared" si="2"/>
        <v>0.93669574361235763</v>
      </c>
      <c r="M20" s="3">
        <f t="shared" si="2"/>
        <v>0.96162436833420117</v>
      </c>
      <c r="N20" s="3">
        <f t="shared" si="2"/>
        <v>0.98048771102428545</v>
      </c>
      <c r="O20" s="3">
        <f t="shared" si="2"/>
        <v>0.9879338755633551</v>
      </c>
      <c r="P20" s="3">
        <f>IF(P18=$A$20,1,IF(P18&lt;$A20,Q20/(1+Q19/100),O20*(P19/100+1)))</f>
        <v>1</v>
      </c>
      <c r="Q20" s="8">
        <f t="shared" si="2"/>
        <v>1.0206462746657889</v>
      </c>
      <c r="R20" s="3">
        <f t="shared" si="2"/>
        <v>1.039447104505439</v>
      </c>
      <c r="S20" s="3">
        <f t="shared" si="2"/>
        <v>1.056391069497006</v>
      </c>
      <c r="T20" s="3">
        <f t="shared" si="2"/>
        <v>1.0737439598372553</v>
      </c>
      <c r="U20" s="4">
        <f>IF(U18=$A$20,1,IF(U18&lt;$A20,#REF!/(1+#REF!/100),T20*(U19/100+1)))</f>
        <v>1.0845041260163337</v>
      </c>
    </row>
    <row r="21" spans="1:21" ht="12.6" x14ac:dyDescent="0.25">
      <c r="A21" s="2" t="s">
        <v>2</v>
      </c>
      <c r="B21" s="3">
        <f>1/B20</f>
        <v>1.3197158145334917</v>
      </c>
      <c r="C21" s="3">
        <f t="shared" ref="C21:U21" si="3">1/C20</f>
        <v>1.2975089023716639</v>
      </c>
      <c r="D21" s="3">
        <f t="shared" si="3"/>
        <v>1.2835787840427202</v>
      </c>
      <c r="E21" s="3">
        <f t="shared" si="3"/>
        <v>1.2642319655955974</v>
      </c>
      <c r="F21" s="3">
        <f t="shared" si="3"/>
        <v>1.2361041703861602</v>
      </c>
      <c r="G21" s="3">
        <f t="shared" si="3"/>
        <v>1.2085622348948732</v>
      </c>
      <c r="H21" s="3">
        <f t="shared" si="3"/>
        <v>1.1902898034017539</v>
      </c>
      <c r="I21" s="3">
        <f t="shared" si="3"/>
        <v>1.1670187920859516</v>
      </c>
      <c r="J21" s="3">
        <f t="shared" si="3"/>
        <v>1.1357877947715866</v>
      </c>
      <c r="K21" s="3">
        <f t="shared" si="3"/>
        <v>1.1003814987727709</v>
      </c>
      <c r="L21" s="3">
        <f t="shared" si="3"/>
        <v>1.0675825173962146</v>
      </c>
      <c r="M21" s="3">
        <f t="shared" si="3"/>
        <v>1.0399070915104576</v>
      </c>
      <c r="N21" s="3">
        <f t="shared" si="3"/>
        <v>1.0199005951388525</v>
      </c>
      <c r="O21" s="3">
        <f t="shared" si="3"/>
        <v>1.0122134939747505</v>
      </c>
      <c r="P21" s="3">
        <f t="shared" si="3"/>
        <v>1</v>
      </c>
      <c r="Q21" s="3">
        <f t="shared" si="3"/>
        <v>0.97977137116132662</v>
      </c>
      <c r="R21" s="3">
        <f t="shared" si="3"/>
        <v>0.96204991640800464</v>
      </c>
      <c r="S21" s="3">
        <f t="shared" si="3"/>
        <v>0.94661913459391867</v>
      </c>
      <c r="T21" s="3">
        <f t="shared" si="3"/>
        <v>0.93132072207564964</v>
      </c>
      <c r="U21" s="4">
        <f t="shared" si="3"/>
        <v>0.92208040155020954</v>
      </c>
    </row>
    <row r="22" spans="1:21" ht="12.6" x14ac:dyDescent="0.25">
      <c r="U22" s="6"/>
    </row>
    <row r="23" spans="1:21" ht="12.6" x14ac:dyDescent="0.25">
      <c r="A23" s="9" t="s">
        <v>13</v>
      </c>
      <c r="U23" s="6"/>
    </row>
    <row r="24" spans="1:21" ht="15.75" customHeight="1" x14ac:dyDescent="0.25">
      <c r="A24" s="13" t="s">
        <v>0</v>
      </c>
      <c r="B24" s="13">
        <v>1996</v>
      </c>
      <c r="C24" s="13">
        <v>1997</v>
      </c>
      <c r="D24" s="13">
        <v>1998</v>
      </c>
      <c r="E24" s="13">
        <v>1999</v>
      </c>
      <c r="F24" s="13">
        <v>2000</v>
      </c>
      <c r="G24" s="13">
        <v>2001</v>
      </c>
      <c r="H24" s="13">
        <v>2002</v>
      </c>
      <c r="I24" s="13">
        <v>2003</v>
      </c>
      <c r="J24" s="13">
        <v>2004</v>
      </c>
      <c r="K24" s="13">
        <v>2005</v>
      </c>
      <c r="L24" s="13">
        <v>2006</v>
      </c>
      <c r="M24" s="13">
        <v>2007</v>
      </c>
      <c r="N24" s="13">
        <v>2008</v>
      </c>
      <c r="O24" s="13">
        <v>2009</v>
      </c>
      <c r="P24" s="13">
        <v>2010</v>
      </c>
      <c r="Q24" s="13">
        <v>2011</v>
      </c>
      <c r="R24" s="13">
        <v>2012</v>
      </c>
      <c r="S24" s="13">
        <v>2013</v>
      </c>
      <c r="T24" s="13">
        <v>2014</v>
      </c>
      <c r="U24" s="13">
        <v>2015</v>
      </c>
    </row>
    <row r="25" spans="1:21" ht="15.75" customHeight="1" x14ac:dyDescent="0.25">
      <c r="A25" s="11" t="s">
        <v>1</v>
      </c>
      <c r="B25" s="12">
        <v>4.2993491666666701</v>
      </c>
      <c r="C25" s="12">
        <v>4.6079616666666698</v>
      </c>
      <c r="D25" s="12">
        <v>5.52828416666667</v>
      </c>
      <c r="E25" s="12">
        <v>6.1094841666666699</v>
      </c>
      <c r="F25" s="12">
        <v>6.9398283333333302</v>
      </c>
      <c r="G25" s="12">
        <v>8.6091808333333297</v>
      </c>
      <c r="H25" s="12">
        <v>10.540746666666699</v>
      </c>
      <c r="I25" s="12">
        <v>7.5647491666666697</v>
      </c>
      <c r="J25" s="12">
        <v>6.4596925000000001</v>
      </c>
      <c r="K25" s="12">
        <v>6.3593283333333304</v>
      </c>
      <c r="L25" s="12">
        <v>6.7715491666666701</v>
      </c>
      <c r="M25" s="12">
        <v>7.0453650000000003</v>
      </c>
      <c r="N25" s="12">
        <v>8.26122333333333</v>
      </c>
      <c r="O25" s="12">
        <v>8.4736741582488797</v>
      </c>
      <c r="P25" s="12">
        <v>7.3212219611528804</v>
      </c>
      <c r="Q25" s="12">
        <v>7.2611321323273499</v>
      </c>
      <c r="R25" s="12">
        <v>8.2099686265933105</v>
      </c>
      <c r="S25" s="12">
        <v>9.6550560691352594</v>
      </c>
      <c r="T25" s="12">
        <v>10.852655568783099</v>
      </c>
      <c r="U25" s="12">
        <v>12.7589308811644</v>
      </c>
    </row>
    <row r="26" spans="1:21" ht="12.6" x14ac:dyDescent="0.25">
      <c r="A26" s="2">
        <v>2010</v>
      </c>
      <c r="B26" s="3">
        <f>IF(B24=$A$26,1,IF(B24&lt;$A26,C26/(1+C25/100),A26*(B25/100+1)))</f>
        <v>0.37900653843113158</v>
      </c>
      <c r="C26" s="3">
        <f t="shared" ref="C26:T26" si="4">IF(C24=$A$26,1,IF(C24&lt;$A26,D26/(1+D25/100),B26*(C25/100+1)))</f>
        <v>0.39647101443619837</v>
      </c>
      <c r="D26" s="3">
        <f t="shared" si="4"/>
        <v>0.41838905875269744</v>
      </c>
      <c r="E26" s="3">
        <f t="shared" si="4"/>
        <v>0.44395047205225924</v>
      </c>
      <c r="F26" s="3">
        <f t="shared" si="4"/>
        <v>0.47475987269770897</v>
      </c>
      <c r="G26" s="3">
        <f t="shared" si="4"/>
        <v>0.51563280866235783</v>
      </c>
      <c r="H26" s="3">
        <f t="shared" si="4"/>
        <v>0.56998435675367509</v>
      </c>
      <c r="I26" s="3">
        <f t="shared" si="4"/>
        <v>0.61310224363132915</v>
      </c>
      <c r="J26" s="3">
        <f t="shared" si="4"/>
        <v>0.65270676328051391</v>
      </c>
      <c r="K26" s="3">
        <f t="shared" si="4"/>
        <v>0.6942145294113945</v>
      </c>
      <c r="L26" s="3">
        <f t="shared" si="4"/>
        <v>0.74122360759263073</v>
      </c>
      <c r="M26" s="3">
        <f t="shared" si="4"/>
        <v>0.79344551621369919</v>
      </c>
      <c r="N26" s="3">
        <f t="shared" si="4"/>
        <v>0.85899382233643229</v>
      </c>
      <c r="O26" s="3">
        <f t="shared" si="4"/>
        <v>0.93178215988070889</v>
      </c>
      <c r="P26" s="3">
        <f t="shared" si="4"/>
        <v>1</v>
      </c>
      <c r="Q26" s="3">
        <f t="shared" si="4"/>
        <v>1.0726113213232735</v>
      </c>
      <c r="R26" s="3">
        <f t="shared" si="4"/>
        <v>1.1606723742892022</v>
      </c>
      <c r="S26" s="3">
        <f t="shared" si="4"/>
        <v>1.2727359428057881</v>
      </c>
      <c r="T26" s="3">
        <f t="shared" si="4"/>
        <v>1.4108615909786044</v>
      </c>
      <c r="U26" s="4">
        <f>IF(U24=$A$26,1,IF(U24&lt;$A26,#REF!/(1+#REF!/100),T26*(U25/100+1)))</f>
        <v>1.5908724462004609</v>
      </c>
    </row>
    <row r="27" spans="1:21" ht="12.6" x14ac:dyDescent="0.25">
      <c r="A27" s="2" t="s">
        <v>2</v>
      </c>
      <c r="B27" s="3">
        <f t="shared" ref="B27:U27" si="5">1/B26</f>
        <v>2.6384769089721329</v>
      </c>
      <c r="C27" s="3">
        <f t="shared" si="5"/>
        <v>2.5222524814885903</v>
      </c>
      <c r="D27" s="3">
        <f t="shared" si="5"/>
        <v>2.3901198635098218</v>
      </c>
      <c r="E27" s="3">
        <f t="shared" si="5"/>
        <v>2.2525035177398931</v>
      </c>
      <c r="F27" s="3">
        <f t="shared" si="5"/>
        <v>2.1063279723236508</v>
      </c>
      <c r="G27" s="3">
        <f t="shared" si="5"/>
        <v>1.9393645695163886</v>
      </c>
      <c r="H27" s="3">
        <f t="shared" si="5"/>
        <v>1.7544341141140489</v>
      </c>
      <c r="I27" s="3">
        <f t="shared" si="5"/>
        <v>1.6310493239710282</v>
      </c>
      <c r="J27" s="3">
        <f t="shared" si="5"/>
        <v>1.5320815659607772</v>
      </c>
      <c r="K27" s="3">
        <f t="shared" si="5"/>
        <v>1.4404769097066761</v>
      </c>
      <c r="L27" s="3">
        <f t="shared" si="5"/>
        <v>1.3491205484507318</v>
      </c>
      <c r="M27" s="3">
        <f t="shared" si="5"/>
        <v>1.2603259827744357</v>
      </c>
      <c r="N27" s="3">
        <f t="shared" si="5"/>
        <v>1.1641527261279201</v>
      </c>
      <c r="O27" s="3">
        <f t="shared" si="5"/>
        <v>1.0732122196115288</v>
      </c>
      <c r="P27" s="3">
        <f t="shared" si="5"/>
        <v>1</v>
      </c>
      <c r="Q27" s="3">
        <f t="shared" si="5"/>
        <v>0.93230416285957762</v>
      </c>
      <c r="R27" s="3">
        <f t="shared" si="5"/>
        <v>0.8615695713550533</v>
      </c>
      <c r="S27" s="3">
        <f t="shared" si="5"/>
        <v>0.78570893330431701</v>
      </c>
      <c r="T27" s="3">
        <f t="shared" si="5"/>
        <v>0.70878674874576331</v>
      </c>
      <c r="U27" s="4">
        <f t="shared" si="5"/>
        <v>0.62858590730409392</v>
      </c>
    </row>
    <row r="28" spans="1:21" ht="12.6" x14ac:dyDescent="0.25">
      <c r="U28" s="6"/>
    </row>
    <row r="29" spans="1:21" ht="12.6" x14ac:dyDescent="0.25">
      <c r="A29" s="9" t="s">
        <v>16</v>
      </c>
      <c r="U29" s="6"/>
    </row>
    <row r="30" spans="1:21" ht="15.75" customHeight="1" x14ac:dyDescent="0.25">
      <c r="A30" s="13" t="s">
        <v>0</v>
      </c>
      <c r="B30" s="13">
        <v>1996</v>
      </c>
      <c r="C30" s="13">
        <v>1997</v>
      </c>
      <c r="D30" s="13">
        <v>1998</v>
      </c>
      <c r="E30" s="13">
        <v>1999</v>
      </c>
      <c r="F30" s="13">
        <v>2000</v>
      </c>
      <c r="G30" s="13">
        <v>2001</v>
      </c>
      <c r="H30" s="13">
        <v>2002</v>
      </c>
      <c r="I30" s="13">
        <v>2003</v>
      </c>
      <c r="J30" s="13">
        <v>2004</v>
      </c>
      <c r="K30" s="13">
        <v>2005</v>
      </c>
      <c r="L30" s="13">
        <v>2006</v>
      </c>
      <c r="M30" s="13">
        <v>2007</v>
      </c>
      <c r="N30" s="13">
        <v>2008</v>
      </c>
      <c r="O30" s="13">
        <v>2009</v>
      </c>
      <c r="P30" s="13">
        <v>2010</v>
      </c>
      <c r="Q30" s="13">
        <v>2011</v>
      </c>
      <c r="R30" s="13">
        <v>2012</v>
      </c>
      <c r="S30" s="13">
        <v>2013</v>
      </c>
      <c r="T30" s="13">
        <v>2014</v>
      </c>
      <c r="U30" s="13">
        <v>2015</v>
      </c>
    </row>
    <row r="31" spans="1:21" ht="15.75" customHeight="1" x14ac:dyDescent="0.25">
      <c r="A31" s="11" t="s">
        <v>1</v>
      </c>
      <c r="B31" s="12">
        <v>103.715135759584</v>
      </c>
      <c r="C31" s="12">
        <v>109.521881253578</v>
      </c>
      <c r="D31" s="12">
        <v>100.564833236306</v>
      </c>
      <c r="E31" s="12">
        <v>95.147213378643301</v>
      </c>
      <c r="F31" s="12">
        <v>92.053927609599299</v>
      </c>
      <c r="G31" s="12">
        <v>81.296448850858198</v>
      </c>
      <c r="H31" s="12">
        <v>69.451444430556194</v>
      </c>
      <c r="I31" s="12">
        <v>90.226931033391807</v>
      </c>
      <c r="J31" s="12">
        <v>97.558121531582202</v>
      </c>
      <c r="K31" s="12">
        <v>98.889450271899506</v>
      </c>
      <c r="L31" s="12">
        <v>94.943180992497403</v>
      </c>
      <c r="M31" s="12">
        <v>89.261366522496303</v>
      </c>
      <c r="N31" s="12">
        <v>79.430220433244997</v>
      </c>
      <c r="O31" s="12">
        <v>86.5809923216611</v>
      </c>
      <c r="P31" s="12">
        <v>100</v>
      </c>
      <c r="Q31" s="12">
        <v>97.917858437598099</v>
      </c>
      <c r="R31" s="12">
        <v>92.603568191556306</v>
      </c>
      <c r="S31" s="12">
        <v>82.840595021179197</v>
      </c>
      <c r="T31" s="12">
        <v>77.598396119444104</v>
      </c>
      <c r="U31" s="12">
        <v>77.160528760568198</v>
      </c>
    </row>
    <row r="32" spans="1:21" ht="12.95" thickBot="1" x14ac:dyDescent="0.3"/>
    <row r="33" spans="1:6" ht="12.95" thickBot="1" x14ac:dyDescent="0.3">
      <c r="A33" s="1" t="s">
        <v>14</v>
      </c>
      <c r="F33" s="10">
        <v>7.4</v>
      </c>
    </row>
  </sheetData>
  <hyperlinks>
    <hyperlink ref="A6" r:id="rId1"/>
  </hyperlinks>
  <pageMargins left="0.75" right="0.75" top="1" bottom="1" header="0.5" footer="0.5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Deflator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Caetano</dc:creator>
  <dc:description>Required for base year currency adjustment (real 2015 ZAR)</dc:description>
  <cp:lastModifiedBy>ESAP PC</cp:lastModifiedBy>
  <dcterms:created xsi:type="dcterms:W3CDTF">2016-08-06T11:24:43Z</dcterms:created>
  <dcterms:modified xsi:type="dcterms:W3CDTF">2017-06-20T12:20:22Z</dcterms:modified>
</cp:coreProperties>
</file>