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B7EB691C-08E4-49C9-855D-D4C3443F0611}" xr6:coauthVersionLast="47" xr6:coauthVersionMax="47" xr10:uidLastSave="{00000000-0000-0000-0000-000000000000}"/>
  <bookViews>
    <workbookView xWindow="-120" yWindow="-120" windowWidth="27870" windowHeight="16440" tabRatio="905" activeTab="9" xr2:uid="{00000000-000D-0000-FFFF-FFFF00000000}"/>
  </bookViews>
  <sheets>
    <sheet name="Notes" sheetId="1" r:id="rId1"/>
    <sheet name="Index" sheetId="2" r:id="rId2"/>
    <sheet name="Sets" sheetId="3" r:id="rId3"/>
    <sheet name="Maps" sheetId="14" r:id="rId4"/>
    <sheet name="SAM" sheetId="29" r:id="rId5"/>
    <sheet name="Demand" sheetId="5" r:id="rId6"/>
    <sheet name="Elasticities" sheetId="10" r:id="rId7"/>
    <sheet name="Trade" sheetId="11" r:id="rId8"/>
    <sheet name="Employment" sheetId="6" r:id="rId9"/>
    <sheet name="Energy" sheetId="27" r:id="rId10"/>
    <sheet name="SHR" sheetId="24" r:id="rId11"/>
    <sheet name="FacNest" sheetId="7" r:id="rId12"/>
    <sheet name="Population" sheetId="9" r:id="rId13"/>
    <sheet name="Demand_RawData" sheetId="25" r:id="rId14"/>
    <sheet name="Elasticities_RawData" sheetId="26" r:id="rId15"/>
  </sheets>
  <externalReferences>
    <externalReference r:id="rId1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9" i="27" l="1"/>
  <c r="N19" i="27"/>
  <c r="U57" i="6"/>
  <c r="U58" i="6"/>
  <c r="U59" i="6"/>
  <c r="T57" i="6"/>
  <c r="T58" i="6"/>
  <c r="T59" i="6"/>
  <c r="S57" i="6"/>
  <c r="S58" i="6"/>
  <c r="S59" i="6"/>
  <c r="R58" i="6"/>
  <c r="R59" i="6"/>
  <c r="R57" i="6"/>
  <c r="U56" i="6"/>
  <c r="T56" i="6"/>
  <c r="S56" i="6"/>
  <c r="R56" i="6"/>
  <c r="U42" i="6"/>
  <c r="T42" i="6"/>
  <c r="S42" i="6"/>
  <c r="U41" i="6"/>
  <c r="T41" i="6"/>
  <c r="S41" i="6"/>
  <c r="R42" i="6"/>
  <c r="R41" i="6"/>
  <c r="U30" i="6"/>
  <c r="T30" i="6"/>
  <c r="S30" i="6"/>
  <c r="R30" i="6"/>
  <c r="U14" i="6"/>
  <c r="T14" i="6"/>
  <c r="S14" i="6"/>
  <c r="R14" i="6"/>
  <c r="U64" i="6"/>
  <c r="T64" i="6"/>
  <c r="S64" i="6"/>
  <c r="R64" i="6"/>
  <c r="F64" i="6"/>
  <c r="Q64" i="6"/>
  <c r="U63" i="6"/>
  <c r="T63" i="6"/>
  <c r="S63" i="6"/>
  <c r="R63" i="6"/>
  <c r="F63" i="6"/>
  <c r="Q63" i="6"/>
  <c r="U62" i="6"/>
  <c r="T62" i="6"/>
  <c r="S62" i="6"/>
  <c r="R62" i="6"/>
  <c r="F62" i="6"/>
  <c r="Q62" i="6"/>
  <c r="U61" i="6"/>
  <c r="T61" i="6"/>
  <c r="S61" i="6"/>
  <c r="R61" i="6"/>
  <c r="F61" i="6"/>
  <c r="Q61" i="6"/>
  <c r="J66" i="11"/>
  <c r="R66" i="11"/>
  <c r="Z66" i="11"/>
  <c r="A66" i="11"/>
  <c r="I66" i="11"/>
  <c r="Q66" i="11"/>
  <c r="Y66" i="11"/>
  <c r="J65" i="11"/>
  <c r="R65" i="11"/>
  <c r="Z65" i="11"/>
  <c r="A65" i="11"/>
  <c r="I65" i="11"/>
  <c r="Q65" i="11"/>
  <c r="Y65" i="11"/>
  <c r="J64" i="11"/>
  <c r="R64" i="11"/>
  <c r="Z64" i="11"/>
  <c r="A64" i="11"/>
  <c r="I64" i="11"/>
  <c r="Q64" i="11"/>
  <c r="Y64" i="11"/>
  <c r="J63" i="11"/>
  <c r="R63" i="11"/>
  <c r="Z63" i="11"/>
  <c r="A63" i="11"/>
  <c r="I63" i="11"/>
  <c r="Q63" i="11"/>
  <c r="Y63" i="11"/>
  <c r="J63" i="10"/>
  <c r="J62" i="10"/>
  <c r="J61" i="10"/>
  <c r="J60" i="10"/>
  <c r="I63" i="10"/>
  <c r="I61" i="10"/>
  <c r="I55" i="10"/>
  <c r="I57" i="10"/>
  <c r="I59" i="10"/>
  <c r="I56" i="10"/>
  <c r="I58" i="10"/>
  <c r="I54" i="10"/>
  <c r="I53" i="10"/>
  <c r="I52" i="10"/>
  <c r="I4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12" i="10"/>
  <c r="I13" i="10"/>
  <c r="I14" i="10"/>
  <c r="I15" i="10"/>
  <c r="I16" i="10"/>
  <c r="I17" i="10"/>
  <c r="I18" i="10"/>
  <c r="I10" i="10"/>
  <c r="I9" i="10"/>
  <c r="I60" i="10"/>
  <c r="I62" i="10"/>
  <c r="I11" i="10"/>
  <c r="I19" i="10"/>
  <c r="I48" i="10"/>
  <c r="I50" i="10"/>
  <c r="I51" i="10"/>
  <c r="H63" i="10"/>
  <c r="H62" i="10"/>
  <c r="H61" i="10"/>
  <c r="H60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B48" i="10"/>
  <c r="C47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F63" i="10"/>
  <c r="F64" i="10"/>
  <c r="F65" i="10"/>
  <c r="F66" i="10"/>
  <c r="E63" i="10"/>
  <c r="E64" i="10"/>
  <c r="E65" i="10"/>
  <c r="E66" i="10"/>
  <c r="D66" i="10"/>
  <c r="A66" i="10"/>
  <c r="D65" i="10"/>
  <c r="A65" i="10"/>
  <c r="D64" i="10"/>
  <c r="A64" i="10"/>
  <c r="D63" i="10"/>
  <c r="A63" i="10"/>
  <c r="K66" i="5"/>
  <c r="J66" i="5"/>
  <c r="I66" i="5"/>
  <c r="H66" i="5"/>
  <c r="G66" i="5"/>
  <c r="F66" i="5"/>
  <c r="E66" i="5"/>
  <c r="D66" i="5"/>
  <c r="C66" i="5"/>
  <c r="B66" i="5"/>
  <c r="K65" i="5"/>
  <c r="J65" i="5"/>
  <c r="I65" i="5"/>
  <c r="H65" i="5"/>
  <c r="G65" i="5"/>
  <c r="F65" i="5"/>
  <c r="E65" i="5"/>
  <c r="D65" i="5"/>
  <c r="C65" i="5"/>
  <c r="B65" i="5"/>
  <c r="K64" i="5"/>
  <c r="J64" i="5"/>
  <c r="I64" i="5"/>
  <c r="H64" i="5"/>
  <c r="G64" i="5"/>
  <c r="F64" i="5"/>
  <c r="E64" i="5"/>
  <c r="D64" i="5"/>
  <c r="C64" i="5"/>
  <c r="B64" i="5"/>
  <c r="K63" i="5"/>
  <c r="J63" i="5"/>
  <c r="I63" i="5"/>
  <c r="H63" i="5"/>
  <c r="G63" i="5"/>
  <c r="F63" i="5"/>
  <c r="E63" i="5"/>
  <c r="D63" i="5"/>
  <c r="C63" i="5"/>
  <c r="B63" i="5"/>
  <c r="K62" i="5"/>
  <c r="J62" i="5"/>
  <c r="I62" i="5"/>
  <c r="H62" i="5"/>
  <c r="G62" i="5"/>
  <c r="F62" i="5"/>
  <c r="E62" i="5"/>
  <c r="D62" i="5"/>
  <c r="C62" i="5"/>
  <c r="B62" i="5"/>
  <c r="K61" i="5"/>
  <c r="J61" i="5"/>
  <c r="I61" i="5"/>
  <c r="H61" i="5"/>
  <c r="G61" i="5"/>
  <c r="F61" i="5"/>
  <c r="E61" i="5"/>
  <c r="D61" i="5"/>
  <c r="C61" i="5"/>
  <c r="B61" i="5"/>
  <c r="K60" i="5"/>
  <c r="J60" i="5"/>
  <c r="I60" i="5"/>
  <c r="H60" i="5"/>
  <c r="G60" i="5"/>
  <c r="F60" i="5"/>
  <c r="E60" i="5"/>
  <c r="D60" i="5"/>
  <c r="C60" i="5"/>
  <c r="B60" i="5"/>
  <c r="K59" i="5"/>
  <c r="J59" i="5"/>
  <c r="I59" i="5"/>
  <c r="H59" i="5"/>
  <c r="G59" i="5"/>
  <c r="F59" i="5"/>
  <c r="E59" i="5"/>
  <c r="D59" i="5"/>
  <c r="C59" i="5"/>
  <c r="B59" i="5"/>
  <c r="K58" i="5"/>
  <c r="J58" i="5"/>
  <c r="I58" i="5"/>
  <c r="H58" i="5"/>
  <c r="G58" i="5"/>
  <c r="F58" i="5"/>
  <c r="E58" i="5"/>
  <c r="D58" i="5"/>
  <c r="C58" i="5"/>
  <c r="B58" i="5"/>
  <c r="K57" i="5"/>
  <c r="J57" i="5"/>
  <c r="I57" i="5"/>
  <c r="H57" i="5"/>
  <c r="G57" i="5"/>
  <c r="F57" i="5"/>
  <c r="E57" i="5"/>
  <c r="D57" i="5"/>
  <c r="C57" i="5"/>
  <c r="B57" i="5"/>
  <c r="K56" i="5"/>
  <c r="J56" i="5"/>
  <c r="I56" i="5"/>
  <c r="H56" i="5"/>
  <c r="G56" i="5"/>
  <c r="F56" i="5"/>
  <c r="E56" i="5"/>
  <c r="D56" i="5"/>
  <c r="C56" i="5"/>
  <c r="B56" i="5"/>
  <c r="K55" i="5"/>
  <c r="J55" i="5"/>
  <c r="I55" i="5"/>
  <c r="H55" i="5"/>
  <c r="G55" i="5"/>
  <c r="F55" i="5"/>
  <c r="E55" i="5"/>
  <c r="D55" i="5"/>
  <c r="C55" i="5"/>
  <c r="B55" i="5"/>
  <c r="K54" i="5"/>
  <c r="J54" i="5"/>
  <c r="I54" i="5"/>
  <c r="H54" i="5"/>
  <c r="G54" i="5"/>
  <c r="F54" i="5"/>
  <c r="E54" i="5"/>
  <c r="D54" i="5"/>
  <c r="C54" i="5"/>
  <c r="B54" i="5"/>
  <c r="K53" i="5"/>
  <c r="J53" i="5"/>
  <c r="I53" i="5"/>
  <c r="H53" i="5"/>
  <c r="G53" i="5"/>
  <c r="F53" i="5"/>
  <c r="E53" i="5"/>
  <c r="D53" i="5"/>
  <c r="C53" i="5"/>
  <c r="B53" i="5"/>
  <c r="K52" i="5"/>
  <c r="J52" i="5"/>
  <c r="I52" i="5"/>
  <c r="H52" i="5"/>
  <c r="G52" i="5"/>
  <c r="F52" i="5"/>
  <c r="E52" i="5"/>
  <c r="D52" i="5"/>
  <c r="C52" i="5"/>
  <c r="B52" i="5"/>
  <c r="K51" i="5"/>
  <c r="J51" i="5"/>
  <c r="I51" i="5"/>
  <c r="H51" i="5"/>
  <c r="G51" i="5"/>
  <c r="F51" i="5"/>
  <c r="E51" i="5"/>
  <c r="D51" i="5"/>
  <c r="C51" i="5"/>
  <c r="B51" i="5"/>
  <c r="K50" i="5"/>
  <c r="J50" i="5"/>
  <c r="I50" i="5"/>
  <c r="H50" i="5"/>
  <c r="G50" i="5"/>
  <c r="F50" i="5"/>
  <c r="E50" i="5"/>
  <c r="D50" i="5"/>
  <c r="C50" i="5"/>
  <c r="B50" i="5"/>
  <c r="K49" i="5"/>
  <c r="J49" i="5"/>
  <c r="I49" i="5"/>
  <c r="H49" i="5"/>
  <c r="G49" i="5"/>
  <c r="F49" i="5"/>
  <c r="E49" i="5"/>
  <c r="D49" i="5"/>
  <c r="C49" i="5"/>
  <c r="B49" i="5"/>
  <c r="K48" i="5"/>
  <c r="J48" i="5"/>
  <c r="I48" i="5"/>
  <c r="H48" i="5"/>
  <c r="G48" i="5"/>
  <c r="F48" i="5"/>
  <c r="E48" i="5"/>
  <c r="D48" i="5"/>
  <c r="C48" i="5"/>
  <c r="B48" i="5"/>
  <c r="K47" i="5"/>
  <c r="J47" i="5"/>
  <c r="I47" i="5"/>
  <c r="H47" i="5"/>
  <c r="G47" i="5"/>
  <c r="F47" i="5"/>
  <c r="E47" i="5"/>
  <c r="D47" i="5"/>
  <c r="C47" i="5"/>
  <c r="B47" i="5"/>
  <c r="K46" i="5"/>
  <c r="J46" i="5"/>
  <c r="I46" i="5"/>
  <c r="H46" i="5"/>
  <c r="G46" i="5"/>
  <c r="F46" i="5"/>
  <c r="E46" i="5"/>
  <c r="D46" i="5"/>
  <c r="C46" i="5"/>
  <c r="B46" i="5"/>
  <c r="K45" i="5"/>
  <c r="J45" i="5"/>
  <c r="I45" i="5"/>
  <c r="H45" i="5"/>
  <c r="G45" i="5"/>
  <c r="F45" i="5"/>
  <c r="E45" i="5"/>
  <c r="D45" i="5"/>
  <c r="C45" i="5"/>
  <c r="B45" i="5"/>
  <c r="K44" i="5"/>
  <c r="J44" i="5"/>
  <c r="I44" i="5"/>
  <c r="H44" i="5"/>
  <c r="G44" i="5"/>
  <c r="F44" i="5"/>
  <c r="E44" i="5"/>
  <c r="D44" i="5"/>
  <c r="C44" i="5"/>
  <c r="B44" i="5"/>
  <c r="K43" i="5"/>
  <c r="J43" i="5"/>
  <c r="I43" i="5"/>
  <c r="H43" i="5"/>
  <c r="G43" i="5"/>
  <c r="F43" i="5"/>
  <c r="E43" i="5"/>
  <c r="D43" i="5"/>
  <c r="C43" i="5"/>
  <c r="B43" i="5"/>
  <c r="K42" i="5"/>
  <c r="J42" i="5"/>
  <c r="I42" i="5"/>
  <c r="H42" i="5"/>
  <c r="G42" i="5"/>
  <c r="F42" i="5"/>
  <c r="E42" i="5"/>
  <c r="D42" i="5"/>
  <c r="C42" i="5"/>
  <c r="B42" i="5"/>
  <c r="K41" i="5"/>
  <c r="J41" i="5"/>
  <c r="I41" i="5"/>
  <c r="H41" i="5"/>
  <c r="G41" i="5"/>
  <c r="F41" i="5"/>
  <c r="E41" i="5"/>
  <c r="D41" i="5"/>
  <c r="C41" i="5"/>
  <c r="B41" i="5"/>
  <c r="K40" i="5"/>
  <c r="J40" i="5"/>
  <c r="I40" i="5"/>
  <c r="H40" i="5"/>
  <c r="G40" i="5"/>
  <c r="F40" i="5"/>
  <c r="E40" i="5"/>
  <c r="D40" i="5"/>
  <c r="C40" i="5"/>
  <c r="B40" i="5"/>
  <c r="K39" i="5"/>
  <c r="J39" i="5"/>
  <c r="I39" i="5"/>
  <c r="H39" i="5"/>
  <c r="G39" i="5"/>
  <c r="F39" i="5"/>
  <c r="E39" i="5"/>
  <c r="D39" i="5"/>
  <c r="C39" i="5"/>
  <c r="B39" i="5"/>
  <c r="K38" i="5"/>
  <c r="J38" i="5"/>
  <c r="I38" i="5"/>
  <c r="H38" i="5"/>
  <c r="G38" i="5"/>
  <c r="F38" i="5"/>
  <c r="E38" i="5"/>
  <c r="D38" i="5"/>
  <c r="C38" i="5"/>
  <c r="B38" i="5"/>
  <c r="K37" i="5"/>
  <c r="J37" i="5"/>
  <c r="I37" i="5"/>
  <c r="H37" i="5"/>
  <c r="G37" i="5"/>
  <c r="F37" i="5"/>
  <c r="E37" i="5"/>
  <c r="D37" i="5"/>
  <c r="C37" i="5"/>
  <c r="B37" i="5"/>
  <c r="K36" i="5"/>
  <c r="J36" i="5"/>
  <c r="I36" i="5"/>
  <c r="H36" i="5"/>
  <c r="G36" i="5"/>
  <c r="F36" i="5"/>
  <c r="E36" i="5"/>
  <c r="D36" i="5"/>
  <c r="C36" i="5"/>
  <c r="B36" i="5"/>
  <c r="K35" i="5"/>
  <c r="J35" i="5"/>
  <c r="I35" i="5"/>
  <c r="H35" i="5"/>
  <c r="G35" i="5"/>
  <c r="F35" i="5"/>
  <c r="E35" i="5"/>
  <c r="D35" i="5"/>
  <c r="C35" i="5"/>
  <c r="B35" i="5"/>
  <c r="K34" i="5"/>
  <c r="J34" i="5"/>
  <c r="I34" i="5"/>
  <c r="H34" i="5"/>
  <c r="G34" i="5"/>
  <c r="F34" i="5"/>
  <c r="E34" i="5"/>
  <c r="D34" i="5"/>
  <c r="C34" i="5"/>
  <c r="B34" i="5"/>
  <c r="K33" i="5"/>
  <c r="J33" i="5"/>
  <c r="I33" i="5"/>
  <c r="H33" i="5"/>
  <c r="G33" i="5"/>
  <c r="F33" i="5"/>
  <c r="E33" i="5"/>
  <c r="D33" i="5"/>
  <c r="C33" i="5"/>
  <c r="B33" i="5"/>
  <c r="K32" i="5"/>
  <c r="J32" i="5"/>
  <c r="I32" i="5"/>
  <c r="H32" i="5"/>
  <c r="G32" i="5"/>
  <c r="F32" i="5"/>
  <c r="E32" i="5"/>
  <c r="D32" i="5"/>
  <c r="C32" i="5"/>
  <c r="B32" i="5"/>
  <c r="K31" i="5"/>
  <c r="J31" i="5"/>
  <c r="I31" i="5"/>
  <c r="H31" i="5"/>
  <c r="G31" i="5"/>
  <c r="F31" i="5"/>
  <c r="E31" i="5"/>
  <c r="D31" i="5"/>
  <c r="C31" i="5"/>
  <c r="B31" i="5"/>
  <c r="K30" i="5"/>
  <c r="J30" i="5"/>
  <c r="I30" i="5"/>
  <c r="H30" i="5"/>
  <c r="G30" i="5"/>
  <c r="F30" i="5"/>
  <c r="E30" i="5"/>
  <c r="D30" i="5"/>
  <c r="C30" i="5"/>
  <c r="B30" i="5"/>
  <c r="K29" i="5"/>
  <c r="J29" i="5"/>
  <c r="I29" i="5"/>
  <c r="H29" i="5"/>
  <c r="G29" i="5"/>
  <c r="F29" i="5"/>
  <c r="E29" i="5"/>
  <c r="D29" i="5"/>
  <c r="C29" i="5"/>
  <c r="B29" i="5"/>
  <c r="K28" i="5"/>
  <c r="J28" i="5"/>
  <c r="I28" i="5"/>
  <c r="H28" i="5"/>
  <c r="G28" i="5"/>
  <c r="F28" i="5"/>
  <c r="E28" i="5"/>
  <c r="D28" i="5"/>
  <c r="C28" i="5"/>
  <c r="B28" i="5"/>
  <c r="K27" i="5"/>
  <c r="J27" i="5"/>
  <c r="I27" i="5"/>
  <c r="H27" i="5"/>
  <c r="G27" i="5"/>
  <c r="F27" i="5"/>
  <c r="E27" i="5"/>
  <c r="D27" i="5"/>
  <c r="C27" i="5"/>
  <c r="B27" i="5"/>
  <c r="K26" i="5"/>
  <c r="J26" i="5"/>
  <c r="I26" i="5"/>
  <c r="H26" i="5"/>
  <c r="G26" i="5"/>
  <c r="F26" i="5"/>
  <c r="E26" i="5"/>
  <c r="D26" i="5"/>
  <c r="C26" i="5"/>
  <c r="B26" i="5"/>
  <c r="K25" i="5"/>
  <c r="J25" i="5"/>
  <c r="I25" i="5"/>
  <c r="H25" i="5"/>
  <c r="G25" i="5"/>
  <c r="F25" i="5"/>
  <c r="E25" i="5"/>
  <c r="D25" i="5"/>
  <c r="C25" i="5"/>
  <c r="B25" i="5"/>
  <c r="K24" i="5"/>
  <c r="J24" i="5"/>
  <c r="I24" i="5"/>
  <c r="H24" i="5"/>
  <c r="G24" i="5"/>
  <c r="F24" i="5"/>
  <c r="E24" i="5"/>
  <c r="D24" i="5"/>
  <c r="C24" i="5"/>
  <c r="B24" i="5"/>
  <c r="K23" i="5"/>
  <c r="J23" i="5"/>
  <c r="I23" i="5"/>
  <c r="H23" i="5"/>
  <c r="G23" i="5"/>
  <c r="F23" i="5"/>
  <c r="E23" i="5"/>
  <c r="D23" i="5"/>
  <c r="C23" i="5"/>
  <c r="B23" i="5"/>
  <c r="K22" i="5"/>
  <c r="J22" i="5"/>
  <c r="I22" i="5"/>
  <c r="H22" i="5"/>
  <c r="G22" i="5"/>
  <c r="F22" i="5"/>
  <c r="E22" i="5"/>
  <c r="D22" i="5"/>
  <c r="C22" i="5"/>
  <c r="B22" i="5"/>
  <c r="K21" i="5"/>
  <c r="J21" i="5"/>
  <c r="I21" i="5"/>
  <c r="H21" i="5"/>
  <c r="G21" i="5"/>
  <c r="F21" i="5"/>
  <c r="E21" i="5"/>
  <c r="D21" i="5"/>
  <c r="C21" i="5"/>
  <c r="B21" i="5"/>
  <c r="K20" i="5"/>
  <c r="J20" i="5"/>
  <c r="I20" i="5"/>
  <c r="H20" i="5"/>
  <c r="G20" i="5"/>
  <c r="F20" i="5"/>
  <c r="E20" i="5"/>
  <c r="D20" i="5"/>
  <c r="C20" i="5"/>
  <c r="B20" i="5"/>
  <c r="K19" i="5"/>
  <c r="J19" i="5"/>
  <c r="I19" i="5"/>
  <c r="H19" i="5"/>
  <c r="G19" i="5"/>
  <c r="F19" i="5"/>
  <c r="E19" i="5"/>
  <c r="D19" i="5"/>
  <c r="C19" i="5"/>
  <c r="B19" i="5"/>
  <c r="K18" i="5"/>
  <c r="J18" i="5"/>
  <c r="I18" i="5"/>
  <c r="H18" i="5"/>
  <c r="G18" i="5"/>
  <c r="F18" i="5"/>
  <c r="E18" i="5"/>
  <c r="D18" i="5"/>
  <c r="C18" i="5"/>
  <c r="B18" i="5"/>
  <c r="K17" i="5"/>
  <c r="J17" i="5"/>
  <c r="I17" i="5"/>
  <c r="H17" i="5"/>
  <c r="G17" i="5"/>
  <c r="F17" i="5"/>
  <c r="E17" i="5"/>
  <c r="D17" i="5"/>
  <c r="C17" i="5"/>
  <c r="B17" i="5"/>
  <c r="K16" i="5"/>
  <c r="J16" i="5"/>
  <c r="I16" i="5"/>
  <c r="H16" i="5"/>
  <c r="G16" i="5"/>
  <c r="F16" i="5"/>
  <c r="E16" i="5"/>
  <c r="D16" i="5"/>
  <c r="C16" i="5"/>
  <c r="B16" i="5"/>
  <c r="K15" i="5"/>
  <c r="J15" i="5"/>
  <c r="I15" i="5"/>
  <c r="H15" i="5"/>
  <c r="G15" i="5"/>
  <c r="F15" i="5"/>
  <c r="E15" i="5"/>
  <c r="D15" i="5"/>
  <c r="C15" i="5"/>
  <c r="B15" i="5"/>
  <c r="K14" i="5"/>
  <c r="J14" i="5"/>
  <c r="I14" i="5"/>
  <c r="H14" i="5"/>
  <c r="G14" i="5"/>
  <c r="F14" i="5"/>
  <c r="E14" i="5"/>
  <c r="D14" i="5"/>
  <c r="C14" i="5"/>
  <c r="B14" i="5"/>
  <c r="K13" i="5"/>
  <c r="J13" i="5"/>
  <c r="I13" i="5"/>
  <c r="H13" i="5"/>
  <c r="G13" i="5"/>
  <c r="F13" i="5"/>
  <c r="E13" i="5"/>
  <c r="D13" i="5"/>
  <c r="C13" i="5"/>
  <c r="B13" i="5"/>
  <c r="K12" i="5"/>
  <c r="J12" i="5"/>
  <c r="I12" i="5"/>
  <c r="H12" i="5"/>
  <c r="G12" i="5"/>
  <c r="F12" i="5"/>
  <c r="E12" i="5"/>
  <c r="D12" i="5"/>
  <c r="C12" i="5"/>
  <c r="B12" i="5"/>
  <c r="K11" i="5"/>
  <c r="J11" i="5"/>
  <c r="I11" i="5"/>
  <c r="H11" i="5"/>
  <c r="G11" i="5"/>
  <c r="F11" i="5"/>
  <c r="E11" i="5"/>
  <c r="D11" i="5"/>
  <c r="C11" i="5"/>
  <c r="B11" i="5"/>
  <c r="K10" i="5"/>
  <c r="J10" i="5"/>
  <c r="I10" i="5"/>
  <c r="H10" i="5"/>
  <c r="G10" i="5"/>
  <c r="F10" i="5"/>
  <c r="E10" i="5"/>
  <c r="D10" i="5"/>
  <c r="C10" i="5"/>
  <c r="B10" i="5"/>
  <c r="K9" i="5"/>
  <c r="J9" i="5"/>
  <c r="I9" i="5"/>
  <c r="H9" i="5"/>
  <c r="G9" i="5"/>
  <c r="F9" i="5"/>
  <c r="E9" i="5"/>
  <c r="D9" i="5"/>
  <c r="C9" i="5"/>
  <c r="B9" i="5"/>
  <c r="K8" i="5"/>
  <c r="J8" i="5"/>
  <c r="I8" i="5"/>
  <c r="H8" i="5"/>
  <c r="G8" i="5"/>
  <c r="F8" i="5"/>
  <c r="E8" i="5"/>
  <c r="D8" i="5"/>
  <c r="C8" i="5"/>
  <c r="B8" i="5"/>
  <c r="A66" i="5"/>
  <c r="A63" i="5"/>
  <c r="A64" i="5"/>
  <c r="A65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8" i="5"/>
  <c r="B62" i="14"/>
  <c r="A62" i="14"/>
  <c r="B61" i="14"/>
  <c r="A61" i="14"/>
  <c r="B60" i="14"/>
  <c r="A60" i="14"/>
  <c r="B59" i="14"/>
  <c r="A59" i="14"/>
  <c r="AM59" i="3"/>
  <c r="AM60" i="3"/>
  <c r="AM61" i="3"/>
  <c r="AM62" i="3"/>
  <c r="P20" i="3"/>
  <c r="P8" i="3"/>
  <c r="P9" i="3"/>
  <c r="P10" i="3"/>
  <c r="P11" i="3"/>
  <c r="P12" i="3"/>
  <c r="P13" i="3"/>
  <c r="P14" i="3"/>
  <c r="P15" i="3"/>
  <c r="P16" i="3"/>
  <c r="P17" i="3"/>
  <c r="P18" i="3"/>
  <c r="P19" i="3"/>
  <c r="P7" i="3"/>
  <c r="J8" i="3"/>
  <c r="J9" i="3"/>
  <c r="J10" i="3"/>
  <c r="J11" i="3"/>
  <c r="J12" i="3"/>
  <c r="J13" i="3"/>
  <c r="J14" i="3"/>
  <c r="J15" i="3"/>
  <c r="J7" i="3"/>
  <c r="G65" i="3"/>
  <c r="H65" i="3"/>
  <c r="G64" i="3"/>
  <c r="H64" i="3"/>
  <c r="G63" i="3"/>
  <c r="H63" i="3"/>
  <c r="G62" i="3"/>
  <c r="H62" i="3"/>
  <c r="G61" i="3"/>
  <c r="H61" i="3"/>
  <c r="G60" i="3"/>
  <c r="H60" i="3"/>
  <c r="G59" i="3"/>
  <c r="H59" i="3"/>
  <c r="G58" i="3"/>
  <c r="H58" i="3"/>
  <c r="D62" i="3"/>
  <c r="E62" i="3"/>
  <c r="D61" i="3"/>
  <c r="E61" i="3"/>
  <c r="D60" i="3"/>
  <c r="E60" i="3"/>
  <c r="D59" i="3"/>
  <c r="E59" i="3"/>
  <c r="D5" i="29"/>
  <c r="C5" i="29"/>
  <c r="B5" i="29"/>
  <c r="D4" i="29"/>
  <c r="C4" i="29"/>
  <c r="B4" i="29"/>
  <c r="D3" i="29"/>
  <c r="C3" i="29"/>
  <c r="B3" i="29"/>
  <c r="D26" i="3"/>
  <c r="E26" i="3"/>
  <c r="F28" i="6"/>
  <c r="Q28" i="6"/>
  <c r="U28" i="6"/>
  <c r="U60" i="6"/>
  <c r="T28" i="6"/>
  <c r="T60" i="6"/>
  <c r="S28" i="6"/>
  <c r="S60" i="6"/>
  <c r="R28" i="6"/>
  <c r="R60" i="6"/>
  <c r="D58" i="3"/>
  <c r="E58" i="3"/>
  <c r="F60" i="6"/>
  <c r="Q60" i="6"/>
  <c r="J62" i="11"/>
  <c r="R62" i="11"/>
  <c r="Z62" i="11"/>
  <c r="G57" i="3"/>
  <c r="H57" i="3"/>
  <c r="A62" i="10"/>
  <c r="A62" i="11"/>
  <c r="I62" i="11"/>
  <c r="Q62" i="11"/>
  <c r="Y62" i="11"/>
  <c r="J59" i="10"/>
  <c r="D17" i="3"/>
  <c r="H18" i="10"/>
  <c r="H59" i="10"/>
  <c r="F62" i="10"/>
  <c r="E62" i="10"/>
  <c r="D62" i="10"/>
  <c r="G22" i="3"/>
  <c r="H22" i="3"/>
  <c r="B58" i="14"/>
  <c r="A58" i="14"/>
  <c r="AM58" i="3"/>
  <c r="E27" i="27"/>
  <c r="D27" i="27"/>
  <c r="C27" i="27"/>
  <c r="E26" i="27"/>
  <c r="D26" i="27"/>
  <c r="C26" i="27"/>
  <c r="E25" i="27"/>
  <c r="G25" i="27" s="1"/>
  <c r="D25" i="27"/>
  <c r="C25" i="27"/>
  <c r="E12" i="27"/>
  <c r="D12" i="27"/>
  <c r="C12" i="27"/>
  <c r="E11" i="27"/>
  <c r="D11" i="27"/>
  <c r="C11" i="27"/>
  <c r="D10" i="27"/>
  <c r="C10" i="27"/>
  <c r="E9" i="27"/>
  <c r="E7" i="27" s="1"/>
  <c r="D9" i="27"/>
  <c r="D7" i="27" s="1"/>
  <c r="G7" i="27" s="1"/>
  <c r="C9" i="27"/>
  <c r="C8" i="27"/>
  <c r="C28" i="27"/>
  <c r="E28" i="27"/>
  <c r="C7" i="27"/>
  <c r="F7" i="27"/>
  <c r="J61" i="11"/>
  <c r="R61" i="11"/>
  <c r="Z61" i="11"/>
  <c r="G56" i="3"/>
  <c r="H56" i="3"/>
  <c r="A61" i="10"/>
  <c r="A61" i="11"/>
  <c r="I61" i="11"/>
  <c r="Q61" i="11"/>
  <c r="Y61" i="11"/>
  <c r="R13" i="27"/>
  <c r="O13" i="27"/>
  <c r="R11" i="27"/>
  <c r="O11" i="27"/>
  <c r="R10" i="27"/>
  <c r="O10" i="27"/>
  <c r="R9" i="27"/>
  <c r="O9" i="27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Q8" i="3"/>
  <c r="R8" i="3"/>
  <c r="S8" i="3"/>
  <c r="Q16" i="3"/>
  <c r="R16" i="3"/>
  <c r="T14" i="3"/>
  <c r="G7" i="3"/>
  <c r="G8" i="3"/>
  <c r="H8" i="3"/>
  <c r="G9" i="3"/>
  <c r="G10" i="3"/>
  <c r="G11" i="3"/>
  <c r="H11" i="3"/>
  <c r="A16" i="10"/>
  <c r="G12" i="3"/>
  <c r="G13" i="3"/>
  <c r="G14" i="3"/>
  <c r="G15" i="3"/>
  <c r="H15" i="3"/>
  <c r="G16" i="3"/>
  <c r="G17" i="3"/>
  <c r="G18" i="3"/>
  <c r="G19" i="3"/>
  <c r="H19" i="3"/>
  <c r="A24" i="10"/>
  <c r="G20" i="3"/>
  <c r="G21" i="3"/>
  <c r="G23" i="3"/>
  <c r="G24" i="3"/>
  <c r="H24" i="3"/>
  <c r="G25" i="3"/>
  <c r="G26" i="3"/>
  <c r="G27" i="3"/>
  <c r="G28" i="3"/>
  <c r="G29" i="3"/>
  <c r="G30" i="3"/>
  <c r="G31" i="3"/>
  <c r="H31" i="3"/>
  <c r="A36" i="10"/>
  <c r="G32" i="3"/>
  <c r="H32" i="3"/>
  <c r="A37" i="10"/>
  <c r="G33" i="3"/>
  <c r="G34" i="3"/>
  <c r="G35" i="3"/>
  <c r="G36" i="3"/>
  <c r="G37" i="3"/>
  <c r="G38" i="3"/>
  <c r="G39" i="3"/>
  <c r="H39" i="3"/>
  <c r="A44" i="10"/>
  <c r="G40" i="3"/>
  <c r="H40" i="3"/>
  <c r="A45" i="10"/>
  <c r="G41" i="3"/>
  <c r="G42" i="3"/>
  <c r="G43" i="3"/>
  <c r="H43" i="3"/>
  <c r="A48" i="10"/>
  <c r="G44" i="3"/>
  <c r="G45" i="3"/>
  <c r="G46" i="3"/>
  <c r="G47" i="3"/>
  <c r="H47" i="3"/>
  <c r="G48" i="3"/>
  <c r="H48" i="3"/>
  <c r="G49" i="3"/>
  <c r="G50" i="3"/>
  <c r="G51" i="3"/>
  <c r="H51" i="3"/>
  <c r="A56" i="10"/>
  <c r="G52" i="3"/>
  <c r="G53" i="3"/>
  <c r="G54" i="3"/>
  <c r="G55" i="3"/>
  <c r="H55" i="3"/>
  <c r="A60" i="10"/>
  <c r="A9" i="10"/>
  <c r="A9" i="11"/>
  <c r="I9" i="11"/>
  <c r="Q9" i="11"/>
  <c r="Y9" i="11"/>
  <c r="A10" i="10"/>
  <c r="A11" i="10"/>
  <c r="H7" i="3"/>
  <c r="H9" i="3"/>
  <c r="A14" i="10"/>
  <c r="H10" i="3"/>
  <c r="H12" i="3"/>
  <c r="A17" i="10"/>
  <c r="A17" i="11"/>
  <c r="I17" i="11"/>
  <c r="Q17" i="11"/>
  <c r="Y17" i="11"/>
  <c r="H13" i="3"/>
  <c r="H14" i="3"/>
  <c r="H16" i="3"/>
  <c r="H17" i="3"/>
  <c r="H18" i="3"/>
  <c r="A23" i="10"/>
  <c r="A23" i="11"/>
  <c r="H20" i="3"/>
  <c r="H21" i="3"/>
  <c r="H23" i="3"/>
  <c r="H25" i="3"/>
  <c r="A30" i="10"/>
  <c r="H26" i="3"/>
  <c r="H27" i="3"/>
  <c r="A32" i="10"/>
  <c r="A32" i="11"/>
  <c r="I32" i="11"/>
  <c r="Q32" i="11"/>
  <c r="Y32" i="11"/>
  <c r="H28" i="3"/>
  <c r="H29" i="3"/>
  <c r="H30" i="3"/>
  <c r="A35" i="10"/>
  <c r="H33" i="3"/>
  <c r="A38" i="10"/>
  <c r="H34" i="3"/>
  <c r="A39" i="10"/>
  <c r="H35" i="3"/>
  <c r="A40" i="10"/>
  <c r="H36" i="3"/>
  <c r="H37" i="3"/>
  <c r="H38" i="3"/>
  <c r="A43" i="10"/>
  <c r="A43" i="11"/>
  <c r="I43" i="11"/>
  <c r="Q43" i="11"/>
  <c r="Y43" i="11"/>
  <c r="H41" i="3"/>
  <c r="H42" i="3"/>
  <c r="A47" i="10"/>
  <c r="H44" i="3"/>
  <c r="H45" i="3"/>
  <c r="A50" i="10"/>
  <c r="H46" i="3"/>
  <c r="A51" i="10"/>
  <c r="A53" i="10"/>
  <c r="H49" i="3"/>
  <c r="A54" i="10"/>
  <c r="H50" i="3"/>
  <c r="A55" i="10"/>
  <c r="H52" i="3"/>
  <c r="A57" i="10"/>
  <c r="H53" i="3"/>
  <c r="A58" i="10"/>
  <c r="A58" i="11"/>
  <c r="I58" i="11"/>
  <c r="Q58" i="11"/>
  <c r="Y58" i="11"/>
  <c r="H54" i="3"/>
  <c r="A59" i="10"/>
  <c r="A16" i="11"/>
  <c r="I16" i="11"/>
  <c r="Q16" i="11"/>
  <c r="Y16" i="11"/>
  <c r="A31" i="10"/>
  <c r="A31" i="11"/>
  <c r="I31" i="11"/>
  <c r="Q31" i="11"/>
  <c r="Y31" i="11"/>
  <c r="A21" i="10"/>
  <c r="A13" i="10"/>
  <c r="A52" i="10"/>
  <c r="A52" i="11"/>
  <c r="A20" i="10"/>
  <c r="A37" i="11"/>
  <c r="I37" i="11"/>
  <c r="Q37" i="11"/>
  <c r="Y37" i="11"/>
  <c r="A54" i="11"/>
  <c r="Q8" i="6"/>
  <c r="S8" i="6"/>
  <c r="U8" i="6"/>
  <c r="D57" i="3"/>
  <c r="D56" i="3"/>
  <c r="D55" i="3"/>
  <c r="D54" i="3"/>
  <c r="D53" i="3"/>
  <c r="A53" i="14"/>
  <c r="D52" i="3"/>
  <c r="D51" i="3"/>
  <c r="D50" i="3"/>
  <c r="D49" i="3"/>
  <c r="D48" i="3"/>
  <c r="D47" i="3"/>
  <c r="E47" i="3"/>
  <c r="B47" i="14"/>
  <c r="D46" i="3"/>
  <c r="E46" i="3"/>
  <c r="B46" i="14"/>
  <c r="D45" i="3"/>
  <c r="D44" i="3"/>
  <c r="D43" i="3"/>
  <c r="E43" i="3"/>
  <c r="B43" i="14"/>
  <c r="D42" i="3"/>
  <c r="D41" i="3"/>
  <c r="D40" i="3"/>
  <c r="D39" i="3"/>
  <c r="H40" i="10"/>
  <c r="D38" i="3"/>
  <c r="E38" i="3"/>
  <c r="B38" i="14"/>
  <c r="D37" i="3"/>
  <c r="A37" i="14"/>
  <c r="D36" i="3"/>
  <c r="D35" i="3"/>
  <c r="A35" i="14"/>
  <c r="D34" i="3"/>
  <c r="D33" i="3"/>
  <c r="D32" i="3"/>
  <c r="D31" i="3"/>
  <c r="D30" i="3"/>
  <c r="D29" i="3"/>
  <c r="E29" i="3"/>
  <c r="B29" i="14"/>
  <c r="D28" i="3"/>
  <c r="D27" i="3"/>
  <c r="H28" i="10"/>
  <c r="D25" i="3"/>
  <c r="D24" i="3"/>
  <c r="D23" i="3"/>
  <c r="E23" i="3"/>
  <c r="B23" i="14"/>
  <c r="D22" i="3"/>
  <c r="E22" i="3"/>
  <c r="B22" i="14"/>
  <c r="D21" i="3"/>
  <c r="D20" i="3"/>
  <c r="D19" i="3"/>
  <c r="D18" i="3"/>
  <c r="D16" i="3"/>
  <c r="H17" i="10"/>
  <c r="D15" i="3"/>
  <c r="D14" i="3"/>
  <c r="E14" i="3"/>
  <c r="B14" i="14"/>
  <c r="D13" i="3"/>
  <c r="D12" i="3"/>
  <c r="D11" i="3"/>
  <c r="D10" i="3"/>
  <c r="D9" i="3"/>
  <c r="E9" i="3"/>
  <c r="B9" i="14"/>
  <c r="D8" i="3"/>
  <c r="D7" i="3"/>
  <c r="E7" i="3"/>
  <c r="B7" i="14"/>
  <c r="A23" i="14"/>
  <c r="H24" i="10"/>
  <c r="AM23" i="3"/>
  <c r="E27" i="3"/>
  <c r="B27" i="14"/>
  <c r="A27" i="14"/>
  <c r="E31" i="3"/>
  <c r="B31" i="14"/>
  <c r="A31" i="14"/>
  <c r="H32" i="10"/>
  <c r="AM31" i="3"/>
  <c r="E35" i="3"/>
  <c r="B35" i="14"/>
  <c r="H36" i="10"/>
  <c r="AM35" i="3"/>
  <c r="E39" i="3"/>
  <c r="B39" i="14"/>
  <c r="A43" i="14"/>
  <c r="H44" i="10"/>
  <c r="AM43" i="3"/>
  <c r="A47" i="14"/>
  <c r="H48" i="10"/>
  <c r="AM47" i="3"/>
  <c r="E51" i="3"/>
  <c r="B51" i="14"/>
  <c r="A51" i="14"/>
  <c r="H52" i="10"/>
  <c r="AM51" i="3"/>
  <c r="A57" i="14"/>
  <c r="AM8" i="3"/>
  <c r="E12" i="3"/>
  <c r="B12" i="14"/>
  <c r="AM12" i="3"/>
  <c r="A12" i="14"/>
  <c r="H13" i="10"/>
  <c r="E16" i="3"/>
  <c r="B16" i="14"/>
  <c r="AM16" i="3"/>
  <c r="A16" i="14"/>
  <c r="E20" i="3"/>
  <c r="B20" i="14"/>
  <c r="AM20" i="3"/>
  <c r="A20" i="14"/>
  <c r="H21" i="10"/>
  <c r="E24" i="3"/>
  <c r="B24" i="14"/>
  <c r="AM24" i="3"/>
  <c r="A24" i="14"/>
  <c r="H25" i="10"/>
  <c r="E28" i="3"/>
  <c r="B28" i="14"/>
  <c r="H29" i="10"/>
  <c r="E32" i="3"/>
  <c r="B32" i="14"/>
  <c r="AM32" i="3"/>
  <c r="A32" i="14"/>
  <c r="H33" i="10"/>
  <c r="AM36" i="3"/>
  <c r="E40" i="3"/>
  <c r="B40" i="14"/>
  <c r="AM40" i="3"/>
  <c r="A40" i="14"/>
  <c r="H41" i="10"/>
  <c r="E44" i="3"/>
  <c r="B44" i="14"/>
  <c r="AM44" i="3"/>
  <c r="A44" i="14"/>
  <c r="H45" i="10"/>
  <c r="E54" i="3"/>
  <c r="B54" i="14"/>
  <c r="AM54" i="3"/>
  <c r="A54" i="14"/>
  <c r="H55" i="10"/>
  <c r="A9" i="14"/>
  <c r="E13" i="3"/>
  <c r="B13" i="14"/>
  <c r="H14" i="10"/>
  <c r="E17" i="3"/>
  <c r="B17" i="14"/>
  <c r="AM17" i="3"/>
  <c r="A17" i="14"/>
  <c r="E21" i="3"/>
  <c r="B21" i="14"/>
  <c r="H22" i="10"/>
  <c r="AM21" i="3"/>
  <c r="A21" i="14"/>
  <c r="AM29" i="3"/>
  <c r="E41" i="3"/>
  <c r="B41" i="14"/>
  <c r="H42" i="10"/>
  <c r="AM41" i="3"/>
  <c r="A41" i="14"/>
  <c r="E45" i="3"/>
  <c r="B45" i="14"/>
  <c r="H46" i="10"/>
  <c r="AM45" i="3"/>
  <c r="A45" i="14"/>
  <c r="E49" i="3"/>
  <c r="B49" i="14"/>
  <c r="A49" i="14"/>
  <c r="E55" i="3"/>
  <c r="B55" i="14"/>
  <c r="H56" i="10"/>
  <c r="AM55" i="3"/>
  <c r="A55" i="14"/>
  <c r="E11" i="3"/>
  <c r="B11" i="14"/>
  <c r="A11" i="14"/>
  <c r="H12" i="10"/>
  <c r="AM11" i="3"/>
  <c r="E10" i="3"/>
  <c r="B10" i="14"/>
  <c r="H11" i="10"/>
  <c r="AM10" i="3"/>
  <c r="A10" i="14"/>
  <c r="H15" i="10"/>
  <c r="AM14" i="3"/>
  <c r="A14" i="14"/>
  <c r="E18" i="3"/>
  <c r="B18" i="14"/>
  <c r="H19" i="10"/>
  <c r="AM18" i="3"/>
  <c r="A18" i="14"/>
  <c r="H23" i="10"/>
  <c r="AM22" i="3"/>
  <c r="A22" i="14"/>
  <c r="B26" i="14"/>
  <c r="H27" i="10"/>
  <c r="AM26" i="3"/>
  <c r="A26" i="14"/>
  <c r="H31" i="10"/>
  <c r="AM30" i="3"/>
  <c r="A30" i="14"/>
  <c r="E34" i="3"/>
  <c r="B34" i="14"/>
  <c r="H35" i="10"/>
  <c r="AM34" i="3"/>
  <c r="A34" i="14"/>
  <c r="H39" i="10"/>
  <c r="AM38" i="3"/>
  <c r="A38" i="14"/>
  <c r="E42" i="3"/>
  <c r="B42" i="14"/>
  <c r="H43" i="10"/>
  <c r="AM42" i="3"/>
  <c r="A42" i="14"/>
  <c r="H47" i="10"/>
  <c r="AM46" i="3"/>
  <c r="A46" i="14"/>
  <c r="E50" i="3"/>
  <c r="B50" i="14"/>
  <c r="H51" i="10"/>
  <c r="AM50" i="3"/>
  <c r="A50" i="14"/>
  <c r="E52" i="3"/>
  <c r="B52" i="14"/>
  <c r="H53" i="10"/>
  <c r="AM52" i="3"/>
  <c r="A52" i="14"/>
  <c r="E30" i="3"/>
  <c r="B30" i="14"/>
  <c r="M9" i="10"/>
  <c r="M11" i="10"/>
  <c r="B9" i="6"/>
  <c r="B10" i="6"/>
  <c r="I54" i="11"/>
  <c r="Q54" i="11"/>
  <c r="Y54" i="11"/>
  <c r="I52" i="11"/>
  <c r="Q52" i="11"/>
  <c r="Y52" i="11"/>
  <c r="I23" i="11"/>
  <c r="Q23" i="11"/>
  <c r="Y23" i="11"/>
  <c r="F50" i="26"/>
  <c r="B50" i="26"/>
  <c r="B11" i="6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E9" i="10"/>
  <c r="E10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D9" i="10"/>
  <c r="D10" i="10"/>
  <c r="D11" i="10"/>
  <c r="J39" i="25"/>
  <c r="I39" i="25"/>
  <c r="J38" i="25"/>
  <c r="I38" i="25"/>
  <c r="J37" i="25"/>
  <c r="I37" i="25"/>
  <c r="J36" i="25"/>
  <c r="I36" i="25"/>
  <c r="J35" i="25"/>
  <c r="I35" i="25"/>
  <c r="J34" i="25"/>
  <c r="I34" i="25"/>
  <c r="J33" i="25"/>
  <c r="I33" i="25"/>
  <c r="J32" i="25"/>
  <c r="I32" i="25"/>
  <c r="J31" i="25"/>
  <c r="I31" i="25"/>
  <c r="J30" i="25"/>
  <c r="I30" i="25"/>
  <c r="J29" i="25"/>
  <c r="W29" i="25"/>
  <c r="I29" i="25"/>
  <c r="J28" i="25"/>
  <c r="I28" i="25"/>
  <c r="J27" i="25"/>
  <c r="I27" i="25"/>
  <c r="J26" i="25"/>
  <c r="V26" i="25"/>
  <c r="I26" i="25"/>
  <c r="J25" i="25"/>
  <c r="M25" i="25"/>
  <c r="I25" i="25"/>
  <c r="J24" i="25"/>
  <c r="I24" i="25"/>
  <c r="I23" i="25"/>
  <c r="V23" i="25"/>
  <c r="J22" i="25"/>
  <c r="I22" i="25"/>
  <c r="J21" i="25"/>
  <c r="M21" i="25"/>
  <c r="I21" i="25"/>
  <c r="J20" i="25"/>
  <c r="M20" i="25"/>
  <c r="I20" i="25"/>
  <c r="J19" i="25"/>
  <c r="I19" i="25"/>
  <c r="J18" i="25"/>
  <c r="I18" i="25"/>
  <c r="J17" i="25"/>
  <c r="M17" i="25"/>
  <c r="I17" i="25"/>
  <c r="J16" i="25"/>
  <c r="I16" i="25"/>
  <c r="J15" i="25"/>
  <c r="I15" i="25"/>
  <c r="J14" i="25"/>
  <c r="I14" i="25"/>
  <c r="J13" i="25"/>
  <c r="V13" i="25"/>
  <c r="I13" i="25"/>
  <c r="J12" i="25"/>
  <c r="M12" i="25"/>
  <c r="I12" i="25"/>
  <c r="J11" i="25"/>
  <c r="I11" i="25"/>
  <c r="J10" i="25"/>
  <c r="I10" i="25"/>
  <c r="J9" i="25"/>
  <c r="V9" i="25"/>
  <c r="I9" i="25"/>
  <c r="J8" i="25"/>
  <c r="V8" i="25"/>
  <c r="I8" i="25"/>
  <c r="W7" i="25"/>
  <c r="N7" i="25"/>
  <c r="M28" i="25"/>
  <c r="M9" i="25"/>
  <c r="V25" i="25"/>
  <c r="V29" i="25"/>
  <c r="V33" i="25"/>
  <c r="M32" i="25"/>
  <c r="V17" i="25"/>
  <c r="V21" i="25"/>
  <c r="M13" i="25"/>
  <c r="M24" i="25"/>
  <c r="M36" i="25"/>
  <c r="W14" i="25"/>
  <c r="V22" i="25"/>
  <c r="W8" i="25"/>
  <c r="M8" i="25"/>
  <c r="W16" i="25"/>
  <c r="V16" i="25"/>
  <c r="M16" i="25"/>
  <c r="W20" i="25"/>
  <c r="V20" i="25"/>
  <c r="W12" i="25"/>
  <c r="W36" i="25"/>
  <c r="W17" i="25"/>
  <c r="V36" i="25"/>
  <c r="V37" i="25"/>
  <c r="W37" i="25"/>
  <c r="X7" i="25"/>
  <c r="M23" i="25"/>
  <c r="W23" i="25"/>
  <c r="M37" i="25"/>
  <c r="W9" i="25"/>
  <c r="W13" i="25"/>
  <c r="W21" i="25"/>
  <c r="W33" i="25"/>
  <c r="W24" i="25"/>
  <c r="V24" i="25"/>
  <c r="W28" i="25"/>
  <c r="V28" i="25"/>
  <c r="V30" i="25"/>
  <c r="W32" i="25"/>
  <c r="V32" i="25"/>
  <c r="M29" i="25"/>
  <c r="M31" i="25"/>
  <c r="M33" i="25"/>
  <c r="X29" i="25"/>
  <c r="X38" i="25"/>
  <c r="X9" i="25"/>
  <c r="X23" i="25"/>
  <c r="Y7" i="25"/>
  <c r="X32" i="25"/>
  <c r="X30" i="25"/>
  <c r="X28" i="25"/>
  <c r="X34" i="25"/>
  <c r="X26" i="25"/>
  <c r="X24" i="25"/>
  <c r="X20" i="25"/>
  <c r="X16" i="25"/>
  <c r="X12" i="25"/>
  <c r="X8" i="25"/>
  <c r="X18" i="25"/>
  <c r="X13" i="25"/>
  <c r="X35" i="25"/>
  <c r="X37" i="25"/>
  <c r="X22" i="25"/>
  <c r="X17" i="25"/>
  <c r="X11" i="25"/>
  <c r="X36" i="25"/>
  <c r="X33" i="25"/>
  <c r="X25" i="25"/>
  <c r="X21" i="25"/>
  <c r="X10" i="25"/>
  <c r="X19" i="25"/>
  <c r="Y36" i="25"/>
  <c r="Y23" i="25"/>
  <c r="Y21" i="25"/>
  <c r="Y17" i="25"/>
  <c r="Y15" i="25"/>
  <c r="Y13" i="25"/>
  <c r="Y9" i="25"/>
  <c r="Y38" i="25"/>
  <c r="Z7" i="25"/>
  <c r="Y10" i="25"/>
  <c r="Y28" i="25"/>
  <c r="Y20" i="25"/>
  <c r="Y18" i="25"/>
  <c r="Y12" i="25"/>
  <c r="Y29" i="25"/>
  <c r="Y16" i="25"/>
  <c r="Y34" i="25"/>
  <c r="Y26" i="25"/>
  <c r="Y37" i="25"/>
  <c r="Y14" i="25"/>
  <c r="Y30" i="25"/>
  <c r="Y22" i="25"/>
  <c r="Y32" i="25"/>
  <c r="Y8" i="25"/>
  <c r="Y24" i="25"/>
  <c r="Y25" i="25"/>
  <c r="Y33" i="25"/>
  <c r="Z38" i="25"/>
  <c r="Z36" i="25"/>
  <c r="Z33" i="25"/>
  <c r="Z29" i="25"/>
  <c r="Z25" i="25"/>
  <c r="Z23" i="25"/>
  <c r="Z21" i="25"/>
  <c r="Z17" i="25"/>
  <c r="Z13" i="25"/>
  <c r="Z9" i="25"/>
  <c r="Z15" i="25"/>
  <c r="Z22" i="25"/>
  <c r="Z18" i="25"/>
  <c r="Z12" i="25"/>
  <c r="Z37" i="25"/>
  <c r="Z30" i="25"/>
  <c r="Z10" i="25"/>
  <c r="Z16" i="25"/>
  <c r="Z26" i="25"/>
  <c r="Z20" i="25"/>
  <c r="Z28" i="25"/>
  <c r="Z39" i="25"/>
  <c r="Z14" i="25"/>
  <c r="Z24" i="25"/>
  <c r="Z32" i="25"/>
  <c r="Z8" i="25"/>
  <c r="Z34" i="25"/>
  <c r="F11" i="6"/>
  <c r="Q11" i="6"/>
  <c r="U11" i="6"/>
  <c r="F12" i="6"/>
  <c r="Q12" i="6"/>
  <c r="T12" i="6"/>
  <c r="F13" i="6"/>
  <c r="Q13" i="6"/>
  <c r="F14" i="6"/>
  <c r="Q14" i="6"/>
  <c r="F15" i="6"/>
  <c r="Q15" i="6"/>
  <c r="U15" i="6"/>
  <c r="F16" i="6"/>
  <c r="Q16" i="6"/>
  <c r="F18" i="6"/>
  <c r="Q18" i="6"/>
  <c r="F19" i="6"/>
  <c r="Q19" i="6"/>
  <c r="F20" i="6"/>
  <c r="Q20" i="6"/>
  <c r="T20" i="6"/>
  <c r="F22" i="6"/>
  <c r="Q22" i="6"/>
  <c r="F23" i="6"/>
  <c r="Q23" i="6"/>
  <c r="U23" i="6"/>
  <c r="F24" i="6"/>
  <c r="Q24" i="6"/>
  <c r="F25" i="6"/>
  <c r="Q25" i="6"/>
  <c r="T25" i="6"/>
  <c r="F26" i="6"/>
  <c r="Q26" i="6"/>
  <c r="F29" i="6"/>
  <c r="Q29" i="6"/>
  <c r="F30" i="6"/>
  <c r="Q30" i="6"/>
  <c r="F31" i="6"/>
  <c r="Q31" i="6"/>
  <c r="F32" i="6"/>
  <c r="Q32" i="6"/>
  <c r="F33" i="6"/>
  <c r="Q33" i="6"/>
  <c r="T33" i="6"/>
  <c r="F34" i="6"/>
  <c r="Q34" i="6"/>
  <c r="F36" i="6"/>
  <c r="Q36" i="6"/>
  <c r="F37" i="6"/>
  <c r="Q37" i="6"/>
  <c r="F40" i="6"/>
  <c r="Q40" i="6"/>
  <c r="F41" i="6"/>
  <c r="Q41" i="6"/>
  <c r="F42" i="6"/>
  <c r="Q42" i="6"/>
  <c r="F43" i="6"/>
  <c r="Q43" i="6"/>
  <c r="U43" i="6"/>
  <c r="F44" i="6"/>
  <c r="Q44" i="6"/>
  <c r="T44" i="6"/>
  <c r="F45" i="6"/>
  <c r="Q45" i="6"/>
  <c r="F46" i="6"/>
  <c r="Q46" i="6"/>
  <c r="R46" i="6"/>
  <c r="F47" i="6"/>
  <c r="Q47" i="6"/>
  <c r="F48" i="6"/>
  <c r="Q48" i="6"/>
  <c r="F49" i="6"/>
  <c r="Q49" i="6"/>
  <c r="F51" i="6"/>
  <c r="Q51" i="6"/>
  <c r="F52" i="6"/>
  <c r="Q52" i="6"/>
  <c r="F53" i="6"/>
  <c r="Q53" i="6"/>
  <c r="F54" i="6"/>
  <c r="Q54" i="6"/>
  <c r="F56" i="6"/>
  <c r="Q56" i="6"/>
  <c r="F57" i="6"/>
  <c r="Q57" i="6"/>
  <c r="J19" i="11"/>
  <c r="R19" i="11"/>
  <c r="Z19" i="11"/>
  <c r="F9" i="6"/>
  <c r="Q9" i="6"/>
  <c r="T9" i="6"/>
  <c r="J60" i="11"/>
  <c r="R60" i="11"/>
  <c r="Z60" i="11"/>
  <c r="J59" i="11"/>
  <c r="R59" i="11"/>
  <c r="Z59" i="11"/>
  <c r="J58" i="11"/>
  <c r="R58" i="11"/>
  <c r="Z58" i="11"/>
  <c r="J57" i="11"/>
  <c r="R57" i="11"/>
  <c r="Z57" i="11"/>
  <c r="J56" i="11"/>
  <c r="R56" i="11"/>
  <c r="Z56" i="11"/>
  <c r="J55" i="11"/>
  <c r="R55" i="11"/>
  <c r="Z55" i="11"/>
  <c r="J54" i="11"/>
  <c r="R54" i="11"/>
  <c r="Z54" i="11"/>
  <c r="J53" i="11"/>
  <c r="R53" i="11"/>
  <c r="Z53" i="11"/>
  <c r="J52" i="11"/>
  <c r="R52" i="11"/>
  <c r="Z52" i="11"/>
  <c r="J51" i="11"/>
  <c r="R51" i="11"/>
  <c r="Z51" i="11"/>
  <c r="J50" i="11"/>
  <c r="R50" i="11"/>
  <c r="Z50" i="11"/>
  <c r="J49" i="11"/>
  <c r="R49" i="11"/>
  <c r="Z49" i="11"/>
  <c r="J48" i="11"/>
  <c r="R48" i="11"/>
  <c r="Z48" i="11"/>
  <c r="J47" i="11"/>
  <c r="R47" i="11"/>
  <c r="Z47" i="11"/>
  <c r="J46" i="11"/>
  <c r="R46" i="11"/>
  <c r="Z46" i="11"/>
  <c r="J45" i="11"/>
  <c r="R45" i="11"/>
  <c r="Z45" i="11"/>
  <c r="J44" i="11"/>
  <c r="R44" i="11"/>
  <c r="Z44" i="11"/>
  <c r="J43" i="11"/>
  <c r="R43" i="11"/>
  <c r="Z43" i="11"/>
  <c r="J42" i="11"/>
  <c r="R42" i="11"/>
  <c r="Z42" i="11"/>
  <c r="J41" i="11"/>
  <c r="R41" i="11"/>
  <c r="Z41" i="11"/>
  <c r="J40" i="11"/>
  <c r="R40" i="11"/>
  <c r="Z40" i="11"/>
  <c r="J39" i="11"/>
  <c r="R39" i="11"/>
  <c r="Z39" i="11"/>
  <c r="J38" i="11"/>
  <c r="R38" i="11"/>
  <c r="Z38" i="11"/>
  <c r="J37" i="11"/>
  <c r="R37" i="11"/>
  <c r="Z37" i="11"/>
  <c r="J36" i="11"/>
  <c r="R36" i="11"/>
  <c r="Z36" i="11"/>
  <c r="J35" i="11"/>
  <c r="R35" i="11"/>
  <c r="Z35" i="11"/>
  <c r="J34" i="11"/>
  <c r="R34" i="11"/>
  <c r="Z34" i="11"/>
  <c r="J33" i="11"/>
  <c r="R33" i="11"/>
  <c r="Z33" i="11"/>
  <c r="J32" i="11"/>
  <c r="R32" i="11"/>
  <c r="Z32" i="11"/>
  <c r="J31" i="11"/>
  <c r="R31" i="11"/>
  <c r="Z31" i="11"/>
  <c r="J30" i="11"/>
  <c r="R30" i="11"/>
  <c r="Z30" i="11"/>
  <c r="J29" i="11"/>
  <c r="R29" i="11"/>
  <c r="Z29" i="11"/>
  <c r="J28" i="11"/>
  <c r="R28" i="11"/>
  <c r="Z28" i="11"/>
  <c r="J27" i="11"/>
  <c r="R27" i="11"/>
  <c r="Z27" i="11"/>
  <c r="J26" i="11"/>
  <c r="R26" i="11"/>
  <c r="Z26" i="11"/>
  <c r="J25" i="11"/>
  <c r="R25" i="11"/>
  <c r="Z25" i="11"/>
  <c r="J24" i="11"/>
  <c r="R24" i="11"/>
  <c r="Z24" i="11"/>
  <c r="J23" i="11"/>
  <c r="R23" i="11"/>
  <c r="Z23" i="11"/>
  <c r="J22" i="11"/>
  <c r="R22" i="11"/>
  <c r="Z22" i="11"/>
  <c r="J21" i="11"/>
  <c r="R21" i="11"/>
  <c r="Z21" i="11"/>
  <c r="J20" i="11"/>
  <c r="R20" i="11"/>
  <c r="Z20" i="11"/>
  <c r="J17" i="11"/>
  <c r="R17" i="11"/>
  <c r="Z17" i="11"/>
  <c r="J16" i="11"/>
  <c r="R16" i="11"/>
  <c r="Z16" i="11"/>
  <c r="J15" i="11"/>
  <c r="R15" i="11"/>
  <c r="Z15" i="11"/>
  <c r="J14" i="11"/>
  <c r="R14" i="11"/>
  <c r="Z14" i="11"/>
  <c r="J13" i="11"/>
  <c r="R13" i="11"/>
  <c r="Z13" i="11"/>
  <c r="J12" i="11"/>
  <c r="R12" i="11"/>
  <c r="Z12" i="11"/>
  <c r="J11" i="11"/>
  <c r="R11" i="11"/>
  <c r="Z11" i="11"/>
  <c r="J10" i="11"/>
  <c r="R10" i="11"/>
  <c r="Z10" i="11"/>
  <c r="J9" i="11"/>
  <c r="R9" i="11"/>
  <c r="Z9" i="11"/>
  <c r="J8" i="11"/>
  <c r="R8" i="11"/>
  <c r="Z8" i="11"/>
  <c r="Q19" i="3"/>
  <c r="Q18" i="3"/>
  <c r="R18" i="3"/>
  <c r="T16" i="3"/>
  <c r="Q17" i="3"/>
  <c r="R17" i="3"/>
  <c r="T15" i="3"/>
  <c r="Q15" i="3"/>
  <c r="R15" i="3"/>
  <c r="T13" i="3"/>
  <c r="Q14" i="3"/>
  <c r="R14" i="3"/>
  <c r="T12" i="3"/>
  <c r="Q13" i="3"/>
  <c r="R13" i="3"/>
  <c r="T11" i="3"/>
  <c r="Q12" i="3"/>
  <c r="R12" i="3"/>
  <c r="T10" i="3"/>
  <c r="Q11" i="3"/>
  <c r="R11" i="3"/>
  <c r="T9" i="3"/>
  <c r="Q10" i="3"/>
  <c r="R10" i="3"/>
  <c r="T8" i="3"/>
  <c r="Q9" i="3"/>
  <c r="R9" i="3"/>
  <c r="T7" i="3"/>
  <c r="Q7" i="3"/>
  <c r="R7" i="3"/>
  <c r="S7" i="3"/>
  <c r="N9" i="3"/>
  <c r="N8" i="3"/>
  <c r="N7" i="3"/>
  <c r="M8" i="3"/>
  <c r="M7" i="3"/>
  <c r="L10" i="3"/>
  <c r="L9" i="3"/>
  <c r="L8" i="3"/>
  <c r="L7" i="3"/>
  <c r="A8" i="10"/>
  <c r="A8" i="11"/>
  <c r="I8" i="11"/>
  <c r="Q8" i="11"/>
  <c r="Y8" i="11"/>
  <c r="A1" i="1"/>
  <c r="G8" i="27"/>
  <c r="R47" i="6"/>
  <c r="T47" i="6"/>
  <c r="U47" i="6"/>
  <c r="S47" i="6"/>
  <c r="S22" i="6"/>
  <c r="U22" i="6"/>
  <c r="R22" i="6"/>
  <c r="U19" i="6"/>
  <c r="S19" i="6"/>
  <c r="T19" i="6"/>
  <c r="S31" i="6"/>
  <c r="U31" i="6"/>
  <c r="R31" i="6"/>
  <c r="U46" i="6"/>
  <c r="T43" i="6"/>
  <c r="A22" i="10"/>
  <c r="U9" i="6"/>
  <c r="U26" i="6"/>
  <c r="T26" i="6"/>
  <c r="R26" i="6"/>
  <c r="S26" i="6"/>
  <c r="U18" i="6"/>
  <c r="T18" i="6"/>
  <c r="R18" i="6"/>
  <c r="S18" i="6"/>
  <c r="A47" i="11"/>
  <c r="I47" i="11"/>
  <c r="Q47" i="11"/>
  <c r="Y47" i="11"/>
  <c r="R34" i="6"/>
  <c r="S34" i="6"/>
  <c r="T34" i="6"/>
  <c r="U34" i="6"/>
  <c r="A56" i="11"/>
  <c r="I56" i="11"/>
  <c r="Q56" i="11"/>
  <c r="Y56" i="11"/>
  <c r="S11" i="6"/>
  <c r="S23" i="6"/>
  <c r="S43" i="6"/>
  <c r="T15" i="6"/>
  <c r="R23" i="6"/>
  <c r="T11" i="6"/>
  <c r="T23" i="6"/>
  <c r="S15" i="6"/>
  <c r="T46" i="6"/>
  <c r="T22" i="6"/>
  <c r="S46" i="6"/>
  <c r="R15" i="6"/>
  <c r="T31" i="6"/>
  <c r="A14" i="11"/>
  <c r="I14" i="11"/>
  <c r="Q14" i="11"/>
  <c r="Y14" i="11"/>
  <c r="C24" i="27"/>
  <c r="U44" i="6"/>
  <c r="R44" i="6"/>
  <c r="S44" i="6"/>
  <c r="U37" i="6"/>
  <c r="R37" i="6"/>
  <c r="S37" i="6"/>
  <c r="T37" i="6"/>
  <c r="U40" i="6"/>
  <c r="R40" i="6"/>
  <c r="S40" i="6"/>
  <c r="T40" i="6"/>
  <c r="U48" i="6"/>
  <c r="R48" i="6"/>
  <c r="S48" i="6"/>
  <c r="T48" i="6"/>
  <c r="U25" i="6"/>
  <c r="R25" i="6"/>
  <c r="S25" i="6"/>
  <c r="U20" i="6"/>
  <c r="R20" i="6"/>
  <c r="S20" i="6"/>
  <c r="U32" i="6"/>
  <c r="R32" i="6"/>
  <c r="S32" i="6"/>
  <c r="T32" i="6"/>
  <c r="U16" i="6"/>
  <c r="R16" i="6"/>
  <c r="S16" i="6"/>
  <c r="T16" i="6"/>
  <c r="U36" i="6"/>
  <c r="R36" i="6"/>
  <c r="S36" i="6"/>
  <c r="U49" i="6"/>
  <c r="R49" i="6"/>
  <c r="S49" i="6"/>
  <c r="T49" i="6"/>
  <c r="U24" i="6"/>
  <c r="R24" i="6"/>
  <c r="S24" i="6"/>
  <c r="T24" i="6"/>
  <c r="T36" i="6"/>
  <c r="U29" i="6"/>
  <c r="R29" i="6"/>
  <c r="S29" i="6"/>
  <c r="T29" i="6"/>
  <c r="U13" i="6"/>
  <c r="R13" i="6"/>
  <c r="S13" i="6"/>
  <c r="T13" i="6"/>
  <c r="R9" i="6"/>
  <c r="S9" i="6"/>
  <c r="U33" i="6"/>
  <c r="R33" i="6"/>
  <c r="S33" i="6"/>
  <c r="U45" i="6"/>
  <c r="R45" i="6"/>
  <c r="S45" i="6"/>
  <c r="T45" i="6"/>
  <c r="U12" i="6"/>
  <c r="R12" i="6"/>
  <c r="S12" i="6"/>
  <c r="A12" i="10"/>
  <c r="A19" i="14"/>
  <c r="H20" i="10"/>
  <c r="E19" i="3"/>
  <c r="AM19" i="3"/>
  <c r="AM48" i="3"/>
  <c r="H49" i="10"/>
  <c r="E48" i="3"/>
  <c r="A48" i="14"/>
  <c r="E56" i="3"/>
  <c r="H57" i="10"/>
  <c r="AM56" i="3"/>
  <c r="A56" i="14"/>
  <c r="R11" i="6"/>
  <c r="R19" i="6"/>
  <c r="R43" i="6"/>
  <c r="O10" i="25"/>
  <c r="N22" i="25"/>
  <c r="N25" i="25"/>
  <c r="N17" i="25"/>
  <c r="N23" i="25"/>
  <c r="N27" i="25"/>
  <c r="N33" i="25"/>
  <c r="N21" i="25"/>
  <c r="N31" i="25"/>
  <c r="N29" i="25"/>
  <c r="N37" i="25"/>
  <c r="N39" i="25"/>
  <c r="N20" i="25"/>
  <c r="N11" i="25"/>
  <c r="N24" i="25"/>
  <c r="N28" i="25"/>
  <c r="N15" i="25"/>
  <c r="O7" i="25"/>
  <c r="N19" i="25"/>
  <c r="N13" i="25"/>
  <c r="N36" i="25"/>
  <c r="N32" i="25"/>
  <c r="N12" i="25"/>
  <c r="N35" i="25"/>
  <c r="W11" i="25"/>
  <c r="M11" i="25"/>
  <c r="V11" i="25"/>
  <c r="Z11" i="25"/>
  <c r="Y11" i="25"/>
  <c r="W15" i="25"/>
  <c r="M15" i="25"/>
  <c r="X15" i="25"/>
  <c r="V15" i="25"/>
  <c r="V19" i="25"/>
  <c r="W19" i="25"/>
  <c r="M19" i="25"/>
  <c r="Y19" i="25"/>
  <c r="Z19" i="25"/>
  <c r="M27" i="25"/>
  <c r="V27" i="25"/>
  <c r="W27" i="25"/>
  <c r="Y27" i="25"/>
  <c r="X27" i="25"/>
  <c r="Z27" i="25"/>
  <c r="V31" i="25"/>
  <c r="W31" i="25"/>
  <c r="X31" i="25"/>
  <c r="Z31" i="25"/>
  <c r="Y31" i="25"/>
  <c r="W35" i="25"/>
  <c r="M35" i="25"/>
  <c r="V35" i="25"/>
  <c r="Z35" i="25"/>
  <c r="Y35" i="25"/>
  <c r="V39" i="25"/>
  <c r="W39" i="25"/>
  <c r="M39" i="25"/>
  <c r="Y39" i="25"/>
  <c r="X39" i="25"/>
  <c r="A53" i="11"/>
  <c r="I53" i="11"/>
  <c r="Q53" i="11"/>
  <c r="Y53" i="11"/>
  <c r="A11" i="11"/>
  <c r="I11" i="11"/>
  <c r="Q11" i="11"/>
  <c r="Y11" i="11"/>
  <c r="D14" i="10"/>
  <c r="D15" i="10"/>
  <c r="D16" i="10"/>
  <c r="D17" i="10"/>
  <c r="D18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12" i="10"/>
  <c r="D13" i="10"/>
  <c r="A13" i="11"/>
  <c r="I13" i="11"/>
  <c r="Q13" i="11"/>
  <c r="Y13" i="11"/>
  <c r="A19" i="10"/>
  <c r="N16" i="25"/>
  <c r="A21" i="11"/>
  <c r="I21" i="11"/>
  <c r="Q21" i="11"/>
  <c r="Y21" i="11"/>
  <c r="A34" i="10"/>
  <c r="A27" i="10"/>
  <c r="A27" i="11"/>
  <c r="I27" i="11"/>
  <c r="Q27" i="11"/>
  <c r="Y27" i="11"/>
  <c r="A18" i="10"/>
  <c r="M18" i="25"/>
  <c r="A57" i="11"/>
  <c r="I57" i="11"/>
  <c r="Q57" i="11"/>
  <c r="Y57" i="11"/>
  <c r="A42" i="10"/>
  <c r="A33" i="10"/>
  <c r="A26" i="10"/>
  <c r="A49" i="10"/>
  <c r="A41" i="10"/>
  <c r="A25" i="10"/>
  <c r="A55" i="11"/>
  <c r="I55" i="11"/>
  <c r="Q55" i="11"/>
  <c r="Y55" i="11"/>
  <c r="A15" i="10"/>
  <c r="V10" i="25"/>
  <c r="N10" i="25"/>
  <c r="W10" i="25"/>
  <c r="M10" i="25"/>
  <c r="O14" i="25"/>
  <c r="V14" i="25"/>
  <c r="X14" i="25"/>
  <c r="N14" i="25"/>
  <c r="M14" i="25"/>
  <c r="V18" i="25"/>
  <c r="N18" i="25"/>
  <c r="W18" i="25"/>
  <c r="M22" i="25"/>
  <c r="W22" i="25"/>
  <c r="O22" i="25"/>
  <c r="M26" i="25"/>
  <c r="N26" i="25"/>
  <c r="W26" i="25"/>
  <c r="N30" i="25"/>
  <c r="M30" i="25"/>
  <c r="W30" i="25"/>
  <c r="M34" i="25"/>
  <c r="W34" i="25"/>
  <c r="O34" i="25"/>
  <c r="V34" i="25"/>
  <c r="N34" i="25"/>
  <c r="O38" i="25"/>
  <c r="N38" i="25"/>
  <c r="M38" i="25"/>
  <c r="V38" i="25"/>
  <c r="W38" i="25"/>
  <c r="H26" i="10"/>
  <c r="E25" i="3"/>
  <c r="AM25" i="3"/>
  <c r="A25" i="14"/>
  <c r="E33" i="3"/>
  <c r="H34" i="10"/>
  <c r="AM33" i="3"/>
  <c r="A33" i="14"/>
  <c r="V12" i="25"/>
  <c r="N8" i="25"/>
  <c r="N9" i="25"/>
  <c r="AM9" i="3"/>
  <c r="AM13" i="3"/>
  <c r="A13" i="14"/>
  <c r="H50" i="10"/>
  <c r="AM49" i="3"/>
  <c r="H58" i="10"/>
  <c r="E57" i="3"/>
  <c r="AM57" i="3"/>
  <c r="A40" i="11"/>
  <c r="I40" i="11"/>
  <c r="Q40" i="11"/>
  <c r="Y40" i="11"/>
  <c r="W25" i="25"/>
  <c r="H10" i="10"/>
  <c r="AM28" i="3"/>
  <c r="A28" i="14"/>
  <c r="E36" i="3"/>
  <c r="A36" i="14"/>
  <c r="H37" i="10"/>
  <c r="A39" i="11"/>
  <c r="I39" i="11"/>
  <c r="Q39" i="11"/>
  <c r="Y39" i="11"/>
  <c r="A48" i="11"/>
  <c r="I48" i="11"/>
  <c r="Q48" i="11"/>
  <c r="Y48" i="11"/>
  <c r="A24" i="11"/>
  <c r="I24" i="11"/>
  <c r="Q24" i="11"/>
  <c r="Y24" i="11"/>
  <c r="E15" i="3"/>
  <c r="A15" i="14"/>
  <c r="H16" i="10"/>
  <c r="AM15" i="3"/>
  <c r="H30" i="10"/>
  <c r="A29" i="14"/>
  <c r="E37" i="3"/>
  <c r="H38" i="10"/>
  <c r="AM37" i="3"/>
  <c r="A20" i="11"/>
  <c r="I20" i="11"/>
  <c r="Q20" i="11"/>
  <c r="Y20" i="11"/>
  <c r="A22" i="11"/>
  <c r="I22" i="11"/>
  <c r="Q22" i="11"/>
  <c r="Y22" i="11"/>
  <c r="A59" i="11"/>
  <c r="I59" i="11"/>
  <c r="Q59" i="11"/>
  <c r="Y59" i="11"/>
  <c r="A46" i="10"/>
  <c r="A38" i="11"/>
  <c r="I38" i="11"/>
  <c r="Q38" i="11"/>
  <c r="Y38" i="11"/>
  <c r="A30" i="11"/>
  <c r="I30" i="11"/>
  <c r="Q30" i="11"/>
  <c r="Y30" i="11"/>
  <c r="A10" i="11"/>
  <c r="I10" i="11"/>
  <c r="Q10" i="11"/>
  <c r="Y10" i="11"/>
  <c r="A8" i="14"/>
  <c r="H9" i="10"/>
  <c r="E8" i="3"/>
  <c r="A51" i="11"/>
  <c r="I51" i="11"/>
  <c r="Q51" i="11"/>
  <c r="Y51" i="11"/>
  <c r="H54" i="10"/>
  <c r="AM53" i="3"/>
  <c r="E53" i="3"/>
  <c r="A35" i="11"/>
  <c r="I35" i="11"/>
  <c r="Q35" i="11"/>
  <c r="Y35" i="11"/>
  <c r="A28" i="10"/>
  <c r="A28" i="11"/>
  <c r="I28" i="11"/>
  <c r="Q28" i="11"/>
  <c r="Y28" i="11"/>
  <c r="A45" i="11"/>
  <c r="I45" i="11"/>
  <c r="Q45" i="11"/>
  <c r="Y45" i="11"/>
  <c r="A29" i="10"/>
  <c r="A29" i="11"/>
  <c r="I29" i="11"/>
  <c r="Q29" i="11"/>
  <c r="Y29" i="11"/>
  <c r="A39" i="14"/>
  <c r="AM39" i="3"/>
  <c r="A50" i="11"/>
  <c r="I50" i="11"/>
  <c r="Q50" i="11"/>
  <c r="Y50" i="11"/>
  <c r="A60" i="11"/>
  <c r="I60" i="11"/>
  <c r="Q60" i="11"/>
  <c r="Y60" i="11"/>
  <c r="A44" i="11"/>
  <c r="I44" i="11"/>
  <c r="Q44" i="11"/>
  <c r="Y44" i="11"/>
  <c r="A36" i="11"/>
  <c r="I36" i="11"/>
  <c r="Q36" i="11"/>
  <c r="Y36" i="11"/>
  <c r="H8" i="10"/>
  <c r="I8" i="10"/>
  <c r="AM27" i="3"/>
  <c r="A7" i="14"/>
  <c r="R8" i="6"/>
  <c r="AM7" i="3"/>
  <c r="T8" i="6"/>
  <c r="G28" i="27"/>
  <c r="G27" i="27"/>
  <c r="D24" i="27"/>
  <c r="G12" i="27"/>
  <c r="G11" i="27"/>
  <c r="G26" i="27"/>
  <c r="G10" i="27"/>
  <c r="B37" i="14"/>
  <c r="F39" i="6"/>
  <c r="Q39" i="6"/>
  <c r="A15" i="11"/>
  <c r="I15" i="11"/>
  <c r="Q15" i="11"/>
  <c r="Y15" i="11"/>
  <c r="A49" i="11"/>
  <c r="I49" i="11"/>
  <c r="Q49" i="11"/>
  <c r="Y49" i="11"/>
  <c r="A34" i="11"/>
  <c r="I34" i="11"/>
  <c r="Q34" i="11"/>
  <c r="Y34" i="11"/>
  <c r="D34" i="10"/>
  <c r="D35" i="10"/>
  <c r="D36" i="10"/>
  <c r="D37" i="10"/>
  <c r="D38" i="10"/>
  <c r="D39" i="10"/>
  <c r="D40" i="10"/>
  <c r="D19" i="10"/>
  <c r="B19" i="14"/>
  <c r="F21" i="6"/>
  <c r="Q21" i="6"/>
  <c r="A26" i="11"/>
  <c r="I26" i="11"/>
  <c r="Q26" i="11"/>
  <c r="Y26" i="11"/>
  <c r="B36" i="14"/>
  <c r="F38" i="6"/>
  <c r="Q38" i="6"/>
  <c r="B33" i="14"/>
  <c r="F35" i="6"/>
  <c r="Q35" i="6"/>
  <c r="O13" i="25"/>
  <c r="O23" i="25"/>
  <c r="O16" i="25"/>
  <c r="O29" i="25"/>
  <c r="O20" i="25"/>
  <c r="P7" i="25"/>
  <c r="O9" i="25"/>
  <c r="O21" i="25"/>
  <c r="O8" i="25"/>
  <c r="O24" i="25"/>
  <c r="O28" i="25"/>
  <c r="O39" i="25"/>
  <c r="O17" i="25"/>
  <c r="O12" i="25"/>
  <c r="O32" i="25"/>
  <c r="O27" i="25"/>
  <c r="O36" i="25"/>
  <c r="O15" i="25"/>
  <c r="O37" i="25"/>
  <c r="O35" i="25"/>
  <c r="O25" i="25"/>
  <c r="O26" i="25"/>
  <c r="O19" i="25"/>
  <c r="O33" i="25"/>
  <c r="O31" i="25"/>
  <c r="O11" i="25"/>
  <c r="O30" i="25"/>
  <c r="B56" i="14"/>
  <c r="F58" i="6"/>
  <c r="Q58" i="6"/>
  <c r="A25" i="11"/>
  <c r="I25" i="11"/>
  <c r="Q25" i="11"/>
  <c r="Y25" i="11"/>
  <c r="A33" i="11"/>
  <c r="I33" i="11"/>
  <c r="Q33" i="11"/>
  <c r="Y33" i="11"/>
  <c r="A19" i="11"/>
  <c r="I19" i="11"/>
  <c r="Q19" i="11"/>
  <c r="Y19" i="11"/>
  <c r="O18" i="25"/>
  <c r="A12" i="11"/>
  <c r="I12" i="11"/>
  <c r="Q12" i="11"/>
  <c r="Y12" i="11"/>
  <c r="B53" i="14"/>
  <c r="F55" i="6"/>
  <c r="Q55" i="6"/>
  <c r="F10" i="6"/>
  <c r="Q10" i="6"/>
  <c r="B8" i="14"/>
  <c r="B15" i="14"/>
  <c r="F17" i="6"/>
  <c r="Q17" i="6"/>
  <c r="B48" i="14"/>
  <c r="F50" i="6"/>
  <c r="Q50" i="6"/>
  <c r="A46" i="11"/>
  <c r="I46" i="11"/>
  <c r="Q46" i="11"/>
  <c r="Y46" i="11"/>
  <c r="B57" i="14"/>
  <c r="F59" i="6"/>
  <c r="Q59" i="6"/>
  <c r="B25" i="14"/>
  <c r="F27" i="6"/>
  <c r="Q27" i="6"/>
  <c r="A41" i="11"/>
  <c r="I41" i="11"/>
  <c r="Q41" i="11"/>
  <c r="Y41" i="11"/>
  <c r="A42" i="11"/>
  <c r="I42" i="11"/>
  <c r="Q42" i="11"/>
  <c r="Y42" i="11"/>
  <c r="A18" i="11"/>
  <c r="I18" i="11"/>
  <c r="Q18" i="11"/>
  <c r="Y18" i="11"/>
  <c r="U27" i="6"/>
  <c r="R27" i="6"/>
  <c r="S27" i="6"/>
  <c r="T27" i="6"/>
  <c r="U17" i="6"/>
  <c r="R17" i="6"/>
  <c r="S17" i="6"/>
  <c r="T17" i="6"/>
  <c r="U21" i="6"/>
  <c r="R21" i="6"/>
  <c r="S21" i="6"/>
  <c r="T21" i="6"/>
  <c r="U35" i="6"/>
  <c r="S35" i="6"/>
  <c r="R35" i="6"/>
  <c r="T35" i="6"/>
  <c r="U38" i="6"/>
  <c r="R38" i="6"/>
  <c r="S38" i="6"/>
  <c r="T38" i="6"/>
  <c r="U50" i="6"/>
  <c r="U51" i="6"/>
  <c r="U52" i="6"/>
  <c r="U53" i="6"/>
  <c r="U54" i="6"/>
  <c r="S50" i="6"/>
  <c r="S51" i="6"/>
  <c r="S52" i="6"/>
  <c r="S53" i="6"/>
  <c r="S54" i="6"/>
  <c r="R50" i="6"/>
  <c r="R51" i="6"/>
  <c r="R52" i="6"/>
  <c r="R53" i="6"/>
  <c r="R54" i="6"/>
  <c r="T50" i="6"/>
  <c r="T51" i="6"/>
  <c r="T52" i="6"/>
  <c r="T53" i="6"/>
  <c r="T54" i="6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U55" i="6"/>
  <c r="R55" i="6"/>
  <c r="S55" i="6"/>
  <c r="T55" i="6"/>
  <c r="U39" i="6"/>
  <c r="R39" i="6"/>
  <c r="S39" i="6"/>
  <c r="T39" i="6"/>
  <c r="U10" i="6"/>
  <c r="S10" i="6"/>
  <c r="R10" i="6"/>
  <c r="T10" i="6"/>
  <c r="P36" i="25"/>
  <c r="P13" i="25"/>
  <c r="P34" i="25"/>
  <c r="P29" i="25"/>
  <c r="P10" i="25"/>
  <c r="P21" i="25"/>
  <c r="P11" i="25"/>
  <c r="P32" i="25"/>
  <c r="P20" i="25"/>
  <c r="P27" i="25"/>
  <c r="P37" i="25"/>
  <c r="P17" i="25"/>
  <c r="P23" i="25"/>
  <c r="P30" i="25"/>
  <c r="P16" i="25"/>
  <c r="P9" i="25"/>
  <c r="P18" i="25"/>
  <c r="P35" i="25"/>
  <c r="P28" i="25"/>
  <c r="P31" i="25"/>
  <c r="P39" i="25"/>
  <c r="Q7" i="25"/>
  <c r="P33" i="25"/>
  <c r="P19" i="25"/>
  <c r="P12" i="25"/>
  <c r="P26" i="25"/>
  <c r="P38" i="25"/>
  <c r="P8" i="25"/>
  <c r="P24" i="25"/>
  <c r="P25" i="25"/>
  <c r="P15" i="25"/>
  <c r="P14" i="25"/>
  <c r="P22" i="25"/>
  <c r="Q15" i="25"/>
  <c r="Q14" i="25"/>
  <c r="Q26" i="25"/>
  <c r="Q31" i="25"/>
  <c r="Q28" i="25"/>
  <c r="Q34" i="25"/>
  <c r="Q12" i="25"/>
  <c r="Q13" i="25"/>
  <c r="Q27" i="25"/>
  <c r="Q37" i="25"/>
  <c r="Q30" i="25"/>
  <c r="Q8" i="25"/>
  <c r="Q38" i="25"/>
  <c r="Q35" i="25"/>
  <c r="Q39" i="25"/>
  <c r="Q36" i="25"/>
  <c r="Q11" i="25"/>
  <c r="Q32" i="25"/>
  <c r="Q29" i="25"/>
  <c r="Q25" i="25"/>
  <c r="Q21" i="25"/>
  <c r="Q9" i="25"/>
  <c r="Q10" i="25"/>
  <c r="Q33" i="25"/>
  <c r="Q19" i="25"/>
  <c r="Q23" i="25"/>
  <c r="Q22" i="25"/>
  <c r="Q20" i="25"/>
  <c r="Q17" i="25"/>
  <c r="R7" i="25"/>
  <c r="Q24" i="25"/>
  <c r="Q16" i="25"/>
  <c r="Q18" i="25"/>
  <c r="R33" i="25"/>
  <c r="S7" i="25"/>
  <c r="R17" i="25"/>
  <c r="R34" i="25"/>
  <c r="R12" i="25"/>
  <c r="R31" i="25"/>
  <c r="R19" i="25"/>
  <c r="R9" i="25"/>
  <c r="R18" i="25"/>
  <c r="R37" i="25"/>
  <c r="R15" i="25"/>
  <c r="R10" i="25"/>
  <c r="R30" i="25"/>
  <c r="R29" i="25"/>
  <c r="R14" i="25"/>
  <c r="R24" i="25"/>
  <c r="R27" i="25"/>
  <c r="R11" i="25"/>
  <c r="R8" i="25"/>
  <c r="R20" i="25"/>
  <c r="R32" i="25"/>
  <c r="R13" i="25"/>
  <c r="R16" i="25"/>
  <c r="R28" i="25"/>
  <c r="R36" i="25"/>
  <c r="R25" i="25"/>
  <c r="R39" i="25"/>
  <c r="R35" i="25"/>
  <c r="R38" i="25"/>
  <c r="R23" i="25"/>
  <c r="R21" i="25"/>
  <c r="R26" i="25"/>
  <c r="R22" i="25"/>
  <c r="S25" i="25"/>
  <c r="S37" i="25"/>
  <c r="S26" i="25"/>
  <c r="S32" i="25"/>
  <c r="S36" i="25"/>
  <c r="S23" i="25"/>
  <c r="S34" i="25"/>
  <c r="S8" i="25"/>
  <c r="S33" i="25"/>
  <c r="T7" i="25"/>
  <c r="S38" i="25"/>
  <c r="S35" i="25"/>
  <c r="S20" i="25"/>
  <c r="S31" i="25"/>
  <c r="S21" i="25"/>
  <c r="S19" i="25"/>
  <c r="S39" i="25"/>
  <c r="S30" i="25"/>
  <c r="S17" i="25"/>
  <c r="S13" i="25"/>
  <c r="S14" i="25"/>
  <c r="S22" i="25"/>
  <c r="S29" i="25"/>
  <c r="S15" i="25"/>
  <c r="S18" i="25"/>
  <c r="S16" i="25"/>
  <c r="S27" i="25"/>
  <c r="S9" i="25"/>
  <c r="S28" i="25"/>
  <c r="S24" i="25"/>
  <c r="S11" i="25"/>
  <c r="S12" i="25"/>
  <c r="S10" i="25"/>
  <c r="T20" i="25"/>
  <c r="T9" i="25"/>
  <c r="T11" i="25"/>
  <c r="T24" i="25"/>
  <c r="T27" i="25"/>
  <c r="T16" i="25"/>
  <c r="T13" i="25"/>
  <c r="T19" i="25"/>
  <c r="T32" i="25"/>
  <c r="T12" i="25"/>
  <c r="T17" i="25"/>
  <c r="T10" i="25"/>
  <c r="T29" i="25"/>
  <c r="T25" i="25"/>
  <c r="T23" i="25"/>
  <c r="T22" i="25"/>
  <c r="T37" i="25"/>
  <c r="T28" i="25"/>
  <c r="T35" i="25"/>
  <c r="T36" i="25"/>
  <c r="T39" i="25"/>
  <c r="T21" i="25"/>
  <c r="T33" i="25"/>
  <c r="U7" i="25"/>
  <c r="T30" i="25"/>
  <c r="T31" i="25"/>
  <c r="T38" i="25"/>
  <c r="T8" i="25"/>
  <c r="T15" i="25"/>
  <c r="T18" i="25"/>
  <c r="T26" i="25"/>
  <c r="T34" i="25"/>
  <c r="T14" i="25"/>
  <c r="U39" i="25"/>
  <c r="U11" i="25"/>
  <c r="U30" i="25"/>
  <c r="U12" i="25"/>
  <c r="U38" i="25"/>
  <c r="U9" i="25"/>
  <c r="U24" i="25"/>
  <c r="U20" i="25"/>
  <c r="U21" i="25"/>
  <c r="U35" i="25"/>
  <c r="U23" i="25"/>
  <c r="U18" i="25"/>
  <c r="U31" i="25"/>
  <c r="U19" i="25"/>
  <c r="U28" i="25"/>
  <c r="U8" i="25"/>
  <c r="U27" i="25"/>
  <c r="U17" i="25"/>
  <c r="U36" i="25"/>
  <c r="U37" i="25"/>
  <c r="U15" i="25"/>
  <c r="U34" i="25"/>
  <c r="U10" i="25"/>
  <c r="U32" i="25"/>
  <c r="U29" i="25"/>
  <c r="U22" i="25"/>
  <c r="U13" i="25"/>
  <c r="U25" i="25"/>
  <c r="U33" i="25"/>
  <c r="U16" i="25"/>
  <c r="U14" i="25"/>
  <c r="U26" i="25"/>
  <c r="E24" i="27" l="1"/>
  <c r="G24" i="27" s="1"/>
  <c r="G9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Aggregate activities produced by multiple domestic regions</t>
        </r>
      </text>
    </comment>
    <comment ref="J5" authorId="0" shapeId="0" xr:uid="{00000000-0006-0000-0200-000002000000}">
      <text>
        <r>
          <rPr>
            <sz val="9"/>
            <color indexed="81"/>
            <rFont val="Tahoma"/>
            <family val="2"/>
          </rPr>
          <t>Should include aggregate factors used in the nesting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Aggregate factors used in the nesting structure
</t>
        </r>
      </text>
    </comment>
    <comment ref="AI5" authorId="0" shapeId="0" xr:uid="{00000000-0006-0000-0200-000004000000}">
      <text>
        <r>
          <rPr>
            <sz val="9"/>
            <color indexed="81"/>
            <rFont val="Tahoma"/>
            <family val="2"/>
          </rPr>
          <t>Must include ROW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M7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previously 0.1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23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zero to avoid negative elasticity values
</t>
        </r>
      </text>
    </comment>
  </commentList>
</comments>
</file>

<file path=xl/sharedStrings.xml><?xml version="1.0" encoding="utf-8"?>
<sst xmlns="http://schemas.openxmlformats.org/spreadsheetml/2006/main" count="2117" uniqueCount="750">
  <si>
    <t>Country</t>
  </si>
  <si>
    <t>Year</t>
  </si>
  <si>
    <t>Unit</t>
  </si>
  <si>
    <t>South Africa</t>
  </si>
  <si>
    <t>Millions of Rands</t>
  </si>
  <si>
    <t>Factors</t>
  </si>
  <si>
    <t>Households</t>
  </si>
  <si>
    <t>Other accounts</t>
  </si>
  <si>
    <t>aagri</t>
  </si>
  <si>
    <t>acoal</t>
  </si>
  <si>
    <t>aomin</t>
  </si>
  <si>
    <t>afood</t>
  </si>
  <si>
    <t>atext</t>
  </si>
  <si>
    <t>apetr</t>
  </si>
  <si>
    <t>anmet</t>
  </si>
  <si>
    <t>amach</t>
  </si>
  <si>
    <t>avehi</t>
  </si>
  <si>
    <t>aoman</t>
  </si>
  <si>
    <t>aelec</t>
  </si>
  <si>
    <t>awatr</t>
  </si>
  <si>
    <t>acons</t>
  </si>
  <si>
    <t>atrad</t>
  </si>
  <si>
    <t>atran</t>
  </si>
  <si>
    <t>acomm</t>
  </si>
  <si>
    <t>afsrv</t>
  </si>
  <si>
    <t>agsrv</t>
  </si>
  <si>
    <t>cagri</t>
  </si>
  <si>
    <t>ccoal</t>
  </si>
  <si>
    <t>comin</t>
  </si>
  <si>
    <t>cfood</t>
  </si>
  <si>
    <t>ctext</t>
  </si>
  <si>
    <t>cpetr</t>
  </si>
  <si>
    <t>cnmet</t>
  </si>
  <si>
    <t>cmach</t>
  </si>
  <si>
    <t>cvehi</t>
  </si>
  <si>
    <t>coman</t>
  </si>
  <si>
    <t>celec</t>
  </si>
  <si>
    <t>cwatr</t>
  </si>
  <si>
    <t>ccons</t>
  </si>
  <si>
    <t>ctrad</t>
  </si>
  <si>
    <t>ctran</t>
  </si>
  <si>
    <t>ccomm</t>
  </si>
  <si>
    <t>cfsrv</t>
  </si>
  <si>
    <t>cgsrv</t>
  </si>
  <si>
    <t>trc</t>
  </si>
  <si>
    <t>fcap</t>
  </si>
  <si>
    <t>ent</t>
  </si>
  <si>
    <t>hhd-0</t>
  </si>
  <si>
    <t>hhd-1</t>
  </si>
  <si>
    <t>hhd-2</t>
  </si>
  <si>
    <t>hhd-3</t>
  </si>
  <si>
    <t>hhd-4</t>
  </si>
  <si>
    <t>hhd-5</t>
  </si>
  <si>
    <t>hhd-6</t>
  </si>
  <si>
    <t>hhd-7</t>
  </si>
  <si>
    <t>hhd-8</t>
  </si>
  <si>
    <t>stax</t>
  </si>
  <si>
    <t>mtax</t>
  </si>
  <si>
    <t>atax</t>
  </si>
  <si>
    <t>dtax</t>
  </si>
  <si>
    <t>gov</t>
  </si>
  <si>
    <t>s-i</t>
  </si>
  <si>
    <t>dstk</t>
  </si>
  <si>
    <t>row</t>
  </si>
  <si>
    <t>total</t>
  </si>
  <si>
    <t>Agriculture</t>
  </si>
  <si>
    <t>Coal mining</t>
  </si>
  <si>
    <t>Other mining</t>
  </si>
  <si>
    <t>Food processing</t>
  </si>
  <si>
    <t>Petroleum refining</t>
  </si>
  <si>
    <t>Other chemicals</t>
  </si>
  <si>
    <t>Non-metals</t>
  </si>
  <si>
    <t>Machinery</t>
  </si>
  <si>
    <t>Vehicles</t>
  </si>
  <si>
    <t>Other manufacturing</t>
  </si>
  <si>
    <t>Electricity</t>
  </si>
  <si>
    <t>Water distribution</t>
  </si>
  <si>
    <t>Construction</t>
  </si>
  <si>
    <t>Government services</t>
  </si>
  <si>
    <t>Capital</t>
  </si>
  <si>
    <t>Transaction costs</t>
  </si>
  <si>
    <t>Enterprises</t>
  </si>
  <si>
    <t>Sales taxes</t>
  </si>
  <si>
    <t>Import tariffs</t>
  </si>
  <si>
    <t>Activity taxes</t>
  </si>
  <si>
    <t>Direct taxes</t>
  </si>
  <si>
    <t>Government</t>
  </si>
  <si>
    <t>Savings and investment</t>
  </si>
  <si>
    <t>Changes in stocks</t>
  </si>
  <si>
    <t>Rest of world</t>
  </si>
  <si>
    <t>GDX index</t>
  </si>
  <si>
    <t>rdim</t>
  </si>
  <si>
    <t>cdim</t>
  </si>
  <si>
    <t>par</t>
  </si>
  <si>
    <t>AC</t>
  </si>
  <si>
    <t>A</t>
  </si>
  <si>
    <t>C</t>
  </si>
  <si>
    <t>F</t>
  </si>
  <si>
    <t>FLAB</t>
  </si>
  <si>
    <t>FCAP</t>
  </si>
  <si>
    <t>FLND</t>
  </si>
  <si>
    <t>EN</t>
  </si>
  <si>
    <t>H</t>
  </si>
  <si>
    <t>INS</t>
  </si>
  <si>
    <t>INSD</t>
  </si>
  <si>
    <t>INSDNG</t>
  </si>
  <si>
    <t>All</t>
  </si>
  <si>
    <t>Domestic</t>
  </si>
  <si>
    <t>Non-gov.</t>
  </si>
  <si>
    <t>Enterp.</t>
  </si>
  <si>
    <t>H.holds</t>
  </si>
  <si>
    <t>Institutions</t>
  </si>
  <si>
    <t xml:space="preserve">All </t>
  </si>
  <si>
    <t>Labor</t>
  </si>
  <si>
    <t>Land</t>
  </si>
  <si>
    <t>Commodities</t>
  </si>
  <si>
    <t>Activities</t>
  </si>
  <si>
    <t>Aggregate</t>
  </si>
  <si>
    <t>Global set of accounts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</si>
  <si>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</si>
  <si>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</si>
  <si>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</si>
  <si>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</si>
  <si>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</si>
  <si>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</si>
  <si>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</si>
  <si>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</si>
  <si>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</si>
  <si>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</si>
  <si>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</si>
  <si>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</si>
  <si>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</si>
  <si>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</si>
  <si>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</si>
  <si>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</si>
  <si>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</si>
  <si>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</si>
  <si>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</si>
  <si>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</si>
  <si>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</si>
  <si>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</si>
  <si>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</si>
  <si>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</si>
  <si>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</si>
  <si>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</si>
  <si>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</si>
  <si>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</si>
  <si>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</si>
  <si>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</si>
  <si>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</si>
  <si>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</si>
  <si>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</si>
  <si>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</si>
  <si>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</si>
  <si>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</si>
  <si>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</si>
  <si>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</si>
  <si>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</si>
  <si>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</si>
  <si>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</si>
  <si>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</si>
  <si>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</si>
  <si>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</si>
  <si>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</si>
  <si>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</si>
  <si>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Transactions cost accounts</t>
  </si>
  <si>
    <t>Exports</t>
  </si>
  <si>
    <t>Imports</t>
  </si>
  <si>
    <t>CTD</t>
  </si>
  <si>
    <t>CTE</t>
  </si>
  <si>
    <t>CTM</t>
  </si>
  <si>
    <t>Tax accounts</t>
  </si>
  <si>
    <t>Direct</t>
  </si>
  <si>
    <t>DTAX</t>
  </si>
  <si>
    <t>Factor</t>
  </si>
  <si>
    <t>FTAX</t>
  </si>
  <si>
    <t>MTAX</t>
  </si>
  <si>
    <t>ETAX</t>
  </si>
  <si>
    <t>Value-added</t>
  </si>
  <si>
    <t>VTAX</t>
  </si>
  <si>
    <t>Activity</t>
  </si>
  <si>
    <t>ATAX</t>
  </si>
  <si>
    <t>Sales</t>
  </si>
  <si>
    <t>STAX</t>
  </si>
  <si>
    <t>Regions in the model</t>
  </si>
  <si>
    <t>World</t>
  </si>
  <si>
    <t>RD</t>
  </si>
  <si>
    <t>RW</t>
  </si>
  <si>
    <t>Set mappings</t>
  </si>
  <si>
    <t>Set definitions</t>
  </si>
  <si>
    <t>trd</t>
  </si>
  <si>
    <t>tre</t>
  </si>
  <si>
    <t>trm</t>
  </si>
  <si>
    <t>IT</t>
  </si>
  <si>
    <t>nat</t>
  </si>
  <si>
    <t>Taxes</t>
  </si>
  <si>
    <t>Savings/investment</t>
  </si>
  <si>
    <t>Stocks</t>
  </si>
  <si>
    <t>sam!a7</t>
  </si>
  <si>
    <t>Income elasticities</t>
  </si>
  <si>
    <t>Households x Commodities</t>
  </si>
  <si>
    <t>Regional activities</t>
  </si>
  <si>
    <t>Armington</t>
  </si>
  <si>
    <t>Transformation</t>
  </si>
  <si>
    <t>Out. agg.</t>
  </si>
  <si>
    <t>Out. dis.</t>
  </si>
  <si>
    <t>Regional</t>
  </si>
  <si>
    <t>Factor substitution</t>
  </si>
  <si>
    <t>SIGMAQ</t>
  </si>
  <si>
    <t>SIGMAT</t>
  </si>
  <si>
    <t>OUTAGG</t>
  </si>
  <si>
    <t>OUTDIS</t>
  </si>
  <si>
    <t>REGACT</t>
  </si>
  <si>
    <t>PRODE</t>
  </si>
  <si>
    <t>PRODE2</t>
  </si>
  <si>
    <t>Production and trade elasticities</t>
  </si>
  <si>
    <t>ARD</t>
  </si>
  <si>
    <t>sets!a7</t>
  </si>
  <si>
    <t>sets!d7</t>
  </si>
  <si>
    <t>sets!e7</t>
  </si>
  <si>
    <t>sets!g7</t>
  </si>
  <si>
    <t>sets!h7</t>
  </si>
  <si>
    <t>sets!j7</t>
  </si>
  <si>
    <t>sets!k7</t>
  </si>
  <si>
    <t>sets!l7</t>
  </si>
  <si>
    <t>sets!m7</t>
  </si>
  <si>
    <t>sets!n7</t>
  </si>
  <si>
    <t>sets!p7</t>
  </si>
  <si>
    <t>sets!q7</t>
  </si>
  <si>
    <t>sets!r7</t>
  </si>
  <si>
    <t>sets!s7</t>
  </si>
  <si>
    <t>sets!t7</t>
  </si>
  <si>
    <t>sets!v7</t>
  </si>
  <si>
    <t>sets!w7</t>
  </si>
  <si>
    <t>sets!x7</t>
  </si>
  <si>
    <t>sets!z7</t>
  </si>
  <si>
    <t>sets!aa7</t>
  </si>
  <si>
    <t>sets!ab7</t>
  </si>
  <si>
    <t>sets!ac7</t>
  </si>
  <si>
    <t>sets!ad7</t>
  </si>
  <si>
    <t>sets!ae7</t>
  </si>
  <si>
    <t>sets!af7</t>
  </si>
  <si>
    <t>sets!ah7</t>
  </si>
  <si>
    <t>sets!ai7</t>
  </si>
  <si>
    <t>sets!ak7</t>
  </si>
  <si>
    <t>dset</t>
  </si>
  <si>
    <t>ACES2</t>
  </si>
  <si>
    <t>ACET2</t>
  </si>
  <si>
    <t>AFLEO</t>
  </si>
  <si>
    <t>Investment</t>
  </si>
  <si>
    <t xml:space="preserve"> types</t>
  </si>
  <si>
    <t>Selected substitition options</t>
  </si>
  <si>
    <t>CES aggregation across regional activities</t>
  </si>
  <si>
    <t xml:space="preserve">CET output disaggregation function        </t>
  </si>
  <si>
    <t>Leontief factor demand</t>
  </si>
  <si>
    <t>sets!am7</t>
  </si>
  <si>
    <t>sets!an7</t>
  </si>
  <si>
    <t>sets!ao7</t>
  </si>
  <si>
    <t>Domestic regions</t>
  </si>
  <si>
    <t>SAM</t>
  </si>
  <si>
    <t>AELASTAB</t>
  </si>
  <si>
    <t>DELASTAB</t>
  </si>
  <si>
    <t>YELASTAB</t>
  </si>
  <si>
    <t>elasticities!a7</t>
  </si>
  <si>
    <t>elasticities!h7</t>
  </si>
  <si>
    <t>demand!a7</t>
  </si>
  <si>
    <t>MARD</t>
  </si>
  <si>
    <t>set</t>
  </si>
  <si>
    <t>maps!a7</t>
  </si>
  <si>
    <t>values=nodata</t>
  </si>
  <si>
    <t>Sets and parameters used in 1model.gms</t>
  </si>
  <si>
    <t>trncstdom</t>
  </si>
  <si>
    <t>trncstexp</t>
  </si>
  <si>
    <t>trncstimp</t>
  </si>
  <si>
    <t>instax</t>
  </si>
  <si>
    <t>factax</t>
  </si>
  <si>
    <t>imptax</t>
  </si>
  <si>
    <t>exptax</t>
  </si>
  <si>
    <t>vatax</t>
  </si>
  <si>
    <t>acttax</t>
  </si>
  <si>
    <t>comtax</t>
  </si>
  <si>
    <t>dum</t>
  </si>
  <si>
    <t>flab</t>
  </si>
  <si>
    <t>Labor Market Nested Structure</t>
  </si>
  <si>
    <t>Hierarchical relationship between factors at different layers of the nest</t>
  </si>
  <si>
    <t>Lower-level factors</t>
  </si>
  <si>
    <t>Higher-level factors</t>
  </si>
  <si>
    <t>NEST</t>
  </si>
  <si>
    <t>facnest!a7</t>
  </si>
  <si>
    <t>FA</t>
  </si>
  <si>
    <t>CA</t>
  </si>
  <si>
    <t>REGIMP</t>
  </si>
  <si>
    <t>REGTAR</t>
  </si>
  <si>
    <t>REGEXP</t>
  </si>
  <si>
    <t>REGETX</t>
  </si>
  <si>
    <t>International regional trade structure</t>
  </si>
  <si>
    <t>Foreign regions</t>
  </si>
  <si>
    <t xml:space="preserve">Regional imports values </t>
  </si>
  <si>
    <t xml:space="preserve">Regional tariff values  </t>
  </si>
  <si>
    <t>trade!a7</t>
  </si>
  <si>
    <t>trade!i7</t>
  </si>
  <si>
    <t>trade!q7</t>
  </si>
  <si>
    <t>trade!y7</t>
  </si>
  <si>
    <t>EMPTAB</t>
  </si>
  <si>
    <t>employment!a7</t>
  </si>
  <si>
    <t>External wage data</t>
  </si>
  <si>
    <t>External employment data</t>
  </si>
  <si>
    <t>WAGETAB</t>
  </si>
  <si>
    <t>data</t>
  </si>
  <si>
    <t>Select data source for employment</t>
  </si>
  <si>
    <t>employment!f7</t>
  </si>
  <si>
    <t>employment!q7</t>
  </si>
  <si>
    <t>FDATATYPE</t>
  </si>
  <si>
    <t>adjust</t>
  </si>
  <si>
    <t>Factor sectoral employment data (non-capital factors only)</t>
  </si>
  <si>
    <t>If only national average is known then provide "total" row</t>
  </si>
  <si>
    <t xml:space="preserve">DATA: 1: SAM (default) 2: Sector employ. </t>
  </si>
  <si>
    <t>ADJUST: post-scaling divisor</t>
  </si>
  <si>
    <t xml:space="preserve"> 3: National employ. 4: Sector wage 5: National wage</t>
  </si>
  <si>
    <t>apetr-oil</t>
  </si>
  <si>
    <t>apetr-ctl</t>
  </si>
  <si>
    <t>apetr-gtl</t>
  </si>
  <si>
    <t>apetr-bio</t>
  </si>
  <si>
    <t>aelec-coa</t>
  </si>
  <si>
    <t>aelec-nuc</t>
  </si>
  <si>
    <t>aelec-ren</t>
  </si>
  <si>
    <t>aelec-gas</t>
  </si>
  <si>
    <t>ccoil</t>
  </si>
  <si>
    <t>acoil</t>
  </si>
  <si>
    <t>Crude oil</t>
  </si>
  <si>
    <t>Crude oil based petrol</t>
  </si>
  <si>
    <t>Coal to liquid petrol</t>
  </si>
  <si>
    <t>Gas to liquid petrol</t>
  </si>
  <si>
    <t>Biofuels</t>
  </si>
  <si>
    <t>Coal-based power</t>
  </si>
  <si>
    <t>Nuclear power</t>
  </si>
  <si>
    <t>Renewables power</t>
  </si>
  <si>
    <t>Gas power</t>
  </si>
  <si>
    <t xml:space="preserve">Regional exports values </t>
  </si>
  <si>
    <t xml:space="preserve">Regional export tax values  </t>
  </si>
  <si>
    <t>Can't handle multiple regions for purely imported or exported commodities</t>
  </si>
  <si>
    <t>nafta</t>
  </si>
  <si>
    <t>eu</t>
  </si>
  <si>
    <t>rest</t>
  </si>
  <si>
    <t>esumtab</t>
  </si>
  <si>
    <t>energycheck!k3</t>
  </si>
  <si>
    <t>QA</t>
  </si>
  <si>
    <t>QM</t>
  </si>
  <si>
    <t>abevt</t>
  </si>
  <si>
    <t>aclth</t>
  </si>
  <si>
    <t>aleat</t>
  </si>
  <si>
    <t>afoot</t>
  </si>
  <si>
    <t>awood</t>
  </si>
  <si>
    <t>apapr</t>
  </si>
  <si>
    <t>aprnt</t>
  </si>
  <si>
    <t>abchm</t>
  </si>
  <si>
    <t>aochm</t>
  </si>
  <si>
    <t>arubb</t>
  </si>
  <si>
    <t>aplas</t>
  </si>
  <si>
    <t>aglas</t>
  </si>
  <si>
    <t>airon</t>
  </si>
  <si>
    <t>anfrm</t>
  </si>
  <si>
    <t>ametp</t>
  </si>
  <si>
    <t>aemch</t>
  </si>
  <si>
    <t>asequ</t>
  </si>
  <si>
    <t>atequ</t>
  </si>
  <si>
    <t>afurn</t>
  </si>
  <si>
    <t>ahotl</t>
  </si>
  <si>
    <t>absrv</t>
  </si>
  <si>
    <t>aosrv</t>
  </si>
  <si>
    <t>cbevt</t>
  </si>
  <si>
    <t>cclth</t>
  </si>
  <si>
    <t>cleat</t>
  </si>
  <si>
    <t>cfoot</t>
  </si>
  <si>
    <t>cwood</t>
  </si>
  <si>
    <t>cpapr</t>
  </si>
  <si>
    <t>cprnt</t>
  </si>
  <si>
    <t>cbchm</t>
  </si>
  <si>
    <t>cochm</t>
  </si>
  <si>
    <t>crubb</t>
  </si>
  <si>
    <t>cplas</t>
  </si>
  <si>
    <t>cglas</t>
  </si>
  <si>
    <t>ciron</t>
  </si>
  <si>
    <t>cnfrm</t>
  </si>
  <si>
    <t>cmetp</t>
  </si>
  <si>
    <t>cemch</t>
  </si>
  <si>
    <t>csequ</t>
  </si>
  <si>
    <t>ctequ</t>
  </si>
  <si>
    <t>cfurn</t>
  </si>
  <si>
    <t>chotl</t>
  </si>
  <si>
    <t>cbsrv</t>
  </si>
  <si>
    <t>cosrv</t>
  </si>
  <si>
    <t>flab-p</t>
  </si>
  <si>
    <t>flab-m</t>
  </si>
  <si>
    <t>flab-s</t>
  </si>
  <si>
    <t>flab-t</t>
  </si>
  <si>
    <t>hhd-91</t>
  </si>
  <si>
    <t>hhd-92</t>
  </si>
  <si>
    <t>hhd-93</t>
  </si>
  <si>
    <t>hhd-94</t>
  </si>
  <si>
    <t>hhd-95</t>
  </si>
  <si>
    <t>EMc</t>
  </si>
  <si>
    <t>CALIB</t>
  </si>
  <si>
    <t>afore</t>
  </si>
  <si>
    <t>afish</t>
  </si>
  <si>
    <t>arcyc</t>
  </si>
  <si>
    <t>cfore</t>
  </si>
  <si>
    <t>cfish</t>
  </si>
  <si>
    <t>crcyc</t>
  </si>
  <si>
    <t>angas</t>
  </si>
  <si>
    <t>aelec-hyd</t>
  </si>
  <si>
    <t>aelec-was</t>
  </si>
  <si>
    <t>cngas</t>
  </si>
  <si>
    <t>abiom</t>
  </si>
  <si>
    <t>cbiom</t>
  </si>
  <si>
    <t>flnd</t>
  </si>
  <si>
    <t>If only national total is known then provide "total" row</t>
  </si>
  <si>
    <t>Household population</t>
  </si>
  <si>
    <t>Natural gas mining</t>
  </si>
  <si>
    <t>Fisheries</t>
  </si>
  <si>
    <t>Forestry</t>
  </si>
  <si>
    <t>Biomass feedstock</t>
  </si>
  <si>
    <t>Beverages and tobacco</t>
  </si>
  <si>
    <t>Textiles</t>
  </si>
  <si>
    <t>Clothing</t>
  </si>
  <si>
    <t>Leather products</t>
  </si>
  <si>
    <t>Footwear</t>
  </si>
  <si>
    <t>Wood products</t>
  </si>
  <si>
    <t>Paper</t>
  </si>
  <si>
    <t>Printing and publishing</t>
  </si>
  <si>
    <t>Basic chemicals</t>
  </si>
  <si>
    <t>Rubber products</t>
  </si>
  <si>
    <t>Plastic products</t>
  </si>
  <si>
    <t>Glass products</t>
  </si>
  <si>
    <t>Iron and steel</t>
  </si>
  <si>
    <t>Nonferrous metals</t>
  </si>
  <si>
    <t>Metal products</t>
  </si>
  <si>
    <t>Electrical machinery</t>
  </si>
  <si>
    <t>Scientific equipment</t>
  </si>
  <si>
    <t>Other transport equipment</t>
  </si>
  <si>
    <t>Furniture</t>
  </si>
  <si>
    <t>Recycling</t>
  </si>
  <si>
    <t>Hydropower</t>
  </si>
  <si>
    <t>Waste-based power generation</t>
  </si>
  <si>
    <t>Trade services</t>
  </si>
  <si>
    <t>Hotels and catering</t>
  </si>
  <si>
    <t>Transport services</t>
  </si>
  <si>
    <t>Communication</t>
  </si>
  <si>
    <t>Financial services</t>
  </si>
  <si>
    <t>Business services</t>
  </si>
  <si>
    <t>Other services and producers</t>
  </si>
  <si>
    <t>Crop land</t>
  </si>
  <si>
    <t>Primary-educated labor (grade 1-7)</t>
  </si>
  <si>
    <t>Middle-educated labor (grade 8-10)</t>
  </si>
  <si>
    <t>Secondary-educated labor (grade 11-12)</t>
  </si>
  <si>
    <t>Tertiary-educated labor</t>
  </si>
  <si>
    <t>Percentile 94-96</t>
  </si>
  <si>
    <t>Percentile 1-10</t>
  </si>
  <si>
    <t>Percentile 10-20</t>
  </si>
  <si>
    <t>Percentile 20-30</t>
  </si>
  <si>
    <t>Percentile 30-40</t>
  </si>
  <si>
    <t>Percentile 40-50</t>
  </si>
  <si>
    <t>Percentile 50-60</t>
  </si>
  <si>
    <t>Percentile 60-70</t>
  </si>
  <si>
    <t>Percentile 70-80</t>
  </si>
  <si>
    <t>Percentile 80-90</t>
  </si>
  <si>
    <t>Percentile 90-92</t>
  </si>
  <si>
    <t>Percentile 92-94</t>
  </si>
  <si>
    <t>Percentile 96-98</t>
  </si>
  <si>
    <t>Percentile 98-100</t>
  </si>
  <si>
    <t>Domestic transaction costs</t>
  </si>
  <si>
    <t>Import transaction costs</t>
  </si>
  <si>
    <t>Export transaction costs</t>
  </si>
  <si>
    <t>World trading regions</t>
  </si>
  <si>
    <t>NAFTA</t>
  </si>
  <si>
    <t>European Union</t>
  </si>
  <si>
    <t>Rest of the world</t>
  </si>
  <si>
    <t>agri</t>
  </si>
  <si>
    <t>coal</t>
  </si>
  <si>
    <t>gold</t>
  </si>
  <si>
    <t>omin</t>
  </si>
  <si>
    <t>food</t>
  </si>
  <si>
    <t>bevt</t>
  </si>
  <si>
    <t>text</t>
  </si>
  <si>
    <t>appa</t>
  </si>
  <si>
    <t>leat</t>
  </si>
  <si>
    <t>foot</t>
  </si>
  <si>
    <t>wood</t>
  </si>
  <si>
    <t>papr</t>
  </si>
  <si>
    <t>prnt</t>
  </si>
  <si>
    <t>petr</t>
  </si>
  <si>
    <t>chem</t>
  </si>
  <si>
    <t>ochm</t>
  </si>
  <si>
    <t>rubb</t>
  </si>
  <si>
    <t>plas</t>
  </si>
  <si>
    <t>glas</t>
  </si>
  <si>
    <t>nmet</t>
  </si>
  <si>
    <t>iron</t>
  </si>
  <si>
    <t>nfer</t>
  </si>
  <si>
    <t>metp</t>
  </si>
  <si>
    <t>mach</t>
  </si>
  <si>
    <t>emch</t>
  </si>
  <si>
    <t>cequ</t>
  </si>
  <si>
    <t>sequ</t>
  </si>
  <si>
    <t>vehi</t>
  </si>
  <si>
    <t>tequ</t>
  </si>
  <si>
    <t>furn</t>
  </si>
  <si>
    <t>oman</t>
  </si>
  <si>
    <t>elwt</t>
  </si>
  <si>
    <t>cons</t>
  </si>
  <si>
    <t>trct</t>
  </si>
  <si>
    <t>trcm</t>
  </si>
  <si>
    <t>fnbs</t>
  </si>
  <si>
    <t>oser</t>
  </si>
  <si>
    <t>oprd</t>
  </si>
  <si>
    <t>govt</t>
  </si>
  <si>
    <t>Deciles</t>
  </si>
  <si>
    <t>Smoothly interpolated income elasticities</t>
  </si>
  <si>
    <t>Trade elasticities for DBSA model</t>
  </si>
  <si>
    <t>survey</t>
  </si>
  <si>
    <t>Absolute population numbers (1000s)</t>
  </si>
  <si>
    <t>POPTAB</t>
  </si>
  <si>
    <t>population!a7</t>
  </si>
  <si>
    <t>Production elasticities</t>
  </si>
  <si>
    <t>Trade elasticities (including output aggregation elasticities)</t>
  </si>
  <si>
    <t>Factor supply elasticities</t>
  </si>
  <si>
    <t>FLS</t>
  </si>
  <si>
    <t>Upward-sloping supply curves</t>
  </si>
  <si>
    <t>FELASTAB</t>
  </si>
  <si>
    <t>elasticities!l7</t>
  </si>
  <si>
    <t>ent-n</t>
  </si>
  <si>
    <t>fegy</t>
  </si>
  <si>
    <t>ent-e</t>
  </si>
  <si>
    <t>Energy capital</t>
  </si>
  <si>
    <t>Non-energy capital</t>
  </si>
  <si>
    <t>s-e</t>
  </si>
  <si>
    <t>ACO2</t>
  </si>
  <si>
    <t>CC02</t>
  </si>
  <si>
    <t>sets!ap7</t>
  </si>
  <si>
    <t>sets!aq7</t>
  </si>
  <si>
    <t>CCO2</t>
  </si>
  <si>
    <t>ctax</t>
  </si>
  <si>
    <t>fsas</t>
  </si>
  <si>
    <t>fpsa</t>
  </si>
  <si>
    <t>aelec-cds</t>
  </si>
  <si>
    <t>aelec-clw</t>
  </si>
  <si>
    <t>aelec-spv</t>
  </si>
  <si>
    <t>aelec-sth</t>
  </si>
  <si>
    <t>aelec-wnd</t>
  </si>
  <si>
    <t>aelec-die</t>
  </si>
  <si>
    <t>ccoal-dis</t>
  </si>
  <si>
    <t>ccoal-low</t>
  </si>
  <si>
    <t>ccoal-hgh</t>
  </si>
  <si>
    <t>cimpt</t>
  </si>
  <si>
    <t>utax</t>
  </si>
  <si>
    <t>aelec-geo</t>
  </si>
  <si>
    <t>aimpt</t>
  </si>
  <si>
    <t>aelec-imp</t>
  </si>
  <si>
    <t>PA</t>
  </si>
  <si>
    <t>PAR</t>
  </si>
  <si>
    <t>QAR</t>
  </si>
  <si>
    <t>QE</t>
  </si>
  <si>
    <t>QDSTK</t>
  </si>
  <si>
    <t>From RSAEnergy2007.xlsx</t>
  </si>
  <si>
    <t>QQ</t>
  </si>
  <si>
    <t>EM</t>
  </si>
  <si>
    <t>energy!b6</t>
  </si>
  <si>
    <t>amine</t>
  </si>
  <si>
    <t>atrps</t>
  </si>
  <si>
    <t>cmine</t>
  </si>
  <si>
    <t>cpetr_o</t>
  </si>
  <si>
    <t>cpetr_t</t>
  </si>
  <si>
    <t>cptrp-l</t>
  </si>
  <si>
    <t>cftrp-l</t>
  </si>
  <si>
    <t>ctrps-l</t>
  </si>
  <si>
    <t>cptrp-o</t>
  </si>
  <si>
    <t>cftrp-o</t>
  </si>
  <si>
    <t>ctrps-o</t>
  </si>
  <si>
    <t>SHR</t>
  </si>
  <si>
    <t>SHR!b6</t>
  </si>
  <si>
    <t>ahydr</t>
  </si>
  <si>
    <t>altrp_p</t>
  </si>
  <si>
    <t>altrp_f</t>
  </si>
  <si>
    <t>altrp_s</t>
  </si>
  <si>
    <t>awtrp_p</t>
  </si>
  <si>
    <t>awtrp_f</t>
  </si>
  <si>
    <t>awtrp_s</t>
  </si>
  <si>
    <t>aatrp_p</t>
  </si>
  <si>
    <t>aatrp_f</t>
  </si>
  <si>
    <t>aatrp_s</t>
  </si>
  <si>
    <t>chydr</t>
  </si>
  <si>
    <t>agold</t>
  </si>
  <si>
    <t>amore</t>
  </si>
  <si>
    <t>cmore</t>
  </si>
  <si>
    <t xml:space="preserve">Activities </t>
  </si>
  <si>
    <t>Gold mining</t>
  </si>
  <si>
    <t>Metal ore mining</t>
  </si>
  <si>
    <t>Hydrogen</t>
  </si>
  <si>
    <t>Solar PV power</t>
  </si>
  <si>
    <t>Solar Thermal power</t>
  </si>
  <si>
    <t>Wind power</t>
  </si>
  <si>
    <t>Diesel power</t>
  </si>
  <si>
    <t>Land transport - passenger</t>
  </si>
  <si>
    <t>Land transport - freight</t>
  </si>
  <si>
    <t>Land transport - other</t>
  </si>
  <si>
    <t>Water transport - passenger</t>
  </si>
  <si>
    <t>Water transport - freight</t>
  </si>
  <si>
    <t>Water transport - other</t>
  </si>
  <si>
    <t>Air transport - passenger</t>
  </si>
  <si>
    <t>Air transport - freight</t>
  </si>
  <si>
    <t>Air transport - other</t>
  </si>
  <si>
    <t>Passenger transport - land</t>
  </si>
  <si>
    <t>Freight transport - land</t>
  </si>
  <si>
    <t>Other transport - land</t>
  </si>
  <si>
    <t>Passenger transport - water and air</t>
  </si>
  <si>
    <t>Freight transport -  water and air</t>
  </si>
  <si>
    <t>Other transport -  water and air</t>
  </si>
  <si>
    <t>Imported goods for power sector</t>
  </si>
  <si>
    <t>Coal - low grade</t>
  </si>
  <si>
    <t>Coal - high grade</t>
  </si>
  <si>
    <t>Metal ores</t>
  </si>
  <si>
    <t>Refined petroleum (diesel and petrol, non-transport)</t>
  </si>
  <si>
    <t>Refined petroleum (diesel and petrol, transport)</t>
  </si>
  <si>
    <t>Refined petroleum (other petroleum products)</t>
  </si>
  <si>
    <t>NEW</t>
  </si>
  <si>
    <t>Trade elasticities: Saikkonen 2015 (Armington, Table A1.1) and DBSA model</t>
  </si>
  <si>
    <t>Factor elasticities, Kreuser, F., Bruger, R. and Rankin, N. 2015 (CES, Table 6)</t>
  </si>
  <si>
    <t>agriculture</t>
  </si>
  <si>
    <t>mining</t>
  </si>
  <si>
    <t>manufacturing</t>
  </si>
  <si>
    <t>utilities</t>
  </si>
  <si>
    <t>construction</t>
  </si>
  <si>
    <t>beve</t>
  </si>
  <si>
    <t>trade</t>
  </si>
  <si>
    <t>toba</t>
  </si>
  <si>
    <t>transport</t>
  </si>
  <si>
    <t>finance</t>
  </si>
  <si>
    <t>services</t>
  </si>
  <si>
    <t>trad</t>
  </si>
  <si>
    <t>acco</t>
  </si>
  <si>
    <t>tran</t>
  </si>
  <si>
    <t>comm</t>
  </si>
  <si>
    <t>fins</t>
  </si>
  <si>
    <t>bsrv</t>
  </si>
  <si>
    <t>Income elasticities by quartile (Burger, R., Coetzee, W., Kreuser, F., Rankin, N., 2015)</t>
  </si>
  <si>
    <t>Estimation for deciles using quartile estimations, and for smoothing large jumps in estimations</t>
  </si>
  <si>
    <t>Midpoints:</t>
  </si>
  <si>
    <t>0%-25%</t>
  </si>
  <si>
    <t>25%-50%</t>
  </si>
  <si>
    <t>50%-75%</t>
  </si>
  <si>
    <t>75%-95%</t>
  </si>
  <si>
    <t>&gt;90%</t>
  </si>
  <si>
    <t>SLOPE</t>
  </si>
  <si>
    <t>INTERCEPT</t>
  </si>
  <si>
    <t>Products of agriculture</t>
  </si>
  <si>
    <t>ener</t>
  </si>
  <si>
    <t>Coal and lignite</t>
  </si>
  <si>
    <t>meat</t>
  </si>
  <si>
    <t>Meat, vegetables, oils</t>
  </si>
  <si>
    <t>dair</t>
  </si>
  <si>
    <t>Dairy and egg products</t>
  </si>
  <si>
    <t>grai</t>
  </si>
  <si>
    <t>Grains, starches; other food</t>
  </si>
  <si>
    <t>Beverages</t>
  </si>
  <si>
    <t>Tobacco products</t>
  </si>
  <si>
    <t>Textile articles</t>
  </si>
  <si>
    <t>Wearing apparel</t>
  </si>
  <si>
    <t>Leather producs and footwear</t>
  </si>
  <si>
    <t>Paper and related products</t>
  </si>
  <si>
    <t>fuel</t>
  </si>
  <si>
    <t>Fuel products</t>
  </si>
  <si>
    <t>bchm</t>
  </si>
  <si>
    <t>Glass and non-metallic products</t>
  </si>
  <si>
    <t>Furniture and other products</t>
  </si>
  <si>
    <t>omch</t>
  </si>
  <si>
    <t>Office machinery</t>
  </si>
  <si>
    <t>metm</t>
  </si>
  <si>
    <t>Metal and machinery</t>
  </si>
  <si>
    <t>ceqp</t>
  </si>
  <si>
    <t>Communication and equipment</t>
  </si>
  <si>
    <t>teqp</t>
  </si>
  <si>
    <t>Transport equipment</t>
  </si>
  <si>
    <t>cats</t>
  </si>
  <si>
    <t>Accommodation and food services</t>
  </si>
  <si>
    <t>trps</t>
  </si>
  <si>
    <t>Passenger transport services</t>
  </si>
  <si>
    <t>post</t>
  </si>
  <si>
    <t>Postal services</t>
  </si>
  <si>
    <t>fsrv</t>
  </si>
  <si>
    <t>Communication services</t>
  </si>
  <si>
    <t>msrv</t>
  </si>
  <si>
    <t>Maintenance services</t>
  </si>
  <si>
    <t>educ</t>
  </si>
  <si>
    <t>Education services</t>
  </si>
  <si>
    <t>heal</t>
  </si>
  <si>
    <t>Health and social care</t>
  </si>
  <si>
    <t>wast</t>
  </si>
  <si>
    <t>Waste disposal services</t>
  </si>
  <si>
    <t>Recreational services</t>
  </si>
  <si>
    <t>doms</t>
  </si>
  <si>
    <t>Domestic services</t>
  </si>
  <si>
    <t>Total rent</t>
  </si>
  <si>
    <t>concordance</t>
  </si>
  <si>
    <t>Source: National Treasury, based on Burger et al.</t>
  </si>
  <si>
    <t>Old</t>
  </si>
  <si>
    <t>Source: National Treasury, based on Saikkonen;Kreuser et al.</t>
  </si>
  <si>
    <t>kt/GJ</t>
  </si>
  <si>
    <t>GJ/t</t>
  </si>
  <si>
    <t>kt/t</t>
  </si>
  <si>
    <t>old</t>
  </si>
  <si>
    <t>altrp-p</t>
  </si>
  <si>
    <t>altrp-f</t>
  </si>
  <si>
    <t>cpetr_p</t>
  </si>
  <si>
    <t>cpetr_d</t>
  </si>
  <si>
    <t>ctrps</t>
  </si>
  <si>
    <t>PJ</t>
  </si>
  <si>
    <t>PJ/t</t>
  </si>
  <si>
    <t>awtrp</t>
  </si>
  <si>
    <t>aatrp</t>
  </si>
  <si>
    <t xml:space="preserve">                                           </t>
  </si>
  <si>
    <t>elec</t>
  </si>
  <si>
    <t>tui</t>
  </si>
  <si>
    <t>tuh</t>
  </si>
  <si>
    <t>utax-cl</t>
  </si>
  <si>
    <t>utax-ch</t>
  </si>
  <si>
    <t>coal-cl</t>
  </si>
  <si>
    <t>coal-ch</t>
  </si>
  <si>
    <t>tue</t>
  </si>
  <si>
    <t>hhd-9</t>
  </si>
  <si>
    <t>aprtr</t>
  </si>
  <si>
    <t>cprtr</t>
  </si>
  <si>
    <t>apgm</t>
  </si>
  <si>
    <t>aammo</t>
  </si>
  <si>
    <t>aelct</t>
  </si>
  <si>
    <t>afcel</t>
  </si>
  <si>
    <t>cpgm</t>
  </si>
  <si>
    <t>cammo</t>
  </si>
  <si>
    <t>celct</t>
  </si>
  <si>
    <t>cfcel</t>
  </si>
  <si>
    <t>Transaction costs (do not remove)</t>
  </si>
  <si>
    <t>Insitituional taxes (do not remove)</t>
  </si>
  <si>
    <t>Factor taxes (do not remove)</t>
  </si>
  <si>
    <t>Import tariffs (do not remove)</t>
  </si>
  <si>
    <t>Export taxes (do not remove)</t>
  </si>
  <si>
    <t>Excise taxes (do not remove)</t>
  </si>
  <si>
    <t>Activity taxes (do not remove)</t>
  </si>
  <si>
    <t>Sales taxes (do not remove)</t>
  </si>
  <si>
    <t>Change in stocks (do not remove)</t>
  </si>
  <si>
    <t>Dummy (do not remove)</t>
  </si>
  <si>
    <t>Total (do not remove)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</si>
</sst>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"/>
    <numFmt numFmtId="168" formatCode="_(* #,##0.000_);_(* \(#,##0.000\);_(* &quot;-&quot;??_);_(@_)"/>
    <numFmt numFmtId="169" formatCode="_-* #,##0_-;\-* #,##0_-;_-* &quot;-&quot;??_-;_-@_-"/>
    <numFmt numFmtId="170" formatCode="_(* #,##0.0_);_(* \(#,##0.0\);_(* &quot;-&quot;??_);_(@_)"/>
    <numFmt numFmtId="171" formatCode="_(* #,##0.0000000_);_(* \(#,##0.0000000\);_(* &quot;-&quot;??_);_(@_)"/>
    <numFmt numFmtId="175" formatCode="_-* #,##0.00_-;\-* #,##0.00_-;_-* &quot;-&quot;??_-;_-@_-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9"/>
      <color indexed="81"/>
      <name val="Tahoma"/>
      <family val="2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4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name val="MS Sans Serif"/>
      <family val="2"/>
    </font>
    <font>
      <b/>
      <i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9"/>
      <color theme="4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4">
    <xf numFmtId="0" fontId="0" fillId="0" borderId="0"/>
    <xf numFmtId="164" fontId="10" fillId="0" borderId="0" applyFont="0" applyFill="0" applyBorder="0" applyAlignment="0" applyProtection="0"/>
    <xf numFmtId="0" fontId="19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5" fontId="10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1" xfId="0" applyFont="1" applyBorder="1"/>
    <xf numFmtId="3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9" fillId="0" borderId="0" xfId="0" applyFont="1"/>
    <xf numFmtId="3" fontId="9" fillId="0" borderId="0" xfId="0" applyNumberFormat="1" applyFont="1"/>
    <xf numFmtId="165" fontId="0" fillId="0" borderId="0" xfId="1" applyNumberFormat="1" applyFont="1"/>
    <xf numFmtId="3" fontId="0" fillId="0" borderId="0" xfId="0" applyNumberFormat="1" applyAlignment="1">
      <alignment horizontal="right"/>
    </xf>
    <xf numFmtId="166" fontId="0" fillId="0" borderId="0" xfId="0" applyNumberFormat="1"/>
    <xf numFmtId="2" fontId="6" fillId="0" borderId="0" xfId="0" applyNumberFormat="1" applyFont="1"/>
    <xf numFmtId="0" fontId="11" fillId="0" borderId="0" xfId="0" applyFont="1"/>
    <xf numFmtId="11" fontId="0" fillId="0" borderId="0" xfId="0" applyNumberFormat="1"/>
    <xf numFmtId="0" fontId="12" fillId="0" borderId="0" xfId="0" applyFont="1"/>
    <xf numFmtId="0" fontId="13" fillId="0" borderId="0" xfId="0" applyFont="1"/>
    <xf numFmtId="2" fontId="13" fillId="0" borderId="0" xfId="0" applyNumberFormat="1" applyFont="1"/>
    <xf numFmtId="165" fontId="0" fillId="0" borderId="0" xfId="0" applyNumberFormat="1"/>
    <xf numFmtId="3" fontId="0" fillId="0" borderId="0" xfId="0" quotePrefix="1" applyNumberFormat="1"/>
    <xf numFmtId="167" fontId="0" fillId="0" borderId="0" xfId="0" applyNumberFormat="1"/>
    <xf numFmtId="0" fontId="14" fillId="0" borderId="0" xfId="0" applyFont="1"/>
    <xf numFmtId="1" fontId="0" fillId="0" borderId="0" xfId="0" applyNumberFormat="1"/>
    <xf numFmtId="164" fontId="0" fillId="0" borderId="0" xfId="1" applyFont="1"/>
    <xf numFmtId="164" fontId="0" fillId="0" borderId="0" xfId="0" applyNumberFormat="1"/>
    <xf numFmtId="3" fontId="6" fillId="0" borderId="0" xfId="0" quotePrefix="1" applyNumberFormat="1" applyFont="1"/>
    <xf numFmtId="0" fontId="6" fillId="0" borderId="0" xfId="0" quotePrefix="1" applyFont="1"/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4" fontId="0" fillId="0" borderId="0" xfId="0" applyNumberFormat="1"/>
    <xf numFmtId="0" fontId="16" fillId="0" borderId="0" xfId="0" applyFont="1"/>
    <xf numFmtId="0" fontId="18" fillId="0" borderId="0" xfId="0" applyFont="1"/>
    <xf numFmtId="0" fontId="17" fillId="0" borderId="0" xfId="0" applyFont="1" applyAlignment="1">
      <alignment horizontal="right"/>
    </xf>
    <xf numFmtId="2" fontId="17" fillId="0" borderId="0" xfId="0" applyNumberFormat="1" applyFont="1"/>
    <xf numFmtId="2" fontId="17" fillId="2" borderId="0" xfId="0" applyNumberFormat="1" applyFont="1" applyFill="1"/>
    <xf numFmtId="0" fontId="0" fillId="3" borderId="0" xfId="0" applyFill="1"/>
    <xf numFmtId="0" fontId="20" fillId="0" borderId="0" xfId="0" applyFont="1"/>
    <xf numFmtId="0" fontId="21" fillId="4" borderId="0" xfId="0" applyFont="1" applyFill="1"/>
    <xf numFmtId="0" fontId="21" fillId="0" borderId="0" xfId="0" applyFont="1"/>
    <xf numFmtId="0" fontId="22" fillId="0" borderId="0" xfId="0" applyFont="1"/>
    <xf numFmtId="0" fontId="23" fillId="4" borderId="0" xfId="0" applyFont="1" applyFill="1"/>
    <xf numFmtId="0" fontId="24" fillId="0" borderId="0" xfId="0" applyFont="1"/>
    <xf numFmtId="2" fontId="21" fillId="4" borderId="0" xfId="0" applyNumberFormat="1" applyFont="1" applyFill="1"/>
    <xf numFmtId="2" fontId="24" fillId="0" borderId="0" xfId="0" applyNumberFormat="1" applyFont="1"/>
    <xf numFmtId="0" fontId="25" fillId="0" borderId="0" xfId="0" applyFont="1"/>
    <xf numFmtId="2" fontId="21" fillId="0" borderId="0" xfId="0" applyNumberFormat="1" applyFont="1"/>
    <xf numFmtId="0" fontId="26" fillId="0" borderId="0" xfId="0" applyFont="1"/>
    <xf numFmtId="167" fontId="27" fillId="0" borderId="0" xfId="0" applyNumberFormat="1" applyFont="1"/>
    <xf numFmtId="0" fontId="28" fillId="0" borderId="0" xfId="0" applyFont="1"/>
    <xf numFmtId="1" fontId="6" fillId="0" borderId="0" xfId="0" applyNumberFormat="1" applyFont="1"/>
    <xf numFmtId="1" fontId="29" fillId="0" borderId="0" xfId="0" applyNumberFormat="1" applyFont="1"/>
    <xf numFmtId="0" fontId="30" fillId="0" borderId="0" xfId="0" applyFont="1"/>
    <xf numFmtId="164" fontId="30" fillId="0" borderId="0" xfId="1" applyFont="1"/>
    <xf numFmtId="168" fontId="0" fillId="0" borderId="0" xfId="1" applyNumberFormat="1" applyFont="1"/>
    <xf numFmtId="170" fontId="0" fillId="0" borderId="0" xfId="1" applyNumberFormat="1" applyFont="1"/>
    <xf numFmtId="170" fontId="14" fillId="0" borderId="0" xfId="1" applyNumberFormat="1" applyFont="1"/>
    <xf numFmtId="170" fontId="0" fillId="2" borderId="0" xfId="1" applyNumberFormat="1" applyFont="1" applyFill="1"/>
    <xf numFmtId="0" fontId="0" fillId="0" borderId="0" xfId="0"/>
    <xf numFmtId="9" fontId="0" fillId="0" borderId="0" xfId="4" applyFont="1"/>
    <xf numFmtId="0" fontId="0" fillId="0" borderId="0" xfId="0" applyFill="1" applyBorder="1"/>
    <xf numFmtId="170" fontId="0" fillId="0" borderId="0" xfId="0" applyNumberFormat="1" applyAlignment="1">
      <alignment horizontal="right"/>
    </xf>
    <xf numFmtId="171" fontId="0" fillId="0" borderId="0" xfId="1" applyNumberFormat="1" applyFont="1"/>
    <xf numFmtId="2" fontId="14" fillId="0" borderId="0" xfId="0" applyNumberFormat="1" applyFont="1"/>
    <xf numFmtId="0" fontId="0" fillId="0" borderId="0" xfId="0"/>
    <xf numFmtId="3" fontId="0" fillId="0" borderId="0" xfId="0" applyNumberFormat="1"/>
    <xf numFmtId="0" fontId="0" fillId="0" borderId="0" xfId="0"/>
    <xf numFmtId="0" fontId="3" fillId="0" borderId="0" xfId="0" applyFont="1"/>
    <xf numFmtId="3" fontId="0" fillId="0" borderId="0" xfId="0" applyNumberFormat="1"/>
    <xf numFmtId="43" fontId="0" fillId="0" borderId="0" xfId="0" applyNumberFormat="1"/>
    <xf numFmtId="0" fontId="0" fillId="0" borderId="0" xfId="0"/>
    <xf numFmtId="3" fontId="0" fillId="0" borderId="0" xfId="0" applyNumberFormat="1"/>
    <xf numFmtId="43" fontId="0" fillId="0" borderId="0" xfId="3" applyFont="1"/>
    <xf numFmtId="43" fontId="0" fillId="0" borderId="0" xfId="0" applyNumberFormat="1"/>
    <xf numFmtId="169" fontId="0" fillId="0" borderId="0" xfId="0" applyNumberFormat="1"/>
    <xf numFmtId="0" fontId="4" fillId="0" borderId="0" xfId="0" applyFont="1" applyAlignment="1">
      <alignment horizontal="center"/>
    </xf>
    <xf numFmtId="0" fontId="21" fillId="4" borderId="0" xfId="0" applyFont="1" applyFill="1" applyAlignment="1">
      <alignment horizontal="center"/>
    </xf>
    <xf numFmtId="43" fontId="0" fillId="0" borderId="0" xfId="0" applyNumberFormat="1" applyFill="1" applyBorder="1"/>
    <xf numFmtId="0" fontId="0" fillId="0" borderId="0" xfId="0"/>
    <xf numFmtId="0" fontId="0" fillId="0" borderId="0" xfId="0" quotePrefix="1"/>
    <xf numFmtId="165" fontId="0" fillId="0" borderId="0" xfId="3" applyNumberFormat="1" applyFont="1"/>
    <xf numFmtId="0" fontId="14" fillId="0" borderId="0" xfId="0" quotePrefix="1" applyFont="1"/>
    <xf numFmtId="165" fontId="14" fillId="0" borderId="0" xfId="3" applyNumberFormat="1" applyFont="1"/>
    <xf numFmtId="165" fontId="0" fillId="2" borderId="0" xfId="3" applyNumberFormat="1" applyFont="1" applyFill="1"/>
    <xf numFmtId="165" fontId="0" fillId="0" borderId="0" xfId="3" applyNumberFormat="1" applyFont="1" applyFill="1"/>
  </cellXfs>
  <cellStyles count="34">
    <cellStyle name="Comma" xfId="1" builtinId="3"/>
    <cellStyle name="Comma 2" xfId="3" xr:uid="{FFE3B1CE-55B5-4923-8F68-C70334D9802A}"/>
    <cellStyle name="Comma 2 10" xfId="22" xr:uid="{3C4DA270-6F00-4E21-9AAC-6EA76EC6F530}"/>
    <cellStyle name="Comma 2 11" xfId="24" xr:uid="{1EC96FD3-00E9-4993-995D-9A0FA37AEB85}"/>
    <cellStyle name="Comma 2 12" xfId="26" xr:uid="{C541EBA2-4156-4EC1-B1E1-6254E813B953}"/>
    <cellStyle name="Comma 2 13" xfId="28" xr:uid="{80028DA3-6945-4CDF-B650-36EB7B99362B}"/>
    <cellStyle name="Comma 2 14" xfId="30" xr:uid="{E820BF06-4492-4F91-A11C-8E9524E37587}"/>
    <cellStyle name="Comma 2 15" xfId="32" xr:uid="{546E093E-322E-4D8D-8D0F-09244573B105}"/>
    <cellStyle name="Comma 2 2" xfId="6" xr:uid="{96AD8200-598B-4364-AB20-D6F5A343DA52}"/>
    <cellStyle name="Comma 2 3" xfId="8" xr:uid="{B444E0FE-77D2-41D2-9A99-6D122B91FFE7}"/>
    <cellStyle name="Comma 2 4" xfId="10" xr:uid="{D5352661-22D5-4B57-BE00-C0DDB340C744}"/>
    <cellStyle name="Comma 2 5" xfId="12" xr:uid="{8BF3888E-2745-4F45-8FF3-C1C06DFA649E}"/>
    <cellStyle name="Comma 2 6" xfId="14" xr:uid="{3E2D340B-06F3-49E6-8222-104C989A30F8}"/>
    <cellStyle name="Comma 2 7" xfId="16" xr:uid="{A98C57F5-7D2F-40E3-A8B7-7CEEA9D57A57}"/>
    <cellStyle name="Comma 2 8" xfId="18" xr:uid="{9A0630BC-F3EB-4DEA-9532-DE344ABF682A}"/>
    <cellStyle name="Comma 2 9" xfId="20" xr:uid="{8F7B1F03-7001-485A-966B-C507C4856E66}"/>
    <cellStyle name="Comma 3" xfId="5" xr:uid="{D6107CC6-31F9-46E5-8283-5EDE17DFC44B}"/>
    <cellStyle name="Comma 3 10" xfId="23" xr:uid="{C8D7E613-5ECF-471E-8816-31F96EE17C1F}"/>
    <cellStyle name="Comma 3 11" xfId="25" xr:uid="{D131169D-4827-40BC-8959-EA044E12DE22}"/>
    <cellStyle name="Comma 3 12" xfId="27" xr:uid="{7A80C278-5F64-4BEA-9CCD-5C435C4A25E9}"/>
    <cellStyle name="Comma 3 13" xfId="29" xr:uid="{0E4F1899-51E9-4157-82CD-60A2527ABFD8}"/>
    <cellStyle name="Comma 3 14" xfId="31" xr:uid="{5C95F95F-BCB7-42E2-9805-D2304DE2F660}"/>
    <cellStyle name="Comma 3 15" xfId="33" xr:uid="{019662F1-CEAE-4587-8AE7-AB6960E3D88E}"/>
    <cellStyle name="Comma 3 2" xfId="7" xr:uid="{AF403A0E-1089-4AD0-89EE-11F4E87F1C02}"/>
    <cellStyle name="Comma 3 3" xfId="9" xr:uid="{0082FBA4-26AA-4A21-94EA-694DD0B9EEEB}"/>
    <cellStyle name="Comma 3 4" xfId="11" xr:uid="{53BC70D6-7F8C-44D1-9314-D47A9016920F}"/>
    <cellStyle name="Comma 3 5" xfId="13" xr:uid="{CB2CB86E-1BAC-4A82-A128-E45C8D2B0E27}"/>
    <cellStyle name="Comma 3 6" xfId="15" xr:uid="{BECE2F40-E07B-40E9-B7FC-F1B3370E8833}"/>
    <cellStyle name="Comma 3 7" xfId="17" xr:uid="{B93EBE4B-402C-4CA1-B49B-F4409FB2CAFC}"/>
    <cellStyle name="Comma 3 8" xfId="19" xr:uid="{04FECEA8-3E71-4EC0-8095-A4FDB52D654E}"/>
    <cellStyle name="Comma 3 9" xfId="21" xr:uid="{4FAFD243-F2BA-4CA0-8402-45924AC29C71}"/>
    <cellStyle name="Normal" xfId="0" builtinId="0"/>
    <cellStyle name="Normal 3" xfId="2" xr:uid="{00000000-0005-0000-0000-000002000000}"/>
    <cellStyle name="Percent" xfId="4" builtinId="5"/>
  </cellStyles>
  <dxfs count="3"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34998626667073579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TIMGE_02/Links/eSAM%20builder/2rsaenergy2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Index"/>
      <sheetName val="SAM"/>
      <sheetName val="ETABLE"/>
      <sheetName val="SAM_EB_PRICES"/>
      <sheetName val="SAM_in"/>
      <sheetName val="Petroleum"/>
      <sheetName val="Sets"/>
      <sheetName val="Mapping"/>
      <sheetName val="Energy"/>
      <sheetName val="Prices"/>
      <sheetName val="Coal"/>
      <sheetName val="ElecPrice"/>
      <sheetName val="Utility_Calcs"/>
      <sheetName val="Detailed"/>
      <sheetName val="NewTech"/>
    </sheetNames>
    <sheetDataSet>
      <sheetData sheetId="0"/>
      <sheetData sheetId="1"/>
      <sheetData sheetId="2"/>
      <sheetData sheetId="3">
        <row r="8">
          <cell r="F8">
            <v>44.245787353515624</v>
          </cell>
          <cell r="H8">
            <v>772.78440234374989</v>
          </cell>
          <cell r="I8">
            <v>33.770000000000003</v>
          </cell>
        </row>
        <row r="9">
          <cell r="F9">
            <v>874.28421264648443</v>
          </cell>
          <cell r="H9">
            <v>36.021597656250002</v>
          </cell>
          <cell r="I9">
            <v>90.602322128295896</v>
          </cell>
        </row>
        <row r="10">
          <cell r="H10">
            <v>54.125999999999998</v>
          </cell>
          <cell r="I10">
            <v>1.2322128295898438E-2</v>
          </cell>
        </row>
      </sheetData>
      <sheetData sheetId="4"/>
      <sheetData sheetId="5"/>
      <sheetData sheetId="6">
        <row r="20">
          <cell r="C20">
            <v>20.259999999999955</v>
          </cell>
          <cell r="D20">
            <v>7.6799999999999953</v>
          </cell>
          <cell r="E20">
            <v>191.51000000000002</v>
          </cell>
        </row>
        <row r="21">
          <cell r="C21">
            <v>87.79</v>
          </cell>
          <cell r="E21">
            <v>4.21</v>
          </cell>
        </row>
        <row r="24">
          <cell r="C24">
            <v>361.6099999999999</v>
          </cell>
          <cell r="D24">
            <v>405.84999999999997</v>
          </cell>
          <cell r="E24">
            <v>321.89999999999998</v>
          </cell>
        </row>
      </sheetData>
      <sheetData sheetId="7"/>
      <sheetData sheetId="8"/>
      <sheetData sheetId="9">
        <row r="7">
          <cell r="C7">
            <v>2245.6274991530581</v>
          </cell>
          <cell r="D7">
            <v>3505.7</v>
          </cell>
        </row>
        <row r="8">
          <cell r="C8">
            <v>18.6325008469423</v>
          </cell>
        </row>
        <row r="9">
          <cell r="C9">
            <v>1820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8"/>
  <sheetViews>
    <sheetView zoomScale="80" zoomScaleNormal="80" workbookViewId="0">
      <pane ySplit="9" topLeftCell="A56" activePane="bottomLeft" state="frozen"/>
      <selection pane="bottomLeft" activeCell="E78" sqref="E78"/>
    </sheetView>
  </sheetViews>
  <sheetFormatPr defaultRowHeight="15" x14ac:dyDescent="0.25"/>
  <cols>
    <col min="2" max="2" width="33" bestFit="1" customWidth="1"/>
  </cols>
  <sheetData>
    <row r="1" spans="1:22" ht="18.75" x14ac:dyDescent="0.3">
      <c r="A1" s="1" t="str">
        <f>B4&amp;" "&amp;B3&amp;" Computable General Equilibrium (CGE) Model"</f>
        <v>2005 South Africa Computable General Equilibrium (CGE) Model</v>
      </c>
    </row>
    <row r="3" spans="1:22" x14ac:dyDescent="0.25">
      <c r="A3" s="3" t="s">
        <v>0</v>
      </c>
      <c r="B3" s="4" t="s">
        <v>3</v>
      </c>
    </row>
    <row r="4" spans="1:22" x14ac:dyDescent="0.25">
      <c r="A4" s="3" t="s">
        <v>1</v>
      </c>
      <c r="B4" s="4">
        <v>2005</v>
      </c>
      <c r="G4" s="12"/>
      <c r="L4" s="12"/>
    </row>
    <row r="5" spans="1:22" x14ac:dyDescent="0.25">
      <c r="A5" s="3" t="s">
        <v>2</v>
      </c>
      <c r="B5" s="4" t="s">
        <v>4</v>
      </c>
      <c r="G5" s="12"/>
      <c r="L5" s="12"/>
    </row>
    <row r="9" spans="1:22" x14ac:dyDescent="0.25">
      <c r="A9" s="3" t="s">
        <v>594</v>
      </c>
      <c r="D9" s="3" t="s">
        <v>115</v>
      </c>
      <c r="H9" s="3" t="s">
        <v>5</v>
      </c>
      <c r="O9" s="3" t="s">
        <v>7</v>
      </c>
    </row>
    <row r="10" spans="1:22" x14ac:dyDescent="0.25">
      <c r="A10" s="35" t="s">
        <v>8</v>
      </c>
      <c r="B10" t="s">
        <v>65</v>
      </c>
      <c r="D10" s="35" t="s">
        <v>26</v>
      </c>
      <c r="E10" t="s">
        <v>65</v>
      </c>
      <c r="H10" t="s">
        <v>392</v>
      </c>
      <c r="I10" t="s">
        <v>452</v>
      </c>
      <c r="O10" t="s">
        <v>190</v>
      </c>
      <c r="P10" t="s">
        <v>470</v>
      </c>
      <c r="T10" t="s">
        <v>8</v>
      </c>
      <c r="U10" t="s">
        <v>26</v>
      </c>
      <c r="V10" t="s">
        <v>65</v>
      </c>
    </row>
    <row r="11" spans="1:22" x14ac:dyDescent="0.25">
      <c r="A11" s="35" t="s">
        <v>403</v>
      </c>
      <c r="B11" t="s">
        <v>420</v>
      </c>
      <c r="D11" s="35" t="s">
        <v>406</v>
      </c>
      <c r="E11" t="s">
        <v>420</v>
      </c>
      <c r="H11" t="s">
        <v>393</v>
      </c>
      <c r="I11" t="s">
        <v>453</v>
      </c>
      <c r="O11" t="s">
        <v>191</v>
      </c>
      <c r="P11" t="s">
        <v>472</v>
      </c>
      <c r="T11" t="s">
        <v>413</v>
      </c>
      <c r="U11" t="s">
        <v>414</v>
      </c>
      <c r="V11" t="s">
        <v>421</v>
      </c>
    </row>
    <row r="12" spans="1:22" x14ac:dyDescent="0.25">
      <c r="A12" s="35" t="s">
        <v>404</v>
      </c>
      <c r="B12" t="s">
        <v>419</v>
      </c>
      <c r="D12" s="35" t="s">
        <v>407</v>
      </c>
      <c r="E12" t="s">
        <v>419</v>
      </c>
      <c r="H12" t="s">
        <v>394</v>
      </c>
      <c r="I12" t="s">
        <v>454</v>
      </c>
      <c r="O12" t="s">
        <v>192</v>
      </c>
      <c r="P12" t="s">
        <v>471</v>
      </c>
      <c r="T12" t="s">
        <v>403</v>
      </c>
      <c r="U12" t="s">
        <v>406</v>
      </c>
      <c r="V12" t="s">
        <v>420</v>
      </c>
    </row>
    <row r="13" spans="1:22" x14ac:dyDescent="0.25">
      <c r="A13" s="35" t="s">
        <v>9</v>
      </c>
      <c r="B13" t="s">
        <v>66</v>
      </c>
      <c r="D13" s="35" t="s">
        <v>551</v>
      </c>
      <c r="E13" t="s">
        <v>618</v>
      </c>
      <c r="H13" t="s">
        <v>395</v>
      </c>
      <c r="I13" t="s">
        <v>455</v>
      </c>
      <c r="O13" t="s">
        <v>46</v>
      </c>
      <c r="P13" t="s">
        <v>81</v>
      </c>
      <c r="T13" t="s">
        <v>404</v>
      </c>
      <c r="U13" t="s">
        <v>407</v>
      </c>
      <c r="V13" t="s">
        <v>419</v>
      </c>
    </row>
    <row r="14" spans="1:22" x14ac:dyDescent="0.25">
      <c r="A14" s="35" t="s">
        <v>591</v>
      </c>
      <c r="B14" t="s">
        <v>595</v>
      </c>
      <c r="D14" s="35" t="s">
        <v>552</v>
      </c>
      <c r="E14" t="s">
        <v>619</v>
      </c>
      <c r="H14" t="s">
        <v>45</v>
      </c>
      <c r="I14" t="s">
        <v>79</v>
      </c>
      <c r="O14" t="s">
        <v>58</v>
      </c>
      <c r="P14" t="s">
        <v>84</v>
      </c>
      <c r="T14" t="s">
        <v>9</v>
      </c>
      <c r="U14" t="s">
        <v>27</v>
      </c>
      <c r="V14" t="s">
        <v>66</v>
      </c>
    </row>
    <row r="15" spans="1:22" x14ac:dyDescent="0.25">
      <c r="A15" s="35" t="s">
        <v>592</v>
      </c>
      <c r="B15" t="s">
        <v>596</v>
      </c>
      <c r="D15" s="35" t="s">
        <v>593</v>
      </c>
      <c r="E15" t="s">
        <v>620</v>
      </c>
      <c r="H15" t="s">
        <v>415</v>
      </c>
      <c r="I15" t="s">
        <v>451</v>
      </c>
      <c r="O15" t="s">
        <v>59</v>
      </c>
      <c r="P15" t="s">
        <v>85</v>
      </c>
      <c r="T15" t="s">
        <v>328</v>
      </c>
      <c r="U15" t="s">
        <v>327</v>
      </c>
      <c r="V15" t="s">
        <v>329</v>
      </c>
    </row>
    <row r="16" spans="1:22" x14ac:dyDescent="0.25">
      <c r="A16" s="35" t="s">
        <v>567</v>
      </c>
      <c r="B16" t="s">
        <v>67</v>
      </c>
      <c r="D16" s="35" t="s">
        <v>569</v>
      </c>
      <c r="E16" t="s">
        <v>67</v>
      </c>
      <c r="O16" t="s">
        <v>57</v>
      </c>
      <c r="P16" t="s">
        <v>83</v>
      </c>
      <c r="T16" t="s">
        <v>409</v>
      </c>
      <c r="U16" t="s">
        <v>412</v>
      </c>
      <c r="V16" t="s">
        <v>418</v>
      </c>
    </row>
    <row r="17" spans="1:22" x14ac:dyDescent="0.25">
      <c r="A17" s="35" t="s">
        <v>328</v>
      </c>
      <c r="B17" t="s">
        <v>329</v>
      </c>
      <c r="D17" s="35" t="s">
        <v>327</v>
      </c>
      <c r="E17" t="s">
        <v>329</v>
      </c>
      <c r="H17" s="3" t="s">
        <v>6</v>
      </c>
      <c r="O17" t="s">
        <v>56</v>
      </c>
      <c r="P17" t="s">
        <v>82</v>
      </c>
      <c r="T17" t="s">
        <v>10</v>
      </c>
      <c r="U17" t="s">
        <v>28</v>
      </c>
      <c r="V17" t="s">
        <v>67</v>
      </c>
    </row>
    <row r="18" spans="1:22" x14ac:dyDescent="0.25">
      <c r="A18" s="35" t="s">
        <v>409</v>
      </c>
      <c r="B18" t="s">
        <v>418</v>
      </c>
      <c r="D18" s="35" t="s">
        <v>412</v>
      </c>
      <c r="E18" t="s">
        <v>418</v>
      </c>
      <c r="H18" t="s">
        <v>47</v>
      </c>
      <c r="I18" t="s">
        <v>457</v>
      </c>
      <c r="O18" t="s">
        <v>60</v>
      </c>
      <c r="P18" t="s">
        <v>86</v>
      </c>
      <c r="T18" t="s">
        <v>11</v>
      </c>
      <c r="U18" t="s">
        <v>29</v>
      </c>
      <c r="V18" t="s">
        <v>68</v>
      </c>
    </row>
    <row r="19" spans="1:22" x14ac:dyDescent="0.25">
      <c r="A19" s="35" t="s">
        <v>580</v>
      </c>
      <c r="B19" t="s">
        <v>597</v>
      </c>
      <c r="D19" s="35" t="s">
        <v>590</v>
      </c>
      <c r="E19" t="s">
        <v>597</v>
      </c>
      <c r="H19" t="s">
        <v>48</v>
      </c>
      <c r="I19" t="s">
        <v>458</v>
      </c>
      <c r="O19" t="s">
        <v>61</v>
      </c>
      <c r="P19" t="s">
        <v>87</v>
      </c>
      <c r="T19" t="s">
        <v>348</v>
      </c>
      <c r="U19" t="s">
        <v>370</v>
      </c>
      <c r="V19" t="s">
        <v>422</v>
      </c>
    </row>
    <row r="20" spans="1:22" x14ac:dyDescent="0.25">
      <c r="A20" s="35" t="s">
        <v>11</v>
      </c>
      <c r="B20" t="s">
        <v>68</v>
      </c>
      <c r="D20" s="35" t="s">
        <v>29</v>
      </c>
      <c r="E20" t="s">
        <v>68</v>
      </c>
      <c r="H20" t="s">
        <v>49</v>
      </c>
      <c r="I20" t="s">
        <v>459</v>
      </c>
      <c r="O20" t="s">
        <v>62</v>
      </c>
      <c r="P20" t="s">
        <v>88</v>
      </c>
      <c r="T20" t="s">
        <v>12</v>
      </c>
      <c r="U20" t="s">
        <v>30</v>
      </c>
      <c r="V20" t="s">
        <v>423</v>
      </c>
    </row>
    <row r="21" spans="1:22" x14ac:dyDescent="0.25">
      <c r="A21" s="35" t="s">
        <v>348</v>
      </c>
      <c r="B21" t="s">
        <v>422</v>
      </c>
      <c r="D21" s="35" t="s">
        <v>370</v>
      </c>
      <c r="E21" t="s">
        <v>422</v>
      </c>
      <c r="H21" t="s">
        <v>50</v>
      </c>
      <c r="I21" t="s">
        <v>460</v>
      </c>
      <c r="O21" t="s">
        <v>63</v>
      </c>
      <c r="P21" t="s">
        <v>89</v>
      </c>
      <c r="T21" t="s">
        <v>349</v>
      </c>
      <c r="U21" t="s">
        <v>371</v>
      </c>
      <c r="V21" t="s">
        <v>424</v>
      </c>
    </row>
    <row r="22" spans="1:22" x14ac:dyDescent="0.25">
      <c r="A22" s="35" t="s">
        <v>12</v>
      </c>
      <c r="B22" t="s">
        <v>423</v>
      </c>
      <c r="D22" s="35" t="s">
        <v>30</v>
      </c>
      <c r="E22" t="s">
        <v>423</v>
      </c>
      <c r="H22" t="s">
        <v>51</v>
      </c>
      <c r="I22" t="s">
        <v>461</v>
      </c>
      <c r="T22" t="s">
        <v>350</v>
      </c>
      <c r="U22" t="s">
        <v>372</v>
      </c>
      <c r="V22" t="s">
        <v>425</v>
      </c>
    </row>
    <row r="23" spans="1:22" x14ac:dyDescent="0.25">
      <c r="A23" s="35" t="s">
        <v>349</v>
      </c>
      <c r="B23" t="s">
        <v>424</v>
      </c>
      <c r="D23" s="35" t="s">
        <v>371</v>
      </c>
      <c r="E23" t="s">
        <v>424</v>
      </c>
      <c r="H23" t="s">
        <v>52</v>
      </c>
      <c r="I23" t="s">
        <v>462</v>
      </c>
      <c r="O23" s="3" t="s">
        <v>473</v>
      </c>
      <c r="T23" t="s">
        <v>351</v>
      </c>
      <c r="U23" t="s">
        <v>373</v>
      </c>
      <c r="V23" t="s">
        <v>426</v>
      </c>
    </row>
    <row r="24" spans="1:22" x14ac:dyDescent="0.25">
      <c r="A24" s="35" t="s">
        <v>350</v>
      </c>
      <c r="B24" t="s">
        <v>425</v>
      </c>
      <c r="D24" s="35" t="s">
        <v>372</v>
      </c>
      <c r="E24" t="s">
        <v>425</v>
      </c>
      <c r="H24" t="s">
        <v>53</v>
      </c>
      <c r="I24" t="s">
        <v>463</v>
      </c>
      <c r="O24" t="s">
        <v>341</v>
      </c>
      <c r="P24" t="s">
        <v>474</v>
      </c>
      <c r="T24" t="s">
        <v>352</v>
      </c>
      <c r="U24" t="s">
        <v>374</v>
      </c>
      <c r="V24" t="s">
        <v>427</v>
      </c>
    </row>
    <row r="25" spans="1:22" x14ac:dyDescent="0.25">
      <c r="A25" s="35" t="s">
        <v>351</v>
      </c>
      <c r="B25" t="s">
        <v>426</v>
      </c>
      <c r="D25" s="35" t="s">
        <v>373</v>
      </c>
      <c r="E25" t="s">
        <v>426</v>
      </c>
      <c r="H25" t="s">
        <v>54</v>
      </c>
      <c r="I25" t="s">
        <v>464</v>
      </c>
      <c r="O25" t="s">
        <v>342</v>
      </c>
      <c r="P25" t="s">
        <v>475</v>
      </c>
      <c r="T25" t="s">
        <v>353</v>
      </c>
      <c r="U25" t="s">
        <v>375</v>
      </c>
      <c r="V25" t="s">
        <v>428</v>
      </c>
    </row>
    <row r="26" spans="1:22" x14ac:dyDescent="0.25">
      <c r="A26" s="35" t="s">
        <v>352</v>
      </c>
      <c r="B26" t="s">
        <v>427</v>
      </c>
      <c r="D26" s="35" t="s">
        <v>374</v>
      </c>
      <c r="E26" t="s">
        <v>427</v>
      </c>
      <c r="H26" t="s">
        <v>55</v>
      </c>
      <c r="I26" t="s">
        <v>465</v>
      </c>
      <c r="O26" t="s">
        <v>343</v>
      </c>
      <c r="P26" t="s">
        <v>476</v>
      </c>
      <c r="T26" t="s">
        <v>354</v>
      </c>
      <c r="U26" t="s">
        <v>376</v>
      </c>
      <c r="V26" t="s">
        <v>429</v>
      </c>
    </row>
    <row r="27" spans="1:22" x14ac:dyDescent="0.25">
      <c r="A27" s="35" t="s">
        <v>353</v>
      </c>
      <c r="B27" t="s">
        <v>428</v>
      </c>
      <c r="D27" s="35" t="s">
        <v>375</v>
      </c>
      <c r="E27" t="s">
        <v>428</v>
      </c>
      <c r="H27" t="s">
        <v>396</v>
      </c>
      <c r="I27" t="s">
        <v>466</v>
      </c>
      <c r="T27" t="s">
        <v>13</v>
      </c>
      <c r="U27" t="s">
        <v>31</v>
      </c>
      <c r="V27" t="s">
        <v>69</v>
      </c>
    </row>
    <row r="28" spans="1:22" x14ac:dyDescent="0.25">
      <c r="A28" s="35" t="s">
        <v>354</v>
      </c>
      <c r="B28" t="s">
        <v>429</v>
      </c>
      <c r="D28" s="35" t="s">
        <v>376</v>
      </c>
      <c r="E28" t="s">
        <v>429</v>
      </c>
      <c r="H28" t="s">
        <v>397</v>
      </c>
      <c r="I28" t="s">
        <v>467</v>
      </c>
      <c r="T28" t="s">
        <v>319</v>
      </c>
      <c r="U28" t="s">
        <v>31</v>
      </c>
      <c r="V28" t="s">
        <v>330</v>
      </c>
    </row>
    <row r="29" spans="1:22" x14ac:dyDescent="0.25">
      <c r="A29" s="35" t="s">
        <v>319</v>
      </c>
      <c r="B29" t="s">
        <v>330</v>
      </c>
      <c r="D29" s="35" t="s">
        <v>31</v>
      </c>
      <c r="E29" t="s">
        <v>621</v>
      </c>
      <c r="H29" t="s">
        <v>398</v>
      </c>
      <c r="I29" t="s">
        <v>456</v>
      </c>
      <c r="T29" t="s">
        <v>320</v>
      </c>
      <c r="U29" t="s">
        <v>31</v>
      </c>
      <c r="V29" t="s">
        <v>331</v>
      </c>
    </row>
    <row r="30" spans="1:22" x14ac:dyDescent="0.25">
      <c r="A30" s="35" t="s">
        <v>320</v>
      </c>
      <c r="B30" t="s">
        <v>331</v>
      </c>
      <c r="D30" s="35" t="s">
        <v>570</v>
      </c>
      <c r="E30" t="s">
        <v>623</v>
      </c>
      <c r="H30" t="s">
        <v>399</v>
      </c>
      <c r="I30" t="s">
        <v>468</v>
      </c>
      <c r="T30" t="s">
        <v>321</v>
      </c>
      <c r="U30" t="s">
        <v>31</v>
      </c>
      <c r="V30" t="s">
        <v>332</v>
      </c>
    </row>
    <row r="31" spans="1:22" x14ac:dyDescent="0.25">
      <c r="A31" s="35" t="s">
        <v>321</v>
      </c>
      <c r="B31" t="s">
        <v>332</v>
      </c>
      <c r="D31" s="35" t="s">
        <v>571</v>
      </c>
      <c r="E31" t="s">
        <v>622</v>
      </c>
      <c r="H31" t="s">
        <v>400</v>
      </c>
      <c r="I31" t="s">
        <v>469</v>
      </c>
      <c r="T31" t="s">
        <v>322</v>
      </c>
      <c r="U31" t="s">
        <v>31</v>
      </c>
      <c r="V31" t="s">
        <v>333</v>
      </c>
    </row>
    <row r="32" spans="1:22" x14ac:dyDescent="0.25">
      <c r="A32" s="35" t="s">
        <v>322</v>
      </c>
      <c r="B32" t="s">
        <v>333</v>
      </c>
      <c r="D32" s="35" t="s">
        <v>377</v>
      </c>
      <c r="E32" t="s">
        <v>430</v>
      </c>
      <c r="T32" t="s">
        <v>355</v>
      </c>
      <c r="U32" t="s">
        <v>377</v>
      </c>
      <c r="V32" t="s">
        <v>430</v>
      </c>
    </row>
    <row r="33" spans="1:22" x14ac:dyDescent="0.25">
      <c r="A33" s="35" t="s">
        <v>355</v>
      </c>
      <c r="B33" t="s">
        <v>430</v>
      </c>
      <c r="D33" s="35" t="s">
        <v>378</v>
      </c>
      <c r="E33" t="s">
        <v>70</v>
      </c>
      <c r="T33" t="s">
        <v>356</v>
      </c>
      <c r="U33" t="s">
        <v>378</v>
      </c>
      <c r="V33" t="s">
        <v>70</v>
      </c>
    </row>
    <row r="34" spans="1:22" x14ac:dyDescent="0.25">
      <c r="A34" s="35" t="s">
        <v>356</v>
      </c>
      <c r="B34" t="s">
        <v>70</v>
      </c>
      <c r="D34" s="35" t="s">
        <v>379</v>
      </c>
      <c r="E34" t="s">
        <v>431</v>
      </c>
      <c r="T34" t="s">
        <v>357</v>
      </c>
      <c r="U34" t="s">
        <v>379</v>
      </c>
      <c r="V34" t="s">
        <v>431</v>
      </c>
    </row>
    <row r="35" spans="1:22" x14ac:dyDescent="0.25">
      <c r="A35" s="35" t="s">
        <v>357</v>
      </c>
      <c r="B35" t="s">
        <v>431</v>
      </c>
      <c r="D35" s="35" t="s">
        <v>380</v>
      </c>
      <c r="E35" t="s">
        <v>432</v>
      </c>
      <c r="T35" t="s">
        <v>358</v>
      </c>
      <c r="U35" t="s">
        <v>380</v>
      </c>
      <c r="V35" t="s">
        <v>432</v>
      </c>
    </row>
    <row r="36" spans="1:22" x14ac:dyDescent="0.25">
      <c r="A36" s="35" t="s">
        <v>358</v>
      </c>
      <c r="B36" t="s">
        <v>432</v>
      </c>
      <c r="D36" s="35" t="s">
        <v>381</v>
      </c>
      <c r="E36" t="s">
        <v>433</v>
      </c>
      <c r="T36" t="s">
        <v>359</v>
      </c>
      <c r="U36" t="s">
        <v>381</v>
      </c>
      <c r="V36" t="s">
        <v>433</v>
      </c>
    </row>
    <row r="37" spans="1:22" x14ac:dyDescent="0.25">
      <c r="A37" s="35" t="s">
        <v>359</v>
      </c>
      <c r="B37" t="s">
        <v>433</v>
      </c>
      <c r="D37" s="35" t="s">
        <v>32</v>
      </c>
      <c r="E37" t="s">
        <v>71</v>
      </c>
      <c r="T37" t="s">
        <v>14</v>
      </c>
      <c r="U37" t="s">
        <v>32</v>
      </c>
      <c r="V37" t="s">
        <v>71</v>
      </c>
    </row>
    <row r="38" spans="1:22" x14ac:dyDescent="0.25">
      <c r="A38" s="35" t="s">
        <v>14</v>
      </c>
      <c r="B38" t="s">
        <v>71</v>
      </c>
      <c r="D38" s="35" t="s">
        <v>382</v>
      </c>
      <c r="E38" t="s">
        <v>434</v>
      </c>
      <c r="T38" t="s">
        <v>360</v>
      </c>
      <c r="U38" t="s">
        <v>382</v>
      </c>
      <c r="V38" t="s">
        <v>434</v>
      </c>
    </row>
    <row r="39" spans="1:22" x14ac:dyDescent="0.25">
      <c r="A39" s="35" t="s">
        <v>360</v>
      </c>
      <c r="B39" t="s">
        <v>434</v>
      </c>
      <c r="D39" s="35" t="s">
        <v>383</v>
      </c>
      <c r="E39" t="s">
        <v>435</v>
      </c>
      <c r="T39" t="s">
        <v>361</v>
      </c>
      <c r="U39" t="s">
        <v>383</v>
      </c>
      <c r="V39" t="s">
        <v>435</v>
      </c>
    </row>
    <row r="40" spans="1:22" x14ac:dyDescent="0.25">
      <c r="A40" s="35" t="s">
        <v>361</v>
      </c>
      <c r="B40" t="s">
        <v>435</v>
      </c>
      <c r="D40" s="35" t="s">
        <v>384</v>
      </c>
      <c r="E40" t="s">
        <v>436</v>
      </c>
      <c r="T40" t="s">
        <v>362</v>
      </c>
      <c r="U40" t="s">
        <v>384</v>
      </c>
      <c r="V40" t="s">
        <v>436</v>
      </c>
    </row>
    <row r="41" spans="1:22" x14ac:dyDescent="0.25">
      <c r="A41" s="35" t="s">
        <v>362</v>
      </c>
      <c r="B41" t="s">
        <v>436</v>
      </c>
      <c r="D41" s="35" t="s">
        <v>33</v>
      </c>
      <c r="E41" t="s">
        <v>72</v>
      </c>
      <c r="T41" t="s">
        <v>15</v>
      </c>
      <c r="U41" t="s">
        <v>33</v>
      </c>
      <c r="V41" t="s">
        <v>72</v>
      </c>
    </row>
    <row r="42" spans="1:22" x14ac:dyDescent="0.25">
      <c r="A42" s="35" t="s">
        <v>15</v>
      </c>
      <c r="B42" t="s">
        <v>72</v>
      </c>
      <c r="D42" s="35" t="s">
        <v>385</v>
      </c>
      <c r="E42" t="s">
        <v>437</v>
      </c>
      <c r="T42" t="s">
        <v>363</v>
      </c>
      <c r="U42" t="s">
        <v>385</v>
      </c>
      <c r="V42" t="s">
        <v>437</v>
      </c>
    </row>
    <row r="43" spans="1:22" x14ac:dyDescent="0.25">
      <c r="A43" s="35" t="s">
        <v>363</v>
      </c>
      <c r="B43" t="s">
        <v>437</v>
      </c>
      <c r="D43" s="35" t="s">
        <v>386</v>
      </c>
      <c r="E43" t="s">
        <v>438</v>
      </c>
      <c r="T43" t="s">
        <v>364</v>
      </c>
      <c r="U43" t="s">
        <v>386</v>
      </c>
      <c r="V43" t="s">
        <v>438</v>
      </c>
    </row>
    <row r="44" spans="1:22" x14ac:dyDescent="0.25">
      <c r="A44" s="35" t="s">
        <v>364</v>
      </c>
      <c r="B44" t="s">
        <v>438</v>
      </c>
      <c r="D44" s="35" t="s">
        <v>34</v>
      </c>
      <c r="E44" t="s">
        <v>73</v>
      </c>
      <c r="T44" t="s">
        <v>16</v>
      </c>
      <c r="U44" t="s">
        <v>34</v>
      </c>
      <c r="V44" t="s">
        <v>73</v>
      </c>
    </row>
    <row r="45" spans="1:22" x14ac:dyDescent="0.25">
      <c r="A45" s="35" t="s">
        <v>16</v>
      </c>
      <c r="B45" t="s">
        <v>73</v>
      </c>
      <c r="D45" s="35" t="s">
        <v>387</v>
      </c>
      <c r="E45" t="s">
        <v>439</v>
      </c>
      <c r="T45" t="s">
        <v>365</v>
      </c>
      <c r="U45" t="s">
        <v>387</v>
      </c>
      <c r="V45" t="s">
        <v>439</v>
      </c>
    </row>
    <row r="46" spans="1:22" x14ac:dyDescent="0.25">
      <c r="A46" s="35" t="s">
        <v>365</v>
      </c>
      <c r="B46" t="s">
        <v>439</v>
      </c>
      <c r="D46" s="35" t="s">
        <v>388</v>
      </c>
      <c r="E46" t="s">
        <v>440</v>
      </c>
      <c r="T46" t="s">
        <v>366</v>
      </c>
      <c r="U46" t="s">
        <v>388</v>
      </c>
      <c r="V46" t="s">
        <v>440</v>
      </c>
    </row>
    <row r="47" spans="1:22" x14ac:dyDescent="0.25">
      <c r="A47" s="35" t="s">
        <v>366</v>
      </c>
      <c r="B47" t="s">
        <v>440</v>
      </c>
      <c r="D47" s="35" t="s">
        <v>35</v>
      </c>
      <c r="E47" t="s">
        <v>74</v>
      </c>
      <c r="T47" t="s">
        <v>17</v>
      </c>
      <c r="U47" t="s">
        <v>35</v>
      </c>
      <c r="V47" t="s">
        <v>74</v>
      </c>
    </row>
    <row r="48" spans="1:22" x14ac:dyDescent="0.25">
      <c r="A48" s="35" t="s">
        <v>17</v>
      </c>
      <c r="B48" t="s">
        <v>74</v>
      </c>
      <c r="D48" s="35" t="s">
        <v>36</v>
      </c>
      <c r="E48" t="s">
        <v>75</v>
      </c>
      <c r="T48" t="s">
        <v>405</v>
      </c>
      <c r="U48" t="s">
        <v>408</v>
      </c>
      <c r="V48" t="s">
        <v>441</v>
      </c>
    </row>
    <row r="49" spans="1:22" x14ac:dyDescent="0.25">
      <c r="A49" s="35" t="s">
        <v>545</v>
      </c>
      <c r="B49" t="s">
        <v>334</v>
      </c>
      <c r="D49" s="35" t="s">
        <v>37</v>
      </c>
      <c r="E49" t="s">
        <v>76</v>
      </c>
      <c r="T49" t="s">
        <v>18</v>
      </c>
      <c r="U49" t="s">
        <v>36</v>
      </c>
      <c r="V49" t="s">
        <v>75</v>
      </c>
    </row>
    <row r="50" spans="1:22" x14ac:dyDescent="0.25">
      <c r="A50" s="35" t="s">
        <v>324</v>
      </c>
      <c r="B50" t="s">
        <v>335</v>
      </c>
      <c r="D50" s="35" t="s">
        <v>38</v>
      </c>
      <c r="E50" t="s">
        <v>77</v>
      </c>
      <c r="T50" t="s">
        <v>323</v>
      </c>
      <c r="U50" t="s">
        <v>36</v>
      </c>
      <c r="V50" t="s">
        <v>334</v>
      </c>
    </row>
    <row r="51" spans="1:22" x14ac:dyDescent="0.25">
      <c r="A51" s="35" t="s">
        <v>410</v>
      </c>
      <c r="B51" t="s">
        <v>442</v>
      </c>
      <c r="D51" s="35" t="s">
        <v>39</v>
      </c>
      <c r="E51" t="s">
        <v>444</v>
      </c>
      <c r="T51" t="s">
        <v>324</v>
      </c>
      <c r="U51" t="s">
        <v>36</v>
      </c>
      <c r="V51" t="s">
        <v>335</v>
      </c>
    </row>
    <row r="52" spans="1:22" x14ac:dyDescent="0.25">
      <c r="A52" s="35" t="s">
        <v>546</v>
      </c>
      <c r="B52" t="s">
        <v>598</v>
      </c>
      <c r="D52" s="35" t="s">
        <v>389</v>
      </c>
      <c r="E52" t="s">
        <v>445</v>
      </c>
      <c r="T52" t="s">
        <v>410</v>
      </c>
      <c r="U52" t="s">
        <v>36</v>
      </c>
      <c r="V52" t="s">
        <v>442</v>
      </c>
    </row>
    <row r="53" spans="1:22" x14ac:dyDescent="0.25">
      <c r="A53" s="35" t="s">
        <v>547</v>
      </c>
      <c r="B53" t="s">
        <v>599</v>
      </c>
      <c r="D53" s="35" t="s">
        <v>572</v>
      </c>
      <c r="E53" t="s">
        <v>611</v>
      </c>
      <c r="T53" t="s">
        <v>325</v>
      </c>
      <c r="U53" t="s">
        <v>36</v>
      </c>
      <c r="V53" t="s">
        <v>336</v>
      </c>
    </row>
    <row r="54" spans="1:22" x14ac:dyDescent="0.25">
      <c r="A54" s="35" t="s">
        <v>548</v>
      </c>
      <c r="B54" t="s">
        <v>600</v>
      </c>
      <c r="D54" s="35" t="s">
        <v>573</v>
      </c>
      <c r="E54" t="s">
        <v>612</v>
      </c>
      <c r="T54" t="s">
        <v>411</v>
      </c>
      <c r="U54" t="s">
        <v>36</v>
      </c>
      <c r="V54" t="s">
        <v>443</v>
      </c>
    </row>
    <row r="55" spans="1:22" x14ac:dyDescent="0.25">
      <c r="A55" s="35" t="s">
        <v>411</v>
      </c>
      <c r="B55" t="s">
        <v>443</v>
      </c>
      <c r="D55" s="35" t="s">
        <v>574</v>
      </c>
      <c r="E55" t="s">
        <v>613</v>
      </c>
      <c r="T55" t="s">
        <v>326</v>
      </c>
      <c r="U55" t="s">
        <v>36</v>
      </c>
      <c r="V55" t="s">
        <v>337</v>
      </c>
    </row>
    <row r="56" spans="1:22" x14ac:dyDescent="0.25">
      <c r="A56" s="35" t="s">
        <v>326</v>
      </c>
      <c r="B56" t="s">
        <v>337</v>
      </c>
      <c r="D56" s="35" t="s">
        <v>575</v>
      </c>
      <c r="E56" t="s">
        <v>614</v>
      </c>
      <c r="T56" t="s">
        <v>19</v>
      </c>
      <c r="U56" t="s">
        <v>37</v>
      </c>
      <c r="V56" t="s">
        <v>76</v>
      </c>
    </row>
    <row r="57" spans="1:22" x14ac:dyDescent="0.25">
      <c r="A57" s="35" t="s">
        <v>549</v>
      </c>
      <c r="B57" t="s">
        <v>601</v>
      </c>
      <c r="D57" s="35" t="s">
        <v>576</v>
      </c>
      <c r="E57" t="s">
        <v>615</v>
      </c>
      <c r="T57" t="s">
        <v>20</v>
      </c>
      <c r="U57" t="s">
        <v>38</v>
      </c>
      <c r="V57" t="s">
        <v>77</v>
      </c>
    </row>
    <row r="58" spans="1:22" x14ac:dyDescent="0.25">
      <c r="A58" s="35" t="s">
        <v>19</v>
      </c>
      <c r="B58" t="s">
        <v>76</v>
      </c>
      <c r="D58" s="35" t="s">
        <v>577</v>
      </c>
      <c r="E58" t="s">
        <v>616</v>
      </c>
      <c r="T58" t="s">
        <v>21</v>
      </c>
      <c r="U58" t="s">
        <v>39</v>
      </c>
      <c r="V58" t="s">
        <v>444</v>
      </c>
    </row>
    <row r="59" spans="1:22" x14ac:dyDescent="0.25">
      <c r="A59" s="35" t="s">
        <v>20</v>
      </c>
      <c r="B59" t="s">
        <v>77</v>
      </c>
      <c r="D59" s="35" t="s">
        <v>41</v>
      </c>
      <c r="E59" t="s">
        <v>447</v>
      </c>
      <c r="T59" t="s">
        <v>367</v>
      </c>
      <c r="U59" t="s">
        <v>389</v>
      </c>
      <c r="V59" t="s">
        <v>445</v>
      </c>
    </row>
    <row r="60" spans="1:22" x14ac:dyDescent="0.25">
      <c r="A60" s="35" t="s">
        <v>21</v>
      </c>
      <c r="B60" t="s">
        <v>444</v>
      </c>
      <c r="D60" s="35" t="s">
        <v>42</v>
      </c>
      <c r="E60" t="s">
        <v>448</v>
      </c>
      <c r="T60" t="s">
        <v>22</v>
      </c>
      <c r="U60" t="s">
        <v>40</v>
      </c>
      <c r="V60" t="s">
        <v>446</v>
      </c>
    </row>
    <row r="61" spans="1:22" x14ac:dyDescent="0.25">
      <c r="A61" s="35" t="s">
        <v>367</v>
      </c>
      <c r="B61" t="s">
        <v>445</v>
      </c>
      <c r="D61" s="35" t="s">
        <v>390</v>
      </c>
      <c r="E61" t="s">
        <v>449</v>
      </c>
      <c r="T61" t="s">
        <v>23</v>
      </c>
      <c r="U61" t="s">
        <v>41</v>
      </c>
      <c r="V61" t="s">
        <v>447</v>
      </c>
    </row>
    <row r="62" spans="1:22" x14ac:dyDescent="0.25">
      <c r="A62" s="35" t="s">
        <v>568</v>
      </c>
      <c r="B62" t="s">
        <v>446</v>
      </c>
      <c r="D62" s="35" t="s">
        <v>43</v>
      </c>
      <c r="E62" t="s">
        <v>78</v>
      </c>
      <c r="T62" t="s">
        <v>24</v>
      </c>
      <c r="U62" t="s">
        <v>42</v>
      </c>
      <c r="V62" t="s">
        <v>448</v>
      </c>
    </row>
    <row r="63" spans="1:22" x14ac:dyDescent="0.25">
      <c r="A63" s="35" t="s">
        <v>581</v>
      </c>
      <c r="B63" t="s">
        <v>602</v>
      </c>
      <c r="D63" s="35" t="s">
        <v>391</v>
      </c>
      <c r="E63" t="s">
        <v>450</v>
      </c>
      <c r="T63" t="s">
        <v>368</v>
      </c>
      <c r="U63" t="s">
        <v>390</v>
      </c>
      <c r="V63" t="s">
        <v>449</v>
      </c>
    </row>
    <row r="64" spans="1:22" x14ac:dyDescent="0.25">
      <c r="A64" s="35" t="s">
        <v>582</v>
      </c>
      <c r="B64" t="s">
        <v>603</v>
      </c>
      <c r="D64" s="35" t="s">
        <v>553</v>
      </c>
      <c r="E64" t="s">
        <v>617</v>
      </c>
      <c r="T64" t="s">
        <v>25</v>
      </c>
      <c r="U64" t="s">
        <v>43</v>
      </c>
      <c r="V64" t="s">
        <v>78</v>
      </c>
    </row>
    <row r="65" spans="1:22" x14ac:dyDescent="0.25">
      <c r="A65" s="35" t="s">
        <v>583</v>
      </c>
      <c r="B65" t="s">
        <v>604</v>
      </c>
      <c r="F65" s="35"/>
      <c r="T65" t="s">
        <v>369</v>
      </c>
      <c r="U65" t="s">
        <v>391</v>
      </c>
      <c r="V65" t="s">
        <v>450</v>
      </c>
    </row>
    <row r="66" spans="1:22" x14ac:dyDescent="0.25">
      <c r="A66" s="35" t="s">
        <v>584</v>
      </c>
      <c r="B66" t="s">
        <v>605</v>
      </c>
      <c r="F66" s="35"/>
    </row>
    <row r="67" spans="1:22" x14ac:dyDescent="0.25">
      <c r="A67" s="35" t="s">
        <v>585</v>
      </c>
      <c r="B67" t="s">
        <v>606</v>
      </c>
      <c r="F67" s="35"/>
    </row>
    <row r="68" spans="1:22" x14ac:dyDescent="0.25">
      <c r="A68" s="35" t="s">
        <v>586</v>
      </c>
      <c r="B68" t="s">
        <v>607</v>
      </c>
      <c r="F68" s="35"/>
    </row>
    <row r="69" spans="1:22" x14ac:dyDescent="0.25">
      <c r="A69" s="35" t="s">
        <v>587</v>
      </c>
      <c r="B69" t="s">
        <v>608</v>
      </c>
      <c r="F69" s="35"/>
    </row>
    <row r="70" spans="1:22" x14ac:dyDescent="0.25">
      <c r="A70" s="35" t="s">
        <v>588</v>
      </c>
      <c r="B70" t="s">
        <v>609</v>
      </c>
      <c r="F70" s="35"/>
    </row>
    <row r="71" spans="1:22" x14ac:dyDescent="0.25">
      <c r="A71" s="35" t="s">
        <v>589</v>
      </c>
      <c r="B71" t="s">
        <v>610</v>
      </c>
      <c r="F71" s="35"/>
    </row>
    <row r="72" spans="1:22" x14ac:dyDescent="0.25">
      <c r="A72" s="35" t="s">
        <v>23</v>
      </c>
      <c r="B72" t="s">
        <v>447</v>
      </c>
      <c r="F72" s="35"/>
    </row>
    <row r="73" spans="1:22" x14ac:dyDescent="0.25">
      <c r="A73" s="35" t="s">
        <v>24</v>
      </c>
      <c r="B73" t="s">
        <v>448</v>
      </c>
      <c r="F73" s="35"/>
    </row>
    <row r="74" spans="1:22" x14ac:dyDescent="0.25">
      <c r="A74" s="35" t="s">
        <v>368</v>
      </c>
      <c r="B74" t="s">
        <v>449</v>
      </c>
      <c r="F74" s="35"/>
    </row>
    <row r="75" spans="1:22" x14ac:dyDescent="0.25">
      <c r="A75" s="35" t="s">
        <v>25</v>
      </c>
      <c r="B75" t="s">
        <v>78</v>
      </c>
      <c r="F75" s="35"/>
    </row>
    <row r="76" spans="1:22" x14ac:dyDescent="0.25">
      <c r="A76" s="35" t="s">
        <v>369</v>
      </c>
      <c r="B76" t="s">
        <v>450</v>
      </c>
      <c r="F76" s="35"/>
    </row>
    <row r="77" spans="1:22" x14ac:dyDescent="0.25">
      <c r="F77" s="35"/>
    </row>
    <row r="78" spans="1:22" x14ac:dyDescent="0.25">
      <c r="F78" s="35"/>
    </row>
    <row r="79" spans="1:22" x14ac:dyDescent="0.25">
      <c r="F79" s="35"/>
    </row>
    <row r="80" spans="1:22" x14ac:dyDescent="0.25">
      <c r="F80" s="35"/>
    </row>
    <row r="81" spans="6:6" x14ac:dyDescent="0.25">
      <c r="F81" s="35"/>
    </row>
    <row r="82" spans="6:6" x14ac:dyDescent="0.25">
      <c r="F82" s="35"/>
    </row>
    <row r="83" spans="6:6" x14ac:dyDescent="0.25">
      <c r="F83" s="35"/>
    </row>
    <row r="84" spans="6:6" x14ac:dyDescent="0.25">
      <c r="F84" s="35"/>
    </row>
    <row r="85" spans="6:6" x14ac:dyDescent="0.25">
      <c r="F85" s="35"/>
    </row>
    <row r="86" spans="6:6" x14ac:dyDescent="0.25">
      <c r="F86" s="36"/>
    </row>
    <row r="87" spans="6:6" x14ac:dyDescent="0.25">
      <c r="F87" s="36"/>
    </row>
    <row r="88" spans="6:6" x14ac:dyDescent="0.25">
      <c r="F88" s="3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AFCDF-769B-4D79-B62D-C5A6F52B7628}">
  <sheetPr>
    <tabColor rgb="FFFFC000"/>
  </sheetPr>
  <dimension ref="A2:R43"/>
  <sheetViews>
    <sheetView tabSelected="1" zoomScale="85" zoomScaleNormal="8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E10" sqref="E10"/>
    </sheetView>
  </sheetViews>
  <sheetFormatPr defaultColWidth="8.85546875" defaultRowHeight="15" x14ac:dyDescent="0.25"/>
  <cols>
    <col min="3" max="3" width="11.7109375" bestFit="1" customWidth="1"/>
    <col min="4" max="4" width="9" bestFit="1" customWidth="1"/>
    <col min="5" max="5" width="11.7109375" bestFit="1" customWidth="1"/>
    <col min="6" max="6" width="9" bestFit="1" customWidth="1"/>
    <col min="7" max="7" width="9.5703125" bestFit="1" customWidth="1"/>
    <col min="8" max="9" width="9" bestFit="1" customWidth="1"/>
  </cols>
  <sheetData>
    <row r="2" spans="1:18" x14ac:dyDescent="0.25">
      <c r="C2" s="10"/>
      <c r="D2" s="10"/>
      <c r="E2" s="10"/>
      <c r="F2" s="10"/>
      <c r="G2" s="10"/>
      <c r="H2" s="11"/>
      <c r="I2" s="10"/>
    </row>
    <row r="3" spans="1:18" x14ac:dyDescent="0.25">
      <c r="I3" s="10"/>
    </row>
    <row r="4" spans="1:18" x14ac:dyDescent="0.25">
      <c r="B4" s="3" t="s">
        <v>563</v>
      </c>
    </row>
    <row r="5" spans="1:18" x14ac:dyDescent="0.25">
      <c r="B5" t="s">
        <v>715</v>
      </c>
      <c r="H5" t="s">
        <v>708</v>
      </c>
    </row>
    <row r="6" spans="1:18" x14ac:dyDescent="0.25">
      <c r="C6" t="s">
        <v>346</v>
      </c>
      <c r="D6" t="s">
        <v>347</v>
      </c>
      <c r="E6" t="s">
        <v>561</v>
      </c>
      <c r="F6" t="s">
        <v>562</v>
      </c>
      <c r="G6" t="s">
        <v>564</v>
      </c>
      <c r="H6" t="s">
        <v>401</v>
      </c>
      <c r="I6" t="s">
        <v>565</v>
      </c>
    </row>
    <row r="7" spans="1:18" x14ac:dyDescent="0.25">
      <c r="A7" s="70"/>
      <c r="B7" t="s">
        <v>27</v>
      </c>
      <c r="C7" s="64">
        <f>SUM(C8:C9)</f>
        <v>5751.3274991530579</v>
      </c>
      <c r="D7" s="64">
        <f>SUM(D8:D9)</f>
        <v>18.6325008469423</v>
      </c>
      <c r="E7" s="64">
        <f t="shared" ref="E7:F7" si="0">SUM(E8:E9)</f>
        <v>1820</v>
      </c>
      <c r="F7" s="64">
        <f t="shared" si="0"/>
        <v>0</v>
      </c>
      <c r="G7" s="64">
        <f>C7+D7-E7-F7</f>
        <v>3949.96</v>
      </c>
      <c r="H7" s="64">
        <v>2.2706410778077796E-2</v>
      </c>
      <c r="I7" s="64">
        <v>83.569355419960871</v>
      </c>
      <c r="M7" t="s">
        <v>707</v>
      </c>
      <c r="N7" t="s">
        <v>706</v>
      </c>
      <c r="P7" t="s">
        <v>709</v>
      </c>
      <c r="R7" t="s">
        <v>716</v>
      </c>
    </row>
    <row r="8" spans="1:18" x14ac:dyDescent="0.25">
      <c r="A8" s="12"/>
      <c r="B8" s="31" t="s">
        <v>551</v>
      </c>
      <c r="C8" s="65">
        <f>[1]Energy!$D$7</f>
        <v>3505.7</v>
      </c>
      <c r="D8" s="65"/>
      <c r="E8" s="65"/>
      <c r="F8" s="65">
        <v>0</v>
      </c>
      <c r="G8" s="65">
        <f>C8+D8-E8-F8</f>
        <v>3505.7</v>
      </c>
      <c r="H8" s="65">
        <v>2.1000000000000001E-2</v>
      </c>
      <c r="I8" s="65">
        <v>69.927270000000007</v>
      </c>
      <c r="L8" s="31" t="s">
        <v>550</v>
      </c>
      <c r="P8" s="57">
        <v>1.93</v>
      </c>
    </row>
    <row r="9" spans="1:18" x14ac:dyDescent="0.25">
      <c r="A9" s="20"/>
      <c r="B9" s="31" t="s">
        <v>552</v>
      </c>
      <c r="C9" s="65">
        <f>[1]Energy!$C$7</f>
        <v>2245.6274991530581</v>
      </c>
      <c r="D9" s="65">
        <f>[1]Energy!$C$8</f>
        <v>18.6325008469423</v>
      </c>
      <c r="E9" s="65">
        <f>[1]Energy!$C$9</f>
        <v>1820</v>
      </c>
      <c r="F9" s="65">
        <v>0</v>
      </c>
      <c r="G9" s="65">
        <f>C9+D9-E9-F9</f>
        <v>444.26000000000022</v>
      </c>
      <c r="H9" s="65">
        <v>2.5000000000000001E-2</v>
      </c>
      <c r="I9" s="65">
        <v>8.76400000000001</v>
      </c>
      <c r="L9" s="31" t="s">
        <v>551</v>
      </c>
      <c r="M9">
        <v>21</v>
      </c>
      <c r="N9">
        <v>96.25</v>
      </c>
      <c r="O9" s="30">
        <f>(N9*M9)/1000</f>
        <v>2.0212500000000002</v>
      </c>
      <c r="P9" s="57">
        <v>1.93</v>
      </c>
      <c r="R9">
        <f>M9/1000</f>
        <v>2.1000000000000001E-2</v>
      </c>
    </row>
    <row r="10" spans="1:18" x14ac:dyDescent="0.25">
      <c r="A10" s="12"/>
      <c r="B10" t="s">
        <v>327</v>
      </c>
      <c r="C10" s="64">
        <f>[1]ETABLE!$F$8</f>
        <v>44.245787353515624</v>
      </c>
      <c r="D10" s="64">
        <f>[1]ETABLE!$F$9</f>
        <v>874.28421264648443</v>
      </c>
      <c r="E10" s="64">
        <v>1.1421007013157469E-2</v>
      </c>
      <c r="F10" s="64">
        <v>0</v>
      </c>
      <c r="G10" s="64">
        <f>C10+D10-E10-F10</f>
        <v>918.51857899298693</v>
      </c>
      <c r="H10" s="64">
        <v>4.2659999999999997E-2</v>
      </c>
      <c r="I10" s="64">
        <v>38.929809599999999</v>
      </c>
      <c r="L10" s="31" t="s">
        <v>552</v>
      </c>
      <c r="M10">
        <v>25</v>
      </c>
      <c r="N10">
        <v>96.25</v>
      </c>
      <c r="O10" s="30">
        <f>(N10*M10)/1000</f>
        <v>2.40625</v>
      </c>
      <c r="P10" s="57">
        <v>1.93</v>
      </c>
      <c r="R10">
        <f t="shared" ref="R10:R13" si="1">M10/1000</f>
        <v>2.5000000000000001E-2</v>
      </c>
    </row>
    <row r="11" spans="1:18" x14ac:dyDescent="0.25">
      <c r="A11" s="12"/>
      <c r="B11" t="s">
        <v>412</v>
      </c>
      <c r="C11" s="64">
        <f>[1]ETABLE!$I$8</f>
        <v>33.770000000000003</v>
      </c>
      <c r="D11" s="64">
        <f>[1]ETABLE!$I$9</f>
        <v>90.602322128295896</v>
      </c>
      <c r="E11" s="66">
        <f>[1]ETABLE!$I$10</f>
        <v>1.2322128295898438E-2</v>
      </c>
      <c r="F11" s="64">
        <v>0</v>
      </c>
      <c r="G11" s="64">
        <f t="shared" ref="G11:G27" si="2">C11+D11-E11-F11</f>
        <v>124.36000000000001</v>
      </c>
      <c r="H11" s="64">
        <v>5.6000000000000001E-2</v>
      </c>
      <c r="I11" s="64">
        <v>6.9529599999999983</v>
      </c>
      <c r="L11" t="s">
        <v>327</v>
      </c>
      <c r="M11">
        <v>42.66</v>
      </c>
      <c r="N11">
        <v>73.3</v>
      </c>
      <c r="O11" s="30">
        <f>(N11*M11)/1000</f>
        <v>3.1269779999999998</v>
      </c>
      <c r="P11" s="57">
        <v>2.33</v>
      </c>
      <c r="R11">
        <f t="shared" si="1"/>
        <v>4.2659999999999997E-2</v>
      </c>
    </row>
    <row r="12" spans="1:18" x14ac:dyDescent="0.25">
      <c r="A12" s="12"/>
      <c r="B12" t="s">
        <v>18</v>
      </c>
      <c r="C12" s="64">
        <f>[1]ETABLE!$H$8</f>
        <v>772.78440234374989</v>
      </c>
      <c r="D12" s="64">
        <f>[1]ETABLE!$H$9</f>
        <v>36.021597656250002</v>
      </c>
      <c r="E12" s="64">
        <f>[1]ETABLE!$H$10</f>
        <v>54.125999999999998</v>
      </c>
      <c r="F12" s="64">
        <v>0</v>
      </c>
      <c r="G12" s="64">
        <f t="shared" si="2"/>
        <v>754.68</v>
      </c>
      <c r="H12" s="64"/>
      <c r="I12" s="64"/>
      <c r="L12" t="s">
        <v>412</v>
      </c>
      <c r="O12" s="30"/>
    </row>
    <row r="13" spans="1:18" x14ac:dyDescent="0.25">
      <c r="A13" s="12"/>
      <c r="B13" t="s">
        <v>544</v>
      </c>
      <c r="C13" s="64"/>
      <c r="D13" s="64"/>
      <c r="E13" s="64"/>
      <c r="F13" s="64"/>
      <c r="G13" s="64"/>
      <c r="H13" s="64"/>
      <c r="I13" s="64"/>
      <c r="L13" s="29" t="s">
        <v>31</v>
      </c>
      <c r="M13" s="33">
        <v>36</v>
      </c>
      <c r="N13" s="33">
        <v>74</v>
      </c>
      <c r="O13" s="30">
        <f>(N13*M13)/1000</f>
        <v>2.6640000000000001</v>
      </c>
      <c r="R13">
        <f t="shared" si="1"/>
        <v>3.5999999999999997E-2</v>
      </c>
    </row>
    <row r="14" spans="1:18" x14ac:dyDescent="0.25">
      <c r="A14" s="12"/>
      <c r="B14" t="s">
        <v>545</v>
      </c>
      <c r="C14" s="64"/>
      <c r="D14" s="64"/>
      <c r="E14" s="64"/>
      <c r="F14" s="64"/>
      <c r="G14" s="64"/>
      <c r="H14" s="64"/>
      <c r="I14" s="64"/>
    </row>
    <row r="15" spans="1:18" x14ac:dyDescent="0.25">
      <c r="A15" s="12"/>
      <c r="B15" t="s">
        <v>324</v>
      </c>
      <c r="C15" s="64"/>
      <c r="D15" s="64"/>
      <c r="E15" s="64"/>
      <c r="F15" s="64"/>
      <c r="G15" s="64"/>
      <c r="H15" s="64"/>
      <c r="I15" s="64"/>
    </row>
    <row r="16" spans="1:18" x14ac:dyDescent="0.25">
      <c r="A16" s="12"/>
      <c r="B16" t="s">
        <v>410</v>
      </c>
      <c r="C16" s="64"/>
      <c r="D16" s="64"/>
      <c r="E16" s="64"/>
      <c r="F16" s="64"/>
      <c r="G16" s="64"/>
      <c r="H16" s="64"/>
      <c r="I16" s="64"/>
    </row>
    <row r="17" spans="1:15" x14ac:dyDescent="0.25">
      <c r="A17" s="12"/>
      <c r="B17" t="s">
        <v>546</v>
      </c>
      <c r="C17" s="64"/>
      <c r="D17" s="64"/>
      <c r="E17" s="64"/>
      <c r="F17" s="64"/>
      <c r="G17" s="64"/>
      <c r="H17" s="64"/>
      <c r="I17" s="64"/>
    </row>
    <row r="18" spans="1:15" x14ac:dyDescent="0.25">
      <c r="A18" s="12"/>
      <c r="B18" t="s">
        <v>547</v>
      </c>
      <c r="C18" s="64"/>
      <c r="D18" s="64"/>
      <c r="E18" s="64"/>
      <c r="F18" s="64"/>
      <c r="G18" s="64"/>
      <c r="H18" s="64"/>
      <c r="I18" s="64"/>
      <c r="N18">
        <v>76550.53636157242</v>
      </c>
      <c r="O18" s="89">
        <v>1</v>
      </c>
    </row>
    <row r="19" spans="1:15" x14ac:dyDescent="0.25">
      <c r="A19" s="12"/>
      <c r="B19" t="s">
        <v>548</v>
      </c>
      <c r="C19" s="64"/>
      <c r="D19" s="64"/>
      <c r="E19" s="64"/>
      <c r="F19" s="64"/>
      <c r="G19" s="64"/>
      <c r="H19" s="64"/>
      <c r="I19" s="64"/>
      <c r="K19" s="69"/>
      <c r="L19" s="69"/>
      <c r="M19" s="69"/>
      <c r="N19" s="86">
        <f>N18/D10</f>
        <v>87.557953414086782</v>
      </c>
      <c r="O19">
        <f>O18/N19</f>
        <v>1.1421007013157469E-2</v>
      </c>
    </row>
    <row r="20" spans="1:15" x14ac:dyDescent="0.25">
      <c r="A20" s="12"/>
      <c r="B20" t="s">
        <v>555</v>
      </c>
      <c r="C20" s="64"/>
      <c r="D20" s="64"/>
      <c r="E20" s="64"/>
      <c r="F20" s="64"/>
      <c r="G20" s="64"/>
      <c r="H20" s="64"/>
      <c r="I20" s="64"/>
      <c r="K20" s="69"/>
      <c r="L20" s="69"/>
      <c r="M20" s="69"/>
      <c r="N20" s="69"/>
    </row>
    <row r="21" spans="1:15" x14ac:dyDescent="0.25">
      <c r="A21" s="12"/>
      <c r="B21" t="s">
        <v>411</v>
      </c>
      <c r="C21" s="64"/>
      <c r="D21" s="64"/>
      <c r="E21" s="64"/>
      <c r="F21" s="64"/>
      <c r="G21" s="64"/>
      <c r="H21" s="64"/>
      <c r="I21" s="64"/>
      <c r="K21" s="69" t="s">
        <v>719</v>
      </c>
      <c r="L21" s="69"/>
      <c r="M21" s="69"/>
      <c r="N21" s="69"/>
    </row>
    <row r="22" spans="1:15" x14ac:dyDescent="0.25">
      <c r="A22" s="12"/>
      <c r="B22" t="s">
        <v>326</v>
      </c>
      <c r="C22" s="64"/>
      <c r="D22" s="64"/>
      <c r="E22" s="64"/>
      <c r="F22" s="64"/>
      <c r="G22" s="64"/>
      <c r="H22" s="64"/>
      <c r="I22" s="64"/>
      <c r="K22" s="69"/>
      <c r="L22" s="69"/>
      <c r="M22" s="69"/>
      <c r="N22" s="69"/>
    </row>
    <row r="23" spans="1:15" x14ac:dyDescent="0.25">
      <c r="A23" s="12"/>
      <c r="B23" t="s">
        <v>549</v>
      </c>
      <c r="C23" s="64"/>
      <c r="D23" s="64"/>
      <c r="E23" s="64"/>
      <c r="F23" s="64"/>
      <c r="G23" s="64"/>
      <c r="H23" s="64"/>
      <c r="I23" s="64"/>
      <c r="K23" s="69"/>
      <c r="L23" s="69"/>
      <c r="M23" s="69"/>
      <c r="N23" s="69"/>
    </row>
    <row r="24" spans="1:15" x14ac:dyDescent="0.25">
      <c r="A24" s="12"/>
      <c r="B24" s="29" t="s">
        <v>31</v>
      </c>
      <c r="C24" s="64">
        <f>SUM(C25:C27)</f>
        <v>1089.3599999999997</v>
      </c>
      <c r="D24" s="64">
        <f t="shared" ref="D24:E24" si="3">SUM(D25:D27)</f>
        <v>92</v>
      </c>
      <c r="E24" s="64">
        <f t="shared" si="3"/>
        <v>219.44999999999996</v>
      </c>
      <c r="F24" s="64">
        <v>0</v>
      </c>
      <c r="G24" s="64">
        <f t="shared" si="2"/>
        <v>961.90999999999974</v>
      </c>
      <c r="H24" s="64"/>
      <c r="I24" s="64"/>
    </row>
    <row r="25" spans="1:15" x14ac:dyDescent="0.25">
      <c r="A25" s="12"/>
      <c r="B25" s="29" t="s">
        <v>712</v>
      </c>
      <c r="C25" s="64">
        <f>[1]Petroleum!$D$24</f>
        <v>405.84999999999997</v>
      </c>
      <c r="D25" s="64">
        <f>[1]Petroleum!$D$21</f>
        <v>0</v>
      </c>
      <c r="E25" s="64">
        <f>[1]Petroleum!$D$20</f>
        <v>7.6799999999999953</v>
      </c>
      <c r="F25" s="64">
        <v>0</v>
      </c>
      <c r="G25" s="64">
        <f t="shared" si="2"/>
        <v>398.16999999999996</v>
      </c>
      <c r="H25" s="64"/>
      <c r="I25" s="64"/>
    </row>
    <row r="26" spans="1:15" x14ac:dyDescent="0.25">
      <c r="A26" s="12"/>
      <c r="B26" s="29" t="s">
        <v>713</v>
      </c>
      <c r="C26" s="64">
        <f>[1]Petroleum!$C$24</f>
        <v>361.6099999999999</v>
      </c>
      <c r="D26" s="64">
        <f>[1]Petroleum!$C$21</f>
        <v>87.79</v>
      </c>
      <c r="E26" s="64">
        <f>[1]Petroleum!$C$20</f>
        <v>20.259999999999955</v>
      </c>
      <c r="F26" s="64">
        <v>0</v>
      </c>
      <c r="G26" s="64">
        <f t="shared" si="2"/>
        <v>429.14</v>
      </c>
      <c r="H26" s="64"/>
      <c r="I26" s="64"/>
      <c r="J26" s="10"/>
      <c r="K26" s="10"/>
    </row>
    <row r="27" spans="1:15" x14ac:dyDescent="0.25">
      <c r="A27" s="12"/>
      <c r="B27" s="29" t="s">
        <v>570</v>
      </c>
      <c r="C27" s="64">
        <f>[1]Petroleum!$E$24</f>
        <v>321.89999999999998</v>
      </c>
      <c r="D27" s="64">
        <f>[1]Petroleum!$E$21</f>
        <v>4.21</v>
      </c>
      <c r="E27" s="64">
        <f>[1]Petroleum!$E$20</f>
        <v>191.51000000000002</v>
      </c>
      <c r="F27" s="64">
        <v>0</v>
      </c>
      <c r="G27" s="64">
        <f t="shared" si="2"/>
        <v>134.59999999999994</v>
      </c>
      <c r="H27" s="64"/>
      <c r="I27" s="64"/>
    </row>
    <row r="28" spans="1:15" x14ac:dyDescent="0.25">
      <c r="A28" s="12"/>
      <c r="B28" s="10" t="s">
        <v>590</v>
      </c>
      <c r="C28" s="67">
        <f>1.8411*0.6/1000</f>
        <v>1.1046599999999999E-3</v>
      </c>
      <c r="D28" s="71">
        <v>0</v>
      </c>
      <c r="E28" s="71">
        <f>C28</f>
        <v>1.1046599999999999E-3</v>
      </c>
      <c r="F28" s="64">
        <v>0</v>
      </c>
      <c r="G28" s="64">
        <f>C28+D28-E28-F28</f>
        <v>0</v>
      </c>
      <c r="H28" s="64"/>
      <c r="I28" s="64"/>
    </row>
    <row r="29" spans="1:15" x14ac:dyDescent="0.25">
      <c r="A29" s="12"/>
      <c r="C29" s="10"/>
      <c r="D29" s="32"/>
      <c r="E29" s="32"/>
      <c r="F29" s="32"/>
      <c r="G29" s="32"/>
      <c r="H29" s="11"/>
      <c r="I29" s="10"/>
    </row>
    <row r="33" spans="3:7" x14ac:dyDescent="0.25">
      <c r="C33" s="32"/>
      <c r="D33" s="32"/>
      <c r="E33" s="11"/>
      <c r="F33" s="68"/>
      <c r="G33" s="32"/>
    </row>
    <row r="34" spans="3:7" x14ac:dyDescent="0.25">
      <c r="C34" s="32"/>
      <c r="D34" s="63"/>
      <c r="E34" s="10"/>
      <c r="F34" s="32"/>
    </row>
    <row r="35" spans="3:7" x14ac:dyDescent="0.25">
      <c r="C35" s="32"/>
      <c r="D35" s="63"/>
      <c r="E35" s="10"/>
      <c r="F35" s="32"/>
      <c r="G35" s="32"/>
    </row>
    <row r="36" spans="3:7" x14ac:dyDescent="0.25">
      <c r="C36" s="33"/>
      <c r="D36" s="63"/>
      <c r="E36" s="10"/>
      <c r="F36" s="34"/>
      <c r="G36" s="24"/>
    </row>
    <row r="37" spans="3:7" x14ac:dyDescent="0.25">
      <c r="D37" s="34"/>
    </row>
    <row r="43" spans="3:7" x14ac:dyDescent="0.25">
      <c r="C43" s="10"/>
    </row>
  </sheetData>
  <conditionalFormatting sqref="O18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E43"/>
  <sheetViews>
    <sheetView zoomScale="85" zoomScaleNormal="8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M16" sqref="M16"/>
    </sheetView>
  </sheetViews>
  <sheetFormatPr defaultRowHeight="15" x14ac:dyDescent="0.25"/>
  <sheetData>
    <row r="2" spans="1:5" x14ac:dyDescent="0.25">
      <c r="C2" s="10"/>
      <c r="D2" s="10"/>
      <c r="E2" s="10"/>
    </row>
    <row r="4" spans="1:5" x14ac:dyDescent="0.25">
      <c r="B4" s="3"/>
    </row>
    <row r="6" spans="1:5" x14ac:dyDescent="0.25">
      <c r="C6" t="s">
        <v>31</v>
      </c>
      <c r="D6" t="s">
        <v>570</v>
      </c>
      <c r="E6" t="s">
        <v>571</v>
      </c>
    </row>
    <row r="7" spans="1:5" x14ac:dyDescent="0.25">
      <c r="A7" s="12"/>
      <c r="B7" s="29" t="s">
        <v>319</v>
      </c>
      <c r="C7" s="33">
        <v>0.21767256423325113</v>
      </c>
      <c r="D7" s="33">
        <v>0.40212365654732896</v>
      </c>
      <c r="E7" s="33">
        <v>0.38020377921941995</v>
      </c>
    </row>
    <row r="8" spans="1:5" x14ac:dyDescent="0.25">
      <c r="A8" s="12"/>
      <c r="B8" s="29" t="s">
        <v>320</v>
      </c>
      <c r="C8" s="33">
        <v>0.30510079536718043</v>
      </c>
      <c r="D8" s="33">
        <v>0.16198649765043382</v>
      </c>
      <c r="E8" s="33">
        <v>0.53291270698238569</v>
      </c>
    </row>
    <row r="9" spans="1:5" x14ac:dyDescent="0.25">
      <c r="A9" s="12"/>
      <c r="B9" t="s">
        <v>321</v>
      </c>
      <c r="C9" s="33">
        <v>0.34261979180798346</v>
      </c>
      <c r="D9" s="33">
        <v>5.8933912768905007E-2</v>
      </c>
      <c r="E9" s="33">
        <v>0.59844629542311145</v>
      </c>
    </row>
    <row r="10" spans="1:5" x14ac:dyDescent="0.25">
      <c r="A10" s="12"/>
      <c r="B10" t="s">
        <v>322</v>
      </c>
      <c r="C10" s="33">
        <v>0.33333333333333331</v>
      </c>
      <c r="D10" s="33">
        <v>0.33333333333333331</v>
      </c>
      <c r="E10" s="33">
        <v>0.33333333333333331</v>
      </c>
    </row>
    <row r="11" spans="1:5" x14ac:dyDescent="0.25">
      <c r="A11" s="12"/>
      <c r="C11" s="10"/>
      <c r="D11" s="10"/>
      <c r="E11" s="10"/>
    </row>
    <row r="12" spans="1:5" x14ac:dyDescent="0.25">
      <c r="A12" s="12"/>
      <c r="C12" s="10"/>
      <c r="D12" s="10"/>
      <c r="E12" s="10"/>
    </row>
    <row r="13" spans="1:5" x14ac:dyDescent="0.25">
      <c r="A13" s="12"/>
      <c r="C13" s="39"/>
      <c r="D13" s="39"/>
      <c r="E13" s="39"/>
    </row>
    <row r="14" spans="1:5" x14ac:dyDescent="0.25">
      <c r="A14" s="12"/>
      <c r="C14" s="39"/>
      <c r="D14" s="39"/>
      <c r="E14" s="39"/>
    </row>
    <row r="15" spans="1:5" x14ac:dyDescent="0.25">
      <c r="A15" s="12"/>
      <c r="C15" s="39"/>
      <c r="D15" s="39"/>
      <c r="E15" s="39"/>
    </row>
    <row r="16" spans="1:5" x14ac:dyDescent="0.25">
      <c r="A16" s="12"/>
      <c r="C16" s="39"/>
      <c r="D16" s="39"/>
      <c r="E16" s="39"/>
    </row>
    <row r="17" spans="1:5" x14ac:dyDescent="0.25">
      <c r="A17" s="12"/>
      <c r="C17" s="10"/>
      <c r="D17" s="10"/>
      <c r="E17" s="10"/>
    </row>
    <row r="18" spans="1:5" x14ac:dyDescent="0.25">
      <c r="A18" s="12"/>
      <c r="C18" s="10"/>
      <c r="D18" s="10"/>
      <c r="E18" s="10"/>
    </row>
    <row r="19" spans="1:5" x14ac:dyDescent="0.25">
      <c r="A19" s="12"/>
      <c r="C19" s="10"/>
      <c r="D19" s="10"/>
      <c r="E19" s="10"/>
    </row>
    <row r="20" spans="1:5" x14ac:dyDescent="0.25">
      <c r="A20" s="12"/>
      <c r="C20" s="10"/>
      <c r="D20" s="10"/>
      <c r="E20" s="10"/>
    </row>
    <row r="21" spans="1:5" x14ac:dyDescent="0.25">
      <c r="A21" s="12"/>
      <c r="C21" s="10"/>
      <c r="D21" s="10"/>
      <c r="E21" s="10"/>
    </row>
    <row r="22" spans="1:5" x14ac:dyDescent="0.25">
      <c r="A22" s="12"/>
      <c r="C22" s="10"/>
      <c r="D22" s="10"/>
      <c r="E22" s="10"/>
    </row>
    <row r="23" spans="1:5" x14ac:dyDescent="0.25">
      <c r="A23" s="12"/>
      <c r="C23" s="10"/>
      <c r="D23" s="10"/>
      <c r="E23" s="10"/>
    </row>
    <row r="24" spans="1:5" x14ac:dyDescent="0.25">
      <c r="A24" s="12"/>
      <c r="C24" s="10"/>
      <c r="D24" s="10"/>
      <c r="E24" s="10"/>
    </row>
    <row r="25" spans="1:5" x14ac:dyDescent="0.25">
      <c r="A25" s="12"/>
      <c r="B25" s="29"/>
      <c r="C25" s="10"/>
      <c r="D25" s="10"/>
      <c r="E25" s="10"/>
    </row>
    <row r="26" spans="1:5" x14ac:dyDescent="0.25">
      <c r="A26" s="12"/>
      <c r="C26" s="10"/>
      <c r="D26" s="10"/>
      <c r="E26" s="10"/>
    </row>
    <row r="27" spans="1:5" x14ac:dyDescent="0.25">
      <c r="A27" s="12"/>
      <c r="C27" s="10"/>
      <c r="D27" s="10"/>
      <c r="E27" s="10"/>
    </row>
    <row r="28" spans="1:5" x14ac:dyDescent="0.25">
      <c r="A28" s="12"/>
      <c r="C28" s="10"/>
      <c r="D28" s="10"/>
      <c r="E28" s="10"/>
    </row>
    <row r="29" spans="1:5" x14ac:dyDescent="0.25">
      <c r="A29" s="12"/>
      <c r="C29" s="32"/>
      <c r="D29" s="32"/>
      <c r="E29" s="32"/>
    </row>
    <row r="30" spans="1:5" x14ac:dyDescent="0.25">
      <c r="C30" s="32"/>
      <c r="D30" s="32"/>
      <c r="E30" s="32"/>
    </row>
    <row r="31" spans="1:5" x14ac:dyDescent="0.25">
      <c r="C31" s="32"/>
      <c r="D31" s="32"/>
      <c r="E31" s="32"/>
    </row>
    <row r="32" spans="1:5" x14ac:dyDescent="0.25">
      <c r="C32" s="32"/>
      <c r="D32" s="32"/>
      <c r="E32" s="32"/>
    </row>
    <row r="35" spans="3:5" x14ac:dyDescent="0.25">
      <c r="C35" s="32"/>
      <c r="D35" s="32"/>
      <c r="E35" s="32"/>
    </row>
    <row r="36" spans="3:5" x14ac:dyDescent="0.25">
      <c r="C36" s="24"/>
      <c r="D36" s="24"/>
      <c r="E36" s="24"/>
    </row>
    <row r="43" spans="3:5" x14ac:dyDescent="0.25">
      <c r="C43" s="10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1"/>
  <sheetViews>
    <sheetView zoomScale="80" zoomScaleNormal="80" workbookViewId="0">
      <pane xSplit="1" ySplit="7" topLeftCell="B8" activePane="bottomRight" state="frozen"/>
      <selection activeCell="D21" sqref="D21"/>
      <selection pane="topRight" activeCell="D21" sqref="D21"/>
      <selection pane="bottomLeft" activeCell="D21" sqref="D21"/>
      <selection pane="bottomRight" activeCell="E16" sqref="E16"/>
    </sheetView>
  </sheetViews>
  <sheetFormatPr defaultRowHeight="15" x14ac:dyDescent="0.25"/>
  <sheetData>
    <row r="1" spans="1:2" ht="18.75" x14ac:dyDescent="0.3">
      <c r="A1" s="2" t="s">
        <v>283</v>
      </c>
    </row>
    <row r="4" spans="1:2" x14ac:dyDescent="0.25">
      <c r="A4" s="3" t="s">
        <v>284</v>
      </c>
    </row>
    <row r="5" spans="1:2" x14ac:dyDescent="0.25">
      <c r="A5" s="5" t="s">
        <v>285</v>
      </c>
    </row>
    <row r="6" spans="1:2" x14ac:dyDescent="0.25">
      <c r="B6" s="5" t="s">
        <v>286</v>
      </c>
    </row>
    <row r="7" spans="1:2" x14ac:dyDescent="0.25">
      <c r="B7" t="s">
        <v>282</v>
      </c>
    </row>
    <row r="8" spans="1:2" x14ac:dyDescent="0.25">
      <c r="A8" t="s">
        <v>392</v>
      </c>
      <c r="B8">
        <v>1</v>
      </c>
    </row>
    <row r="9" spans="1:2" x14ac:dyDescent="0.25">
      <c r="A9" t="s">
        <v>393</v>
      </c>
      <c r="B9">
        <v>1</v>
      </c>
    </row>
    <row r="10" spans="1:2" x14ac:dyDescent="0.25">
      <c r="A10" t="s">
        <v>394</v>
      </c>
      <c r="B10">
        <v>1</v>
      </c>
    </row>
    <row r="11" spans="1:2" x14ac:dyDescent="0.25">
      <c r="A11" t="s">
        <v>395</v>
      </c>
      <c r="B11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21"/>
  <sheetViews>
    <sheetView zoomScale="80" zoomScaleNormal="80" workbookViewId="0">
      <pane ySplit="7" topLeftCell="A8" activePane="bottomLeft" state="frozen"/>
      <selection activeCell="D21" sqref="D21"/>
      <selection pane="bottomLeft" activeCell="N26" sqref="N26"/>
    </sheetView>
  </sheetViews>
  <sheetFormatPr defaultRowHeight="15" x14ac:dyDescent="0.25"/>
  <cols>
    <col min="11" max="11" width="9.28515625" bestFit="1" customWidth="1"/>
  </cols>
  <sheetData>
    <row r="1" spans="1:9" ht="18.75" x14ac:dyDescent="0.3">
      <c r="A1" s="2" t="s">
        <v>417</v>
      </c>
    </row>
    <row r="6" spans="1:9" x14ac:dyDescent="0.25">
      <c r="A6" s="3" t="s">
        <v>520</v>
      </c>
    </row>
    <row r="7" spans="1:9" x14ac:dyDescent="0.25">
      <c r="B7" t="s">
        <v>519</v>
      </c>
    </row>
    <row r="8" spans="1:9" x14ac:dyDescent="0.25">
      <c r="A8" t="s">
        <v>47</v>
      </c>
      <c r="B8">
        <v>4688</v>
      </c>
      <c r="C8" s="11"/>
      <c r="I8" s="24"/>
    </row>
    <row r="9" spans="1:9" x14ac:dyDescent="0.25">
      <c r="A9" t="s">
        <v>48</v>
      </c>
      <c r="B9">
        <v>4688</v>
      </c>
      <c r="C9" s="11"/>
      <c r="I9" s="24"/>
    </row>
    <row r="10" spans="1:9" x14ac:dyDescent="0.25">
      <c r="A10" t="s">
        <v>49</v>
      </c>
      <c r="B10">
        <v>4688</v>
      </c>
      <c r="C10" s="11"/>
      <c r="I10" s="24"/>
    </row>
    <row r="11" spans="1:9" x14ac:dyDescent="0.25">
      <c r="A11" t="s">
        <v>50</v>
      </c>
      <c r="B11">
        <v>4688</v>
      </c>
      <c r="C11" s="11"/>
      <c r="I11" s="24"/>
    </row>
    <row r="12" spans="1:9" x14ac:dyDescent="0.25">
      <c r="A12" t="s">
        <v>51</v>
      </c>
      <c r="B12">
        <v>4688</v>
      </c>
      <c r="C12" s="11"/>
      <c r="I12" s="24"/>
    </row>
    <row r="13" spans="1:9" x14ac:dyDescent="0.25">
      <c r="A13" t="s">
        <v>52</v>
      </c>
      <c r="B13">
        <v>4688</v>
      </c>
      <c r="C13" s="11"/>
      <c r="I13" s="24"/>
    </row>
    <row r="14" spans="1:9" x14ac:dyDescent="0.25">
      <c r="A14" t="s">
        <v>53</v>
      </c>
      <c r="B14">
        <v>4688</v>
      </c>
      <c r="C14" s="11"/>
      <c r="I14" s="24"/>
    </row>
    <row r="15" spans="1:9" x14ac:dyDescent="0.25">
      <c r="A15" t="s">
        <v>54</v>
      </c>
      <c r="B15">
        <v>4688</v>
      </c>
      <c r="C15" s="11"/>
      <c r="I15" s="24"/>
    </row>
    <row r="16" spans="1:9" x14ac:dyDescent="0.25">
      <c r="A16" t="s">
        <v>55</v>
      </c>
      <c r="B16">
        <v>4688</v>
      </c>
      <c r="C16" s="11"/>
      <c r="I16" s="24"/>
    </row>
    <row r="17" spans="1:3" x14ac:dyDescent="0.25">
      <c r="A17" t="s">
        <v>728</v>
      </c>
      <c r="B17">
        <v>4685</v>
      </c>
      <c r="C17" s="11"/>
    </row>
    <row r="18" spans="1:3" x14ac:dyDescent="0.25">
      <c r="C18" s="11"/>
    </row>
    <row r="19" spans="1:3" x14ac:dyDescent="0.25">
      <c r="C19" s="11"/>
    </row>
    <row r="20" spans="1:3" x14ac:dyDescent="0.25">
      <c r="C20" s="11"/>
    </row>
    <row r="21" spans="1:3" x14ac:dyDescent="0.25">
      <c r="C21" s="11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66"/>
  <sheetViews>
    <sheetView zoomScale="85" zoomScaleNormal="85" workbookViewId="0">
      <pane xSplit="1" ySplit="7" topLeftCell="G8" activePane="bottomRight" state="frozen"/>
      <selection pane="topRight" activeCell="B1" sqref="B1"/>
      <selection pane="bottomLeft" activeCell="A8" sqref="A8"/>
      <selection pane="bottomRight" activeCell="W17" sqref="W17"/>
    </sheetView>
  </sheetViews>
  <sheetFormatPr defaultRowHeight="15" x14ac:dyDescent="0.25"/>
  <cols>
    <col min="2" max="2" width="32.7109375" customWidth="1"/>
    <col min="13" max="16" width="9.28515625" bestFit="1" customWidth="1"/>
    <col min="17" max="17" width="9.5703125" bestFit="1" customWidth="1"/>
  </cols>
  <sheetData>
    <row r="1" spans="1:33" x14ac:dyDescent="0.25">
      <c r="A1" s="46" t="s">
        <v>703</v>
      </c>
    </row>
    <row r="4" spans="1:33" x14ac:dyDescent="0.25">
      <c r="A4" s="25" t="s">
        <v>624</v>
      </c>
    </row>
    <row r="5" spans="1:33" x14ac:dyDescent="0.25">
      <c r="A5" s="41" t="s">
        <v>644</v>
      </c>
      <c r="M5" s="84" t="s">
        <v>645</v>
      </c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</row>
    <row r="6" spans="1:33" x14ac:dyDescent="0.25">
      <c r="B6" s="5" t="s">
        <v>646</v>
      </c>
      <c r="C6" s="5">
        <v>0.125</v>
      </c>
      <c r="D6" s="5">
        <v>0.375</v>
      </c>
      <c r="E6" s="5">
        <v>0.625</v>
      </c>
      <c r="F6" s="5">
        <v>0.85</v>
      </c>
      <c r="G6" s="5">
        <v>0.95</v>
      </c>
      <c r="M6" t="s">
        <v>47</v>
      </c>
      <c r="N6" t="s">
        <v>48</v>
      </c>
      <c r="O6" t="s">
        <v>49</v>
      </c>
      <c r="P6" t="s">
        <v>50</v>
      </c>
      <c r="Q6" t="s">
        <v>51</v>
      </c>
      <c r="R6" t="s">
        <v>52</v>
      </c>
      <c r="S6" t="s">
        <v>53</v>
      </c>
      <c r="T6" t="s">
        <v>54</v>
      </c>
      <c r="U6" t="s">
        <v>55</v>
      </c>
      <c r="V6" t="s">
        <v>396</v>
      </c>
      <c r="W6" t="s">
        <v>397</v>
      </c>
      <c r="X6" t="s">
        <v>398</v>
      </c>
      <c r="Y6" t="s">
        <v>399</v>
      </c>
      <c r="Z6" t="s">
        <v>400</v>
      </c>
    </row>
    <row r="7" spans="1:33" x14ac:dyDescent="0.25">
      <c r="C7" s="42" t="s">
        <v>647</v>
      </c>
      <c r="D7" s="42" t="s">
        <v>648</v>
      </c>
      <c r="E7" s="42" t="s">
        <v>649</v>
      </c>
      <c r="F7" s="42" t="s">
        <v>650</v>
      </c>
      <c r="G7" s="42" t="s">
        <v>651</v>
      </c>
      <c r="I7" s="42" t="s">
        <v>652</v>
      </c>
      <c r="J7" s="42" t="s">
        <v>653</v>
      </c>
      <c r="K7" s="42"/>
      <c r="L7" s="42"/>
      <c r="M7">
        <v>0.05</v>
      </c>
      <c r="N7">
        <f>M7+0.1</f>
        <v>0.15000000000000002</v>
      </c>
      <c r="O7">
        <f t="shared" ref="O7:U7" si="0">N7+0.1</f>
        <v>0.25</v>
      </c>
      <c r="P7">
        <f t="shared" si="0"/>
        <v>0.35</v>
      </c>
      <c r="Q7">
        <f t="shared" si="0"/>
        <v>0.44999999999999996</v>
      </c>
      <c r="R7">
        <f t="shared" si="0"/>
        <v>0.54999999999999993</v>
      </c>
      <c r="S7">
        <f t="shared" si="0"/>
        <v>0.64999999999999991</v>
      </c>
      <c r="T7">
        <f t="shared" si="0"/>
        <v>0.74999999999999989</v>
      </c>
      <c r="U7">
        <f t="shared" si="0"/>
        <v>0.84999999999999987</v>
      </c>
      <c r="V7">
        <v>0.91</v>
      </c>
      <c r="W7">
        <f>V7+0.02</f>
        <v>0.93</v>
      </c>
      <c r="X7">
        <f t="shared" ref="X7:Z7" si="1">W7+0.02</f>
        <v>0.95000000000000007</v>
      </c>
      <c r="Y7">
        <f t="shared" si="1"/>
        <v>0.97000000000000008</v>
      </c>
      <c r="Z7">
        <f t="shared" si="1"/>
        <v>0.9900000000000001</v>
      </c>
      <c r="AC7" s="45" t="s">
        <v>702</v>
      </c>
      <c r="AD7" s="45"/>
    </row>
    <row r="8" spans="1:33" x14ac:dyDescent="0.25">
      <c r="A8" s="43" t="s">
        <v>477</v>
      </c>
      <c r="B8" s="43" t="s">
        <v>654</v>
      </c>
      <c r="C8" s="43">
        <v>0.78600000000000003</v>
      </c>
      <c r="D8" s="43">
        <v>2.1789999999999998</v>
      </c>
      <c r="E8" s="43">
        <v>1.0389999999999999</v>
      </c>
      <c r="F8" s="43">
        <v>1.966</v>
      </c>
      <c r="G8" s="43">
        <v>1.456</v>
      </c>
      <c r="H8" s="43"/>
      <c r="I8" s="43">
        <f t="shared" ref="I8:I39" si="2">SLOPE($C8:$G8,$C$6:$G$6)</f>
        <v>0.59650569723277269</v>
      </c>
      <c r="J8" s="43">
        <f t="shared" ref="J8:J22" si="3">INTERCEPT($C8:$G8,$C$6:$G$6)</f>
        <v>1.1362441671188281</v>
      </c>
      <c r="K8" s="43"/>
      <c r="L8" s="43" t="s">
        <v>477</v>
      </c>
      <c r="M8" s="33">
        <f>$J8+($M$7*$I8)</f>
        <v>1.1660694519804669</v>
      </c>
      <c r="N8" s="33">
        <f>$J8+($N$7*$I8)</f>
        <v>1.2257200217037441</v>
      </c>
      <c r="O8" s="33">
        <f>$J8+($O$7*$I8)</f>
        <v>1.2853705914270213</v>
      </c>
      <c r="P8" s="33">
        <f>$J8+($P$7*$I8)</f>
        <v>1.3450211611502985</v>
      </c>
      <c r="Q8" s="33">
        <f>$J8+($Q$7*$I8)</f>
        <v>1.4046717308735759</v>
      </c>
      <c r="R8" s="33">
        <f>$J8+($R$7*$I8)</f>
        <v>1.4643223005968531</v>
      </c>
      <c r="S8" s="33">
        <f>$J8+($S$7*$I8)</f>
        <v>1.5239728703201303</v>
      </c>
      <c r="T8" s="33">
        <f>$J8+($T$7*$I8)</f>
        <v>1.5836234400434077</v>
      </c>
      <c r="U8" s="33">
        <f>$J8+($U$7*$I8)</f>
        <v>1.6432740097666847</v>
      </c>
      <c r="V8" s="33">
        <f>$J8+($V$7*$I8)</f>
        <v>1.6790643516006512</v>
      </c>
      <c r="W8" s="33">
        <f>$J8+($W$7*$I8)</f>
        <v>1.6909944655453066</v>
      </c>
      <c r="X8" s="33">
        <f>$J8+($X$7*$I8)</f>
        <v>1.7029245794899621</v>
      </c>
      <c r="Y8" s="33">
        <f>$J8+($Y$7*$I8)</f>
        <v>1.7148546934346176</v>
      </c>
      <c r="Z8" s="33">
        <f>$J8+($Z$7*$I8)</f>
        <v>1.7267848073792731</v>
      </c>
      <c r="AC8" s="45" t="s">
        <v>26</v>
      </c>
      <c r="AD8" s="45" t="s">
        <v>477</v>
      </c>
      <c r="AF8" s="79"/>
    </row>
    <row r="9" spans="1:33" x14ac:dyDescent="0.25">
      <c r="A9" s="43" t="s">
        <v>655</v>
      </c>
      <c r="B9" s="43" t="s">
        <v>656</v>
      </c>
      <c r="C9" s="43">
        <v>0.65900000000000003</v>
      </c>
      <c r="D9" s="43">
        <v>0.89500000000000002</v>
      </c>
      <c r="E9" s="43">
        <v>0.77600000000000002</v>
      </c>
      <c r="F9" s="43">
        <v>1.198</v>
      </c>
      <c r="G9" s="43">
        <v>0.96199999999999997</v>
      </c>
      <c r="H9" s="43"/>
      <c r="I9" s="43">
        <f t="shared" si="2"/>
        <v>0.45263157894736838</v>
      </c>
      <c r="J9" s="43">
        <f t="shared" si="3"/>
        <v>0.63321052631578956</v>
      </c>
      <c r="K9" s="43"/>
      <c r="L9" s="43" t="s">
        <v>655</v>
      </c>
      <c r="M9" s="33">
        <f t="shared" ref="M9:M39" si="4">$J9+($M$7*$I9)</f>
        <v>0.655842105263158</v>
      </c>
      <c r="N9" s="33">
        <f t="shared" ref="N9:N39" si="5">$J9+($N$7*$I9)</f>
        <v>0.70110526315789479</v>
      </c>
      <c r="O9" s="33">
        <f t="shared" ref="O9:O39" si="6">$J9+($O$7*$I9)</f>
        <v>0.74636842105263168</v>
      </c>
      <c r="P9" s="33">
        <f t="shared" ref="P9:P39" si="7">$J9+($P$7*$I9)</f>
        <v>0.79163157894736846</v>
      </c>
      <c r="Q9" s="33">
        <f t="shared" ref="Q9:Q39" si="8">$J9+($Q$7*$I9)</f>
        <v>0.83689473684210536</v>
      </c>
      <c r="R9" s="33">
        <f t="shared" ref="R9:R39" si="9">$J9+($R$7*$I9)</f>
        <v>0.88215789473684214</v>
      </c>
      <c r="S9" s="33">
        <f t="shared" ref="S9:S39" si="10">$J9+($S$7*$I9)</f>
        <v>0.92742105263157892</v>
      </c>
      <c r="T9" s="33">
        <f t="shared" ref="T9:T39" si="11">$J9+($T$7*$I9)</f>
        <v>0.97268421052631582</v>
      </c>
      <c r="U9" s="33">
        <f t="shared" ref="U9:U39" si="12">$J9+($U$7*$I9)</f>
        <v>1.0179473684210527</v>
      </c>
      <c r="V9" s="33">
        <f t="shared" ref="V9:V39" si="13">$J9+($V$7*$I9)</f>
        <v>1.0451052631578948</v>
      </c>
      <c r="W9" s="33">
        <f t="shared" ref="W9:W39" si="14">$J9+($W$7*$I9)</f>
        <v>1.0541578947368422</v>
      </c>
      <c r="X9" s="33">
        <f t="shared" ref="X9:X39" si="15">$J9+($X$7*$I9)</f>
        <v>1.0632105263157896</v>
      </c>
      <c r="Y9" s="33">
        <f t="shared" ref="Y9:Y39" si="16">$J9+($Y$7*$I9)</f>
        <v>1.0722631578947368</v>
      </c>
      <c r="Z9" s="33">
        <f t="shared" ref="Z9:Z39" si="17">$J9+($Z$7*$I9)</f>
        <v>1.0813157894736842</v>
      </c>
      <c r="AC9" s="45" t="s">
        <v>406</v>
      </c>
      <c r="AD9" s="45" t="s">
        <v>477</v>
      </c>
      <c r="AF9" s="79"/>
      <c r="AG9" s="79"/>
    </row>
    <row r="10" spans="1:33" x14ac:dyDescent="0.25">
      <c r="A10" s="43" t="s">
        <v>657</v>
      </c>
      <c r="B10" s="43" t="s">
        <v>658</v>
      </c>
      <c r="C10" s="43">
        <v>1.0269999999999999</v>
      </c>
      <c r="D10" s="43">
        <v>0.746</v>
      </c>
      <c r="E10" s="43">
        <v>0.83299999999999996</v>
      </c>
      <c r="F10" s="43">
        <v>0.54600000000000004</v>
      </c>
      <c r="G10" s="43">
        <v>9.2999999999999999E-2</v>
      </c>
      <c r="H10" s="43"/>
      <c r="I10" s="43">
        <f t="shared" si="2"/>
        <v>-0.90531741725447634</v>
      </c>
      <c r="J10" s="43">
        <f t="shared" si="3"/>
        <v>1.1786106890938686</v>
      </c>
      <c r="K10" s="43"/>
      <c r="L10" s="43" t="s">
        <v>657</v>
      </c>
      <c r="M10" s="33">
        <f t="shared" si="4"/>
        <v>1.1333448182311447</v>
      </c>
      <c r="N10" s="33">
        <f t="shared" si="5"/>
        <v>1.0428130765056971</v>
      </c>
      <c r="O10" s="33">
        <f t="shared" si="6"/>
        <v>0.95228133478024946</v>
      </c>
      <c r="P10" s="33">
        <f t="shared" si="7"/>
        <v>0.86174959305480181</v>
      </c>
      <c r="Q10" s="33">
        <f t="shared" si="8"/>
        <v>0.77121785132935428</v>
      </c>
      <c r="R10" s="33">
        <f t="shared" si="9"/>
        <v>0.68068610960390663</v>
      </c>
      <c r="S10" s="33">
        <f t="shared" si="10"/>
        <v>0.59015436787845899</v>
      </c>
      <c r="T10" s="33">
        <f t="shared" si="11"/>
        <v>0.49962262615301145</v>
      </c>
      <c r="U10" s="33">
        <f t="shared" si="12"/>
        <v>0.40909088442756381</v>
      </c>
      <c r="V10" s="33">
        <f t="shared" si="13"/>
        <v>0.35477183939229506</v>
      </c>
      <c r="W10" s="33">
        <f t="shared" si="14"/>
        <v>0.33666549104720556</v>
      </c>
      <c r="X10" s="33">
        <f t="shared" si="15"/>
        <v>0.31855914270211594</v>
      </c>
      <c r="Y10" s="33">
        <f t="shared" si="16"/>
        <v>0.30045279435702643</v>
      </c>
      <c r="Z10" s="33">
        <f t="shared" si="17"/>
        <v>0.28234644601193692</v>
      </c>
      <c r="AC10" s="45" t="s">
        <v>407</v>
      </c>
      <c r="AD10" s="45" t="s">
        <v>477</v>
      </c>
      <c r="AF10" s="79"/>
      <c r="AG10" s="79"/>
    </row>
    <row r="11" spans="1:33" x14ac:dyDescent="0.25">
      <c r="A11" s="43" t="s">
        <v>659</v>
      </c>
      <c r="B11" s="43" t="s">
        <v>660</v>
      </c>
      <c r="C11" s="43">
        <v>0.90400000000000003</v>
      </c>
      <c r="D11" s="43">
        <v>0.84699999999999998</v>
      </c>
      <c r="E11" s="43">
        <v>0.83099999999999996</v>
      </c>
      <c r="F11" s="43">
        <v>0.42799999999999999</v>
      </c>
      <c r="G11" s="43">
        <v>0.11700000000000001</v>
      </c>
      <c r="H11" s="43"/>
      <c r="I11" s="43">
        <f t="shared" si="2"/>
        <v>-0.8775800325556159</v>
      </c>
      <c r="J11" s="43">
        <f t="shared" si="3"/>
        <v>1.1387843190450351</v>
      </c>
      <c r="K11" s="43"/>
      <c r="L11" s="43" t="s">
        <v>659</v>
      </c>
      <c r="M11" s="33">
        <f t="shared" si="4"/>
        <v>1.0949053174172543</v>
      </c>
      <c r="N11" s="33">
        <f t="shared" si="5"/>
        <v>1.0071473141616927</v>
      </c>
      <c r="O11" s="33">
        <f t="shared" si="6"/>
        <v>0.91938931090613107</v>
      </c>
      <c r="P11" s="33">
        <f t="shared" si="7"/>
        <v>0.83163130765056947</v>
      </c>
      <c r="Q11" s="33">
        <f t="shared" si="8"/>
        <v>0.74387330439500798</v>
      </c>
      <c r="R11" s="33">
        <f t="shared" si="9"/>
        <v>0.65611530113944638</v>
      </c>
      <c r="S11" s="33">
        <f t="shared" si="10"/>
        <v>0.56835729788388478</v>
      </c>
      <c r="T11" s="33">
        <f t="shared" si="11"/>
        <v>0.48059929462832329</v>
      </c>
      <c r="U11" s="33">
        <f t="shared" si="12"/>
        <v>0.39284129137276169</v>
      </c>
      <c r="V11" s="33">
        <f t="shared" si="13"/>
        <v>0.34018648941942453</v>
      </c>
      <c r="W11" s="33">
        <f t="shared" si="14"/>
        <v>0.32263488876831226</v>
      </c>
      <c r="X11" s="33">
        <f t="shared" si="15"/>
        <v>0.30508328811719987</v>
      </c>
      <c r="Y11" s="33">
        <f t="shared" si="16"/>
        <v>0.28753168746608759</v>
      </c>
      <c r="Z11" s="33">
        <f t="shared" si="17"/>
        <v>0.26998008681497521</v>
      </c>
      <c r="AC11" s="45" t="s">
        <v>551</v>
      </c>
      <c r="AD11" s="45" t="s">
        <v>655</v>
      </c>
      <c r="AF11" s="79"/>
      <c r="AG11" s="79"/>
    </row>
    <row r="12" spans="1:33" x14ac:dyDescent="0.25">
      <c r="A12" s="43" t="s">
        <v>661</v>
      </c>
      <c r="B12" s="43" t="s">
        <v>662</v>
      </c>
      <c r="C12" s="43">
        <v>1.02</v>
      </c>
      <c r="D12" s="43">
        <v>0.76800000000000002</v>
      </c>
      <c r="E12" s="43">
        <v>0.73799999999999999</v>
      </c>
      <c r="F12" s="43">
        <v>0.153</v>
      </c>
      <c r="G12" s="43">
        <v>-1E-3</v>
      </c>
      <c r="H12" s="43"/>
      <c r="I12" s="43">
        <f t="shared" si="2"/>
        <v>-1.2171025501899078</v>
      </c>
      <c r="J12" s="43">
        <f t="shared" si="3"/>
        <v>1.2476049918610959</v>
      </c>
      <c r="K12" s="43"/>
      <c r="L12" s="43" t="s">
        <v>661</v>
      </c>
      <c r="M12" s="33">
        <f t="shared" si="4"/>
        <v>1.1867498643516006</v>
      </c>
      <c r="N12" s="33">
        <f t="shared" si="5"/>
        <v>1.0650396093326098</v>
      </c>
      <c r="O12" s="33">
        <f t="shared" si="6"/>
        <v>0.94332935431361897</v>
      </c>
      <c r="P12" s="33">
        <f t="shared" si="7"/>
        <v>0.82161909929462817</v>
      </c>
      <c r="Q12" s="33">
        <f t="shared" si="8"/>
        <v>0.69990884427563738</v>
      </c>
      <c r="R12" s="33">
        <f t="shared" si="9"/>
        <v>0.57819858925664669</v>
      </c>
      <c r="S12" s="33">
        <f t="shared" si="10"/>
        <v>0.45648833423765589</v>
      </c>
      <c r="T12" s="33">
        <f t="shared" si="11"/>
        <v>0.3347780792186652</v>
      </c>
      <c r="U12" s="33">
        <f t="shared" si="12"/>
        <v>0.2130678241996744</v>
      </c>
      <c r="V12" s="33">
        <f t="shared" si="13"/>
        <v>0.1400416711882797</v>
      </c>
      <c r="W12" s="33">
        <f t="shared" si="14"/>
        <v>0.11569962018448154</v>
      </c>
      <c r="X12" s="33">
        <f t="shared" si="15"/>
        <v>9.1357569180683385E-2</v>
      </c>
      <c r="Y12" s="33">
        <f t="shared" si="16"/>
        <v>6.7015518176885225E-2</v>
      </c>
      <c r="Z12" s="33">
        <f t="shared" si="17"/>
        <v>4.2673467173087065E-2</v>
      </c>
      <c r="AC12" s="45" t="s">
        <v>552</v>
      </c>
      <c r="AD12" s="45" t="s">
        <v>655</v>
      </c>
      <c r="AF12" s="79"/>
      <c r="AG12" s="79"/>
    </row>
    <row r="13" spans="1:33" x14ac:dyDescent="0.25">
      <c r="A13" s="43" t="s">
        <v>632</v>
      </c>
      <c r="B13" s="43" t="s">
        <v>663</v>
      </c>
      <c r="C13" s="43">
        <v>1.2250000000000001</v>
      </c>
      <c r="D13" s="43">
        <v>1.2809999999999999</v>
      </c>
      <c r="E13" s="43">
        <v>0.9</v>
      </c>
      <c r="F13" s="43">
        <v>0.83799999999999997</v>
      </c>
      <c r="G13" s="43">
        <v>0.59</v>
      </c>
      <c r="H13" s="43"/>
      <c r="I13" s="43">
        <f t="shared" si="2"/>
        <v>-0.77935973955507343</v>
      </c>
      <c r="J13" s="43">
        <f t="shared" si="3"/>
        <v>1.4227254476397178</v>
      </c>
      <c r="K13" s="43"/>
      <c r="L13" s="43" t="s">
        <v>632</v>
      </c>
      <c r="M13" s="33">
        <f t="shared" si="4"/>
        <v>1.383757460661964</v>
      </c>
      <c r="N13" s="33">
        <f t="shared" si="5"/>
        <v>1.3058214867064568</v>
      </c>
      <c r="O13" s="33">
        <f t="shared" si="6"/>
        <v>1.2278855127509494</v>
      </c>
      <c r="P13" s="33">
        <f t="shared" si="7"/>
        <v>1.1499495387954421</v>
      </c>
      <c r="Q13" s="33">
        <f t="shared" si="8"/>
        <v>1.0720135648399347</v>
      </c>
      <c r="R13" s="33">
        <f t="shared" si="9"/>
        <v>0.99407759088442749</v>
      </c>
      <c r="S13" s="33">
        <f t="shared" si="10"/>
        <v>0.91614161692892004</v>
      </c>
      <c r="T13" s="33">
        <f t="shared" si="11"/>
        <v>0.83820564297341282</v>
      </c>
      <c r="U13" s="33">
        <f t="shared" si="12"/>
        <v>0.76026966901790549</v>
      </c>
      <c r="V13" s="33">
        <f t="shared" si="13"/>
        <v>0.71350808464460092</v>
      </c>
      <c r="W13" s="33">
        <f t="shared" si="14"/>
        <v>0.69792088985349943</v>
      </c>
      <c r="X13" s="33">
        <f t="shared" si="15"/>
        <v>0.68233369506239794</v>
      </c>
      <c r="Y13" s="33">
        <f t="shared" si="16"/>
        <v>0.66674650027129645</v>
      </c>
      <c r="Z13" s="33">
        <f t="shared" si="17"/>
        <v>0.65115930548019496</v>
      </c>
      <c r="AC13" s="45" t="s">
        <v>735</v>
      </c>
      <c r="AD13" s="45" t="s">
        <v>655</v>
      </c>
      <c r="AF13" s="79"/>
      <c r="AG13" s="79"/>
    </row>
    <row r="14" spans="1:33" x14ac:dyDescent="0.25">
      <c r="A14" s="43" t="s">
        <v>634</v>
      </c>
      <c r="B14" s="43" t="s">
        <v>664</v>
      </c>
      <c r="C14" s="43">
        <v>0.34799999999999998</v>
      </c>
      <c r="D14" s="43">
        <v>0.76200000000000001</v>
      </c>
      <c r="E14" s="43">
        <v>0.155</v>
      </c>
      <c r="F14" s="43">
        <v>0.23200000000000001</v>
      </c>
      <c r="G14" s="43">
        <v>0.115</v>
      </c>
      <c r="H14" s="43"/>
      <c r="I14" s="43">
        <f t="shared" si="2"/>
        <v>-0.45674443841562673</v>
      </c>
      <c r="J14" s="43">
        <f t="shared" si="3"/>
        <v>0.58959549647314158</v>
      </c>
      <c r="K14" s="43"/>
      <c r="L14" s="43" t="s">
        <v>634</v>
      </c>
      <c r="M14" s="33">
        <f t="shared" si="4"/>
        <v>0.56675827455236027</v>
      </c>
      <c r="N14" s="33">
        <f t="shared" si="5"/>
        <v>0.52108383071079756</v>
      </c>
      <c r="O14" s="33">
        <f t="shared" si="6"/>
        <v>0.4754093868692349</v>
      </c>
      <c r="P14" s="33">
        <f t="shared" si="7"/>
        <v>0.42973494302767223</v>
      </c>
      <c r="Q14" s="33">
        <f t="shared" si="8"/>
        <v>0.38406049918610957</v>
      </c>
      <c r="R14" s="33">
        <f t="shared" si="9"/>
        <v>0.33838605534454691</v>
      </c>
      <c r="S14" s="33">
        <f t="shared" si="10"/>
        <v>0.29271161150298425</v>
      </c>
      <c r="T14" s="33">
        <f t="shared" si="11"/>
        <v>0.24703716766142159</v>
      </c>
      <c r="U14" s="33">
        <f t="shared" si="12"/>
        <v>0.20136272381985892</v>
      </c>
      <c r="V14" s="33">
        <f t="shared" si="13"/>
        <v>0.17395805751492122</v>
      </c>
      <c r="W14" s="33">
        <f t="shared" si="14"/>
        <v>0.16482316874660868</v>
      </c>
      <c r="X14" s="33">
        <f t="shared" si="15"/>
        <v>0.15568827997829615</v>
      </c>
      <c r="Y14" s="33">
        <f t="shared" si="16"/>
        <v>0.14655339120998362</v>
      </c>
      <c r="Z14" s="33">
        <f t="shared" si="17"/>
        <v>0.13741850244167109</v>
      </c>
      <c r="AC14" s="45" t="s">
        <v>593</v>
      </c>
      <c r="AD14" s="45" t="s">
        <v>655</v>
      </c>
      <c r="AF14" s="79"/>
      <c r="AG14" s="79"/>
    </row>
    <row r="15" spans="1:33" x14ac:dyDescent="0.25">
      <c r="A15" s="43" t="s">
        <v>483</v>
      </c>
      <c r="B15" s="43" t="s">
        <v>665</v>
      </c>
      <c r="C15" s="43">
        <v>1.2010000000000001</v>
      </c>
      <c r="D15" s="43">
        <v>1.39</v>
      </c>
      <c r="E15" s="43">
        <v>1.4790000000000001</v>
      </c>
      <c r="F15" s="43">
        <v>1.0569999999999999</v>
      </c>
      <c r="G15" s="43">
        <v>0.91900000000000004</v>
      </c>
      <c r="H15" s="43"/>
      <c r="I15" s="43">
        <f t="shared" si="2"/>
        <v>-0.36822571893651657</v>
      </c>
      <c r="J15" s="43">
        <f t="shared" si="3"/>
        <v>1.4246120455778624</v>
      </c>
      <c r="K15" s="43"/>
      <c r="L15" s="43" t="s">
        <v>483</v>
      </c>
      <c r="M15" s="33">
        <f t="shared" si="4"/>
        <v>1.4062007596310366</v>
      </c>
      <c r="N15" s="33">
        <f t="shared" si="5"/>
        <v>1.369378187737385</v>
      </c>
      <c r="O15" s="33">
        <f t="shared" si="6"/>
        <v>1.3325556158437333</v>
      </c>
      <c r="P15" s="33">
        <f t="shared" si="7"/>
        <v>1.2957330439500816</v>
      </c>
      <c r="Q15" s="33">
        <f t="shared" si="8"/>
        <v>1.2589104720564299</v>
      </c>
      <c r="R15" s="33">
        <f t="shared" si="9"/>
        <v>1.2220879001627782</v>
      </c>
      <c r="S15" s="33">
        <f t="shared" si="10"/>
        <v>1.1852653282691266</v>
      </c>
      <c r="T15" s="33">
        <f t="shared" si="11"/>
        <v>1.1484427563754749</v>
      </c>
      <c r="U15" s="33">
        <f t="shared" si="12"/>
        <v>1.1116201844818234</v>
      </c>
      <c r="V15" s="33">
        <f t="shared" si="13"/>
        <v>1.0895266413456324</v>
      </c>
      <c r="W15" s="33">
        <f t="shared" si="14"/>
        <v>1.0821621269669019</v>
      </c>
      <c r="X15" s="33">
        <f t="shared" si="15"/>
        <v>1.0747976125881715</v>
      </c>
      <c r="Y15" s="33">
        <f t="shared" si="16"/>
        <v>1.0674330982094413</v>
      </c>
      <c r="Z15" s="33">
        <f t="shared" si="17"/>
        <v>1.0600685838307109</v>
      </c>
      <c r="AC15" s="45" t="s">
        <v>569</v>
      </c>
      <c r="AD15" s="45" t="s">
        <v>655</v>
      </c>
      <c r="AF15" s="79"/>
      <c r="AG15" s="79"/>
    </row>
    <row r="16" spans="1:33" x14ac:dyDescent="0.25">
      <c r="A16" s="43" t="s">
        <v>484</v>
      </c>
      <c r="B16" s="43" t="s">
        <v>666</v>
      </c>
      <c r="C16" s="43">
        <v>1.109</v>
      </c>
      <c r="D16" s="43">
        <v>1.008</v>
      </c>
      <c r="E16" s="43">
        <v>1.24</v>
      </c>
      <c r="F16" s="43">
        <v>1.099</v>
      </c>
      <c r="G16" s="43">
        <v>0.40100000000000002</v>
      </c>
      <c r="H16" s="43"/>
      <c r="I16" s="43">
        <f t="shared" si="2"/>
        <v>-0.50921323928377649</v>
      </c>
      <c r="J16" s="43">
        <f t="shared" si="3"/>
        <v>1.2692897449810092</v>
      </c>
      <c r="K16" s="43"/>
      <c r="L16" s="43" t="s">
        <v>484</v>
      </c>
      <c r="M16" s="33">
        <f t="shared" si="4"/>
        <v>1.2438290830168204</v>
      </c>
      <c r="N16" s="33">
        <f t="shared" si="5"/>
        <v>1.1929077590884427</v>
      </c>
      <c r="O16" s="33">
        <f t="shared" si="6"/>
        <v>1.141986435160065</v>
      </c>
      <c r="P16" s="33">
        <f t="shared" si="7"/>
        <v>1.0910651112316874</v>
      </c>
      <c r="Q16" s="33">
        <f t="shared" si="8"/>
        <v>1.0401437873033097</v>
      </c>
      <c r="R16" s="33">
        <f t="shared" si="9"/>
        <v>0.98922246337493225</v>
      </c>
      <c r="S16" s="33">
        <f t="shared" si="10"/>
        <v>0.93830113944655458</v>
      </c>
      <c r="T16" s="33">
        <f t="shared" si="11"/>
        <v>0.88737981551817691</v>
      </c>
      <c r="U16" s="33">
        <f t="shared" si="12"/>
        <v>0.83645849158979924</v>
      </c>
      <c r="V16" s="33">
        <f t="shared" si="13"/>
        <v>0.80590569723277261</v>
      </c>
      <c r="W16" s="33">
        <f t="shared" si="14"/>
        <v>0.79572143244709703</v>
      </c>
      <c r="X16" s="33">
        <f t="shared" si="15"/>
        <v>0.78553716766142156</v>
      </c>
      <c r="Y16" s="33">
        <f t="shared" si="16"/>
        <v>0.77535290287574599</v>
      </c>
      <c r="Z16" s="33">
        <f t="shared" si="17"/>
        <v>0.76516863809007041</v>
      </c>
      <c r="AC16" s="45" t="s">
        <v>327</v>
      </c>
      <c r="AD16" s="45" t="s">
        <v>655</v>
      </c>
      <c r="AF16" s="79"/>
      <c r="AG16" s="79"/>
    </row>
    <row r="17" spans="1:33" x14ac:dyDescent="0.25">
      <c r="A17" s="43" t="s">
        <v>485</v>
      </c>
      <c r="B17" s="43" t="s">
        <v>667</v>
      </c>
      <c r="C17" s="43">
        <v>0.77</v>
      </c>
      <c r="D17" s="43">
        <v>0.88200000000000001</v>
      </c>
      <c r="E17" s="43">
        <v>1.046</v>
      </c>
      <c r="F17" s="43">
        <v>1.0920000000000001</v>
      </c>
      <c r="G17" s="43">
        <v>0.78500000000000003</v>
      </c>
      <c r="H17" s="43"/>
      <c r="I17" s="43">
        <f t="shared" si="2"/>
        <v>0.16999457406402613</v>
      </c>
      <c r="J17" s="43">
        <f t="shared" si="3"/>
        <v>0.8155531741725448</v>
      </c>
      <c r="K17" s="43"/>
      <c r="L17" s="43" t="s">
        <v>485</v>
      </c>
      <c r="M17" s="33">
        <f t="shared" si="4"/>
        <v>0.82405290287574606</v>
      </c>
      <c r="N17" s="33">
        <f t="shared" si="5"/>
        <v>0.84105236028214869</v>
      </c>
      <c r="O17" s="33">
        <f t="shared" si="6"/>
        <v>0.85805181768855132</v>
      </c>
      <c r="P17" s="33">
        <f t="shared" si="7"/>
        <v>0.87505127509495395</v>
      </c>
      <c r="Q17" s="33">
        <f t="shared" si="8"/>
        <v>0.89205073250135658</v>
      </c>
      <c r="R17" s="33">
        <f t="shared" si="9"/>
        <v>0.90905018990775921</v>
      </c>
      <c r="S17" s="33">
        <f t="shared" si="10"/>
        <v>0.92604964731416173</v>
      </c>
      <c r="T17" s="33">
        <f t="shared" si="11"/>
        <v>0.94304910472056436</v>
      </c>
      <c r="U17" s="33">
        <f t="shared" si="12"/>
        <v>0.96004856212696699</v>
      </c>
      <c r="V17" s="33">
        <f t="shared" si="13"/>
        <v>0.97024823657080861</v>
      </c>
      <c r="W17" s="33">
        <f t="shared" si="14"/>
        <v>0.97364812805208911</v>
      </c>
      <c r="X17" s="33">
        <f t="shared" si="15"/>
        <v>0.97704801953336962</v>
      </c>
      <c r="Y17" s="33">
        <f t="shared" si="16"/>
        <v>0.98044791101465012</v>
      </c>
      <c r="Z17" s="33">
        <f t="shared" si="17"/>
        <v>0.98384780249593073</v>
      </c>
      <c r="AC17" s="45" t="s">
        <v>412</v>
      </c>
      <c r="AD17" s="45" t="s">
        <v>655</v>
      </c>
      <c r="AF17" s="79"/>
      <c r="AG17" s="79"/>
    </row>
    <row r="18" spans="1:33" x14ac:dyDescent="0.25">
      <c r="A18" s="43" t="s">
        <v>488</v>
      </c>
      <c r="B18" s="43" t="s">
        <v>668</v>
      </c>
      <c r="C18" s="43">
        <v>1.155</v>
      </c>
      <c r="D18" s="43">
        <v>1.254</v>
      </c>
      <c r="E18" s="43">
        <v>0.70499999999999996</v>
      </c>
      <c r="F18" s="43">
        <v>0.93200000000000005</v>
      </c>
      <c r="G18" s="43">
        <v>0.72299999999999998</v>
      </c>
      <c r="H18" s="43"/>
      <c r="I18" s="43">
        <f t="shared" si="2"/>
        <v>-0.55467173087357569</v>
      </c>
      <c r="J18" s="43">
        <f t="shared" si="3"/>
        <v>1.2782829625610417</v>
      </c>
      <c r="K18" s="43"/>
      <c r="L18" s="43" t="s">
        <v>488</v>
      </c>
      <c r="M18" s="33">
        <f t="shared" si="4"/>
        <v>1.2505493760173629</v>
      </c>
      <c r="N18" s="33">
        <f t="shared" si="5"/>
        <v>1.1950822029300052</v>
      </c>
      <c r="O18" s="33">
        <f t="shared" si="6"/>
        <v>1.1396150298426477</v>
      </c>
      <c r="P18" s="33">
        <f t="shared" si="7"/>
        <v>1.0841478567552902</v>
      </c>
      <c r="Q18" s="33">
        <f t="shared" si="8"/>
        <v>1.0286806836679325</v>
      </c>
      <c r="R18" s="33">
        <f t="shared" si="9"/>
        <v>0.97321351058057504</v>
      </c>
      <c r="S18" s="33">
        <f t="shared" si="10"/>
        <v>0.91774633749321755</v>
      </c>
      <c r="T18" s="33">
        <f t="shared" si="11"/>
        <v>0.86227916440586005</v>
      </c>
      <c r="U18" s="33">
        <f t="shared" si="12"/>
        <v>0.80681199131850234</v>
      </c>
      <c r="V18" s="33">
        <f t="shared" si="13"/>
        <v>0.7735316874660878</v>
      </c>
      <c r="W18" s="33">
        <f t="shared" si="14"/>
        <v>0.76243825284861622</v>
      </c>
      <c r="X18" s="33">
        <f t="shared" si="15"/>
        <v>0.75134481823114474</v>
      </c>
      <c r="Y18" s="33">
        <f t="shared" si="16"/>
        <v>0.74025138361367326</v>
      </c>
      <c r="Z18" s="33">
        <f t="shared" si="17"/>
        <v>0.72915794899620168</v>
      </c>
      <c r="AC18" s="45" t="s">
        <v>590</v>
      </c>
      <c r="AD18" s="45" t="s">
        <v>671</v>
      </c>
      <c r="AF18" s="79"/>
      <c r="AG18" s="79"/>
    </row>
    <row r="19" spans="1:33" x14ac:dyDescent="0.25">
      <c r="A19" s="43" t="s">
        <v>669</v>
      </c>
      <c r="B19" s="43" t="s">
        <v>670</v>
      </c>
      <c r="C19" s="43">
        <v>0.86499999999999999</v>
      </c>
      <c r="D19" s="43">
        <v>7.1479999999999997</v>
      </c>
      <c r="E19" s="43">
        <v>2.5369999999999999</v>
      </c>
      <c r="F19" s="43">
        <v>1.2729999999999999</v>
      </c>
      <c r="G19" s="43">
        <v>0.91500000000000004</v>
      </c>
      <c r="H19" s="43"/>
      <c r="I19" s="43">
        <f t="shared" si="2"/>
        <v>-2.444232230059685</v>
      </c>
      <c r="J19" s="43">
        <f t="shared" si="3"/>
        <v>3.9774758545849158</v>
      </c>
      <c r="K19" s="43"/>
      <c r="L19" s="43" t="s">
        <v>669</v>
      </c>
      <c r="M19" s="33">
        <f t="shared" si="4"/>
        <v>3.8552642430819315</v>
      </c>
      <c r="N19" s="33">
        <f t="shared" si="5"/>
        <v>3.6108410200759629</v>
      </c>
      <c r="O19" s="33">
        <f t="shared" si="6"/>
        <v>3.3664177970699947</v>
      </c>
      <c r="P19" s="33">
        <f t="shared" si="7"/>
        <v>3.121994574064026</v>
      </c>
      <c r="Q19" s="33">
        <f t="shared" si="8"/>
        <v>2.8775713510580578</v>
      </c>
      <c r="R19" s="33">
        <f t="shared" si="9"/>
        <v>2.6331481280520892</v>
      </c>
      <c r="S19" s="33">
        <f t="shared" si="10"/>
        <v>2.3887249050461206</v>
      </c>
      <c r="T19" s="33">
        <f t="shared" si="11"/>
        <v>2.1443016820401524</v>
      </c>
      <c r="U19" s="33">
        <f t="shared" si="12"/>
        <v>1.8998784590341837</v>
      </c>
      <c r="V19" s="33">
        <f t="shared" si="13"/>
        <v>1.7532245252306025</v>
      </c>
      <c r="W19" s="33">
        <f t="shared" si="14"/>
        <v>1.7043398806294086</v>
      </c>
      <c r="X19" s="33">
        <f t="shared" si="15"/>
        <v>1.6554552360282146</v>
      </c>
      <c r="Y19" s="33">
        <f t="shared" si="16"/>
        <v>1.6065705914270212</v>
      </c>
      <c r="Z19" s="33">
        <f t="shared" si="17"/>
        <v>1.5576859468258273</v>
      </c>
      <c r="AC19" s="45" t="s">
        <v>29</v>
      </c>
      <c r="AD19" s="45" t="s">
        <v>657</v>
      </c>
      <c r="AF19" s="79"/>
      <c r="AG19" s="79"/>
    </row>
    <row r="20" spans="1:33" x14ac:dyDescent="0.25">
      <c r="A20" s="43" t="s">
        <v>671</v>
      </c>
      <c r="B20" s="43" t="s">
        <v>430</v>
      </c>
      <c r="C20" s="43">
        <v>0.86699999999999999</v>
      </c>
      <c r="D20" s="43">
        <v>0.83099999999999996</v>
      </c>
      <c r="E20" s="43">
        <v>0.93300000000000005</v>
      </c>
      <c r="F20" s="43">
        <v>0.76200000000000001</v>
      </c>
      <c r="G20" s="43">
        <v>0.29199999999999998</v>
      </c>
      <c r="H20" s="43"/>
      <c r="I20" s="43">
        <f t="shared" si="2"/>
        <v>-0.49376017362995112</v>
      </c>
      <c r="J20" s="43">
        <f t="shared" si="3"/>
        <v>1.0258497015735215</v>
      </c>
      <c r="K20" s="43"/>
      <c r="L20" s="43" t="s">
        <v>671</v>
      </c>
      <c r="M20" s="33">
        <f t="shared" si="4"/>
        <v>1.0011616928920239</v>
      </c>
      <c r="N20" s="33">
        <f t="shared" si="5"/>
        <v>0.95178567552902882</v>
      </c>
      <c r="O20" s="33">
        <f t="shared" si="6"/>
        <v>0.90240965816603369</v>
      </c>
      <c r="P20" s="33">
        <f t="shared" si="7"/>
        <v>0.85303364080303856</v>
      </c>
      <c r="Q20" s="33">
        <f t="shared" si="8"/>
        <v>0.80365762344004354</v>
      </c>
      <c r="R20" s="33">
        <f t="shared" si="9"/>
        <v>0.75428160607704842</v>
      </c>
      <c r="S20" s="33">
        <f t="shared" si="10"/>
        <v>0.7049055887140534</v>
      </c>
      <c r="T20" s="33">
        <f t="shared" si="11"/>
        <v>0.65552957135105827</v>
      </c>
      <c r="U20" s="33">
        <f t="shared" si="12"/>
        <v>0.60615355398806314</v>
      </c>
      <c r="V20" s="33">
        <f t="shared" si="13"/>
        <v>0.57652794357026593</v>
      </c>
      <c r="W20" s="33">
        <f t="shared" si="14"/>
        <v>0.56665274009766697</v>
      </c>
      <c r="X20" s="33">
        <f t="shared" si="15"/>
        <v>0.5567775366250679</v>
      </c>
      <c r="Y20" s="33">
        <f t="shared" si="16"/>
        <v>0.54690233315246894</v>
      </c>
      <c r="Z20" s="33">
        <f t="shared" si="17"/>
        <v>0.53702712967986987</v>
      </c>
      <c r="AC20" s="45" t="s">
        <v>370</v>
      </c>
      <c r="AD20" s="45" t="s">
        <v>632</v>
      </c>
      <c r="AF20" s="79"/>
      <c r="AG20" s="79"/>
    </row>
    <row r="21" spans="1:33" x14ac:dyDescent="0.25">
      <c r="A21" s="43" t="s">
        <v>495</v>
      </c>
      <c r="B21" s="43" t="s">
        <v>672</v>
      </c>
      <c r="C21" s="43">
        <v>0.97699999999999998</v>
      </c>
      <c r="D21" s="43">
        <v>1.1870000000000001</v>
      </c>
      <c r="E21" s="43">
        <v>1.9059999999999999</v>
      </c>
      <c r="F21" s="43">
        <v>1.4330000000000001</v>
      </c>
      <c r="G21" s="43">
        <v>0.86799999999999999</v>
      </c>
      <c r="H21" s="43"/>
      <c r="I21" s="43">
        <f t="shared" si="2"/>
        <v>0.16085729788388503</v>
      </c>
      <c r="J21" s="43">
        <f t="shared" si="3"/>
        <v>1.1800984807379273</v>
      </c>
      <c r="K21" s="43"/>
      <c r="L21" s="43" t="s">
        <v>495</v>
      </c>
      <c r="M21" s="33">
        <f t="shared" si="4"/>
        <v>1.1881413456321215</v>
      </c>
      <c r="N21" s="33">
        <f t="shared" si="5"/>
        <v>1.20422707542051</v>
      </c>
      <c r="O21" s="33">
        <f t="shared" si="6"/>
        <v>1.2203128052088985</v>
      </c>
      <c r="P21" s="33">
        <f t="shared" si="7"/>
        <v>1.236398534997287</v>
      </c>
      <c r="Q21" s="33">
        <f t="shared" si="8"/>
        <v>1.2524842647856755</v>
      </c>
      <c r="R21" s="33">
        <f t="shared" si="9"/>
        <v>1.2685699945740641</v>
      </c>
      <c r="S21" s="33">
        <f t="shared" si="10"/>
        <v>1.2846557243624526</v>
      </c>
      <c r="T21" s="33">
        <f t="shared" si="11"/>
        <v>1.3007414541508411</v>
      </c>
      <c r="U21" s="33">
        <f t="shared" si="12"/>
        <v>1.3168271839392296</v>
      </c>
      <c r="V21" s="33">
        <f t="shared" si="13"/>
        <v>1.3264786218122628</v>
      </c>
      <c r="W21" s="33">
        <f t="shared" si="14"/>
        <v>1.3296957677699404</v>
      </c>
      <c r="X21" s="33">
        <f t="shared" si="15"/>
        <v>1.3329129137276181</v>
      </c>
      <c r="Y21" s="33">
        <f t="shared" si="16"/>
        <v>1.3361300596852959</v>
      </c>
      <c r="Z21" s="33">
        <f t="shared" si="17"/>
        <v>1.3393472056429736</v>
      </c>
      <c r="AC21" s="45" t="s">
        <v>30</v>
      </c>
      <c r="AD21" s="45" t="s">
        <v>483</v>
      </c>
      <c r="AF21" s="79"/>
      <c r="AG21" s="79"/>
    </row>
    <row r="22" spans="1:33" x14ac:dyDescent="0.25">
      <c r="A22" s="43" t="s">
        <v>506</v>
      </c>
      <c r="B22" s="43" t="s">
        <v>673</v>
      </c>
      <c r="C22" s="43">
        <v>2</v>
      </c>
      <c r="D22" s="43">
        <v>1.5229999999999999</v>
      </c>
      <c r="E22" s="43">
        <v>0.998</v>
      </c>
      <c r="F22" s="43">
        <v>1.0049999999999999</v>
      </c>
      <c r="G22" s="43">
        <v>0.55900000000000005</v>
      </c>
      <c r="H22" s="43"/>
      <c r="I22" s="43">
        <f t="shared" si="2"/>
        <v>-1.5833966359196963</v>
      </c>
      <c r="J22" s="43">
        <f t="shared" si="3"/>
        <v>2.1432870320130224</v>
      </c>
      <c r="K22" s="43"/>
      <c r="L22" s="43" t="s">
        <v>506</v>
      </c>
      <c r="M22" s="33">
        <f t="shared" si="4"/>
        <v>2.0641172002170376</v>
      </c>
      <c r="N22" s="33">
        <f t="shared" si="5"/>
        <v>1.905777536625068</v>
      </c>
      <c r="O22" s="33">
        <f t="shared" si="6"/>
        <v>1.7474378730330984</v>
      </c>
      <c r="P22" s="33">
        <f t="shared" si="7"/>
        <v>1.5890982094411288</v>
      </c>
      <c r="Q22" s="33">
        <f t="shared" si="8"/>
        <v>1.4307585458491592</v>
      </c>
      <c r="R22" s="33">
        <f t="shared" si="9"/>
        <v>1.2724188822571896</v>
      </c>
      <c r="S22" s="33">
        <f t="shared" si="10"/>
        <v>1.11407921866522</v>
      </c>
      <c r="T22" s="33">
        <f t="shared" si="11"/>
        <v>0.95573955507325037</v>
      </c>
      <c r="U22" s="33">
        <f t="shared" si="12"/>
        <v>0.79739989148128076</v>
      </c>
      <c r="V22" s="33">
        <f t="shared" si="13"/>
        <v>0.70239609332609865</v>
      </c>
      <c r="W22" s="33">
        <f t="shared" si="14"/>
        <v>0.6707281606077049</v>
      </c>
      <c r="X22" s="33">
        <f t="shared" si="15"/>
        <v>0.63906022788931094</v>
      </c>
      <c r="Y22" s="33">
        <f t="shared" si="16"/>
        <v>0.60739229517091697</v>
      </c>
      <c r="Z22" s="33">
        <f t="shared" si="17"/>
        <v>0.57572436245252301</v>
      </c>
      <c r="AC22" s="45" t="s">
        <v>371</v>
      </c>
      <c r="AD22" s="45" t="s">
        <v>484</v>
      </c>
      <c r="AF22" s="79"/>
      <c r="AG22" s="79"/>
    </row>
    <row r="23" spans="1:33" x14ac:dyDescent="0.25">
      <c r="A23" s="43" t="s">
        <v>674</v>
      </c>
      <c r="B23" s="43" t="s">
        <v>675</v>
      </c>
      <c r="C23" s="43">
        <v>-0.68500000000000005</v>
      </c>
      <c r="D23" s="43">
        <v>0.24199999999999999</v>
      </c>
      <c r="E23" s="43">
        <v>0.83599999999999997</v>
      </c>
      <c r="F23" s="43">
        <v>1.425</v>
      </c>
      <c r="G23" s="43">
        <v>0.71899999999999997</v>
      </c>
      <c r="H23" s="43"/>
      <c r="I23" s="43">
        <f t="shared" si="2"/>
        <v>2.0353336950623988</v>
      </c>
      <c r="J23" s="44">
        <v>0</v>
      </c>
      <c r="K23" s="43"/>
      <c r="L23" s="43" t="s">
        <v>674</v>
      </c>
      <c r="M23" s="33">
        <f t="shared" si="4"/>
        <v>0.10176668475311995</v>
      </c>
      <c r="N23" s="33">
        <f t="shared" si="5"/>
        <v>0.30530005425935985</v>
      </c>
      <c r="O23" s="33">
        <f t="shared" si="6"/>
        <v>0.5088334237655997</v>
      </c>
      <c r="P23" s="33">
        <f t="shared" si="7"/>
        <v>0.71236679327183949</v>
      </c>
      <c r="Q23" s="33">
        <f t="shared" si="8"/>
        <v>0.9159001627780794</v>
      </c>
      <c r="R23" s="33">
        <f t="shared" si="9"/>
        <v>1.1194335322843192</v>
      </c>
      <c r="S23" s="33">
        <f t="shared" si="10"/>
        <v>1.322966901790559</v>
      </c>
      <c r="T23" s="33">
        <f t="shared" si="11"/>
        <v>1.5265002712967988</v>
      </c>
      <c r="U23" s="33">
        <f t="shared" si="12"/>
        <v>1.7300336408030388</v>
      </c>
      <c r="V23" s="33">
        <f t="shared" si="13"/>
        <v>1.8521536625067829</v>
      </c>
      <c r="W23" s="33">
        <f t="shared" si="14"/>
        <v>1.892860336408031</v>
      </c>
      <c r="X23" s="33">
        <f t="shared" si="15"/>
        <v>1.933567010309279</v>
      </c>
      <c r="Y23" s="33">
        <f t="shared" si="16"/>
        <v>1.9742736842105271</v>
      </c>
      <c r="Z23" s="33">
        <f t="shared" si="17"/>
        <v>2.0149803581117749</v>
      </c>
      <c r="AC23" s="45" t="s">
        <v>372</v>
      </c>
      <c r="AD23" s="45" t="s">
        <v>485</v>
      </c>
      <c r="AF23" s="79"/>
      <c r="AG23" s="79"/>
    </row>
    <row r="24" spans="1:33" x14ac:dyDescent="0.25">
      <c r="A24" s="43" t="s">
        <v>676</v>
      </c>
      <c r="B24" s="43" t="s">
        <v>677</v>
      </c>
      <c r="C24" s="43">
        <v>1.5249999999999999</v>
      </c>
      <c r="D24" s="43">
        <v>1.155</v>
      </c>
      <c r="E24" s="43">
        <v>0.85599999999999998</v>
      </c>
      <c r="F24" s="43">
        <v>0.875</v>
      </c>
      <c r="G24" s="43">
        <v>0.64900000000000002</v>
      </c>
      <c r="H24" s="43"/>
      <c r="I24" s="43">
        <f t="shared" si="2"/>
        <v>-0.9572436245252306</v>
      </c>
      <c r="J24" s="43">
        <f t="shared" ref="J24:J39" si="18">INTERCEPT($C24:$G24,$C$6:$G$6)</f>
        <v>1.57198752034726</v>
      </c>
      <c r="K24" s="43"/>
      <c r="L24" s="43" t="s">
        <v>676</v>
      </c>
      <c r="M24" s="33">
        <f t="shared" si="4"/>
        <v>1.5241253391209983</v>
      </c>
      <c r="N24" s="33">
        <f t="shared" si="5"/>
        <v>1.4284009766684753</v>
      </c>
      <c r="O24" s="33">
        <f t="shared" si="6"/>
        <v>1.3326766142159523</v>
      </c>
      <c r="P24" s="33">
        <f t="shared" si="7"/>
        <v>1.2369522517634293</v>
      </c>
      <c r="Q24" s="33">
        <f t="shared" si="8"/>
        <v>1.1412278893109062</v>
      </c>
      <c r="R24" s="33">
        <f t="shared" si="9"/>
        <v>1.0455035268583832</v>
      </c>
      <c r="S24" s="33">
        <f t="shared" si="10"/>
        <v>0.94977916440586019</v>
      </c>
      <c r="T24" s="33">
        <f t="shared" si="11"/>
        <v>0.85405480195333716</v>
      </c>
      <c r="U24" s="33">
        <f t="shared" si="12"/>
        <v>0.75833043950081414</v>
      </c>
      <c r="V24" s="33">
        <f t="shared" si="13"/>
        <v>0.70089582202930012</v>
      </c>
      <c r="W24" s="33">
        <f t="shared" si="14"/>
        <v>0.68175094953879545</v>
      </c>
      <c r="X24" s="33">
        <f t="shared" si="15"/>
        <v>0.66260607704829089</v>
      </c>
      <c r="Y24" s="33">
        <f t="shared" si="16"/>
        <v>0.64346120455778621</v>
      </c>
      <c r="Z24" s="33">
        <f t="shared" si="17"/>
        <v>0.62431633206728154</v>
      </c>
      <c r="AC24" s="45" t="s">
        <v>373</v>
      </c>
      <c r="AD24" s="45" t="s">
        <v>485</v>
      </c>
      <c r="AF24" s="79"/>
      <c r="AG24" s="79"/>
    </row>
    <row r="25" spans="1:33" x14ac:dyDescent="0.25">
      <c r="A25" s="43" t="s">
        <v>678</v>
      </c>
      <c r="B25" s="43" t="s">
        <v>679</v>
      </c>
      <c r="C25" s="43">
        <v>1.35</v>
      </c>
      <c r="D25" s="43">
        <v>1.0329999999999999</v>
      </c>
      <c r="E25" s="43">
        <v>1.3140000000000001</v>
      </c>
      <c r="F25" s="43">
        <v>0.94599999999999995</v>
      </c>
      <c r="G25" s="43">
        <v>0.83199999999999996</v>
      </c>
      <c r="H25" s="43"/>
      <c r="I25" s="43">
        <f t="shared" si="2"/>
        <v>-0.50135648399348898</v>
      </c>
      <c r="J25" s="43">
        <f t="shared" si="18"/>
        <v>1.3882935431361911</v>
      </c>
      <c r="K25" s="43"/>
      <c r="L25" s="43" t="s">
        <v>678</v>
      </c>
      <c r="M25" s="33">
        <f t="shared" si="4"/>
        <v>1.3632257189365167</v>
      </c>
      <c r="N25" s="33">
        <f t="shared" si="5"/>
        <v>1.3130900705371678</v>
      </c>
      <c r="O25" s="33">
        <f t="shared" si="6"/>
        <v>1.2629544221378188</v>
      </c>
      <c r="P25" s="33">
        <f t="shared" si="7"/>
        <v>1.2128187737384699</v>
      </c>
      <c r="Q25" s="33">
        <f t="shared" si="8"/>
        <v>1.1626831253391212</v>
      </c>
      <c r="R25" s="33">
        <f t="shared" si="9"/>
        <v>1.1125474769397723</v>
      </c>
      <c r="S25" s="33">
        <f t="shared" si="10"/>
        <v>1.0624118285404234</v>
      </c>
      <c r="T25" s="33">
        <f t="shared" si="11"/>
        <v>1.0122761801410745</v>
      </c>
      <c r="U25" s="33">
        <f t="shared" si="12"/>
        <v>0.96214053174172554</v>
      </c>
      <c r="V25" s="33">
        <f t="shared" si="13"/>
        <v>0.93205914270211609</v>
      </c>
      <c r="W25" s="33">
        <f t="shared" si="14"/>
        <v>0.92203201302224636</v>
      </c>
      <c r="X25" s="33">
        <f t="shared" si="15"/>
        <v>0.91200488334237662</v>
      </c>
      <c r="Y25" s="33">
        <f t="shared" si="16"/>
        <v>0.90197775366250676</v>
      </c>
      <c r="Z25" s="33">
        <f t="shared" si="17"/>
        <v>0.89195062398263691</v>
      </c>
      <c r="AC25" s="45" t="s">
        <v>374</v>
      </c>
      <c r="AD25" s="45" t="s">
        <v>488</v>
      </c>
      <c r="AF25" s="79"/>
      <c r="AG25" s="79"/>
    </row>
    <row r="26" spans="1:33" x14ac:dyDescent="0.25">
      <c r="A26" s="43" t="s">
        <v>680</v>
      </c>
      <c r="B26" s="43" t="s">
        <v>681</v>
      </c>
      <c r="C26" s="43">
        <v>1.931</v>
      </c>
      <c r="D26" s="43">
        <v>2.0539999999999998</v>
      </c>
      <c r="E26" s="43">
        <v>2.7210000000000001</v>
      </c>
      <c r="F26" s="43">
        <v>2.254</v>
      </c>
      <c r="G26" s="43">
        <v>0.49099999999999999</v>
      </c>
      <c r="H26" s="43"/>
      <c r="I26" s="43">
        <f t="shared" si="2"/>
        <v>-0.94245252306022786</v>
      </c>
      <c r="J26" s="43">
        <f t="shared" si="18"/>
        <v>2.4415347259902331</v>
      </c>
      <c r="K26" s="43"/>
      <c r="L26" s="43" t="s">
        <v>680</v>
      </c>
      <c r="M26" s="33">
        <f t="shared" si="4"/>
        <v>2.3944120998372216</v>
      </c>
      <c r="N26" s="33">
        <f t="shared" si="5"/>
        <v>2.3001668475311989</v>
      </c>
      <c r="O26" s="33">
        <f t="shared" si="6"/>
        <v>2.2059215952251763</v>
      </c>
      <c r="P26" s="33">
        <f t="shared" si="7"/>
        <v>2.1116763429191536</v>
      </c>
      <c r="Q26" s="33">
        <f t="shared" si="8"/>
        <v>2.0174310906131305</v>
      </c>
      <c r="R26" s="33">
        <f t="shared" si="9"/>
        <v>1.9231858383071079</v>
      </c>
      <c r="S26" s="33">
        <f t="shared" si="10"/>
        <v>1.8289405860010852</v>
      </c>
      <c r="T26" s="33">
        <f t="shared" si="11"/>
        <v>1.7346953336950623</v>
      </c>
      <c r="U26" s="33">
        <f t="shared" si="12"/>
        <v>1.6404500813890395</v>
      </c>
      <c r="V26" s="33">
        <f t="shared" si="13"/>
        <v>1.5839029300054257</v>
      </c>
      <c r="W26" s="33">
        <f t="shared" si="14"/>
        <v>1.5650538795442213</v>
      </c>
      <c r="X26" s="33">
        <f t="shared" si="15"/>
        <v>1.5462048290830166</v>
      </c>
      <c r="Y26" s="33">
        <f t="shared" si="16"/>
        <v>1.5273557786218119</v>
      </c>
      <c r="Z26" s="33">
        <f t="shared" si="17"/>
        <v>1.5085067281606075</v>
      </c>
      <c r="AC26" s="45" t="s">
        <v>375</v>
      </c>
      <c r="AD26" s="45" t="s">
        <v>488</v>
      </c>
      <c r="AF26" s="79"/>
      <c r="AG26" s="79"/>
    </row>
    <row r="27" spans="1:33" x14ac:dyDescent="0.25">
      <c r="A27" s="43" t="s">
        <v>509</v>
      </c>
      <c r="B27" s="43" t="s">
        <v>77</v>
      </c>
      <c r="C27" s="43">
        <v>0.68600000000000005</v>
      </c>
      <c r="D27" s="43">
        <v>1.234</v>
      </c>
      <c r="E27" s="43">
        <v>0.44600000000000001</v>
      </c>
      <c r="F27" s="43">
        <v>1.3109999999999999</v>
      </c>
      <c r="G27" s="43">
        <v>1.141</v>
      </c>
      <c r="H27" s="43"/>
      <c r="I27" s="43">
        <f t="shared" si="2"/>
        <v>0.4493109061313077</v>
      </c>
      <c r="J27" s="43">
        <f t="shared" si="18"/>
        <v>0.7007531199131849</v>
      </c>
      <c r="K27" s="43"/>
      <c r="L27" s="43" t="s">
        <v>509</v>
      </c>
      <c r="M27" s="33">
        <f t="shared" si="4"/>
        <v>0.72321866521975031</v>
      </c>
      <c r="N27" s="33">
        <f t="shared" si="5"/>
        <v>0.76814975583288103</v>
      </c>
      <c r="O27" s="33">
        <f t="shared" si="6"/>
        <v>0.81308084644601186</v>
      </c>
      <c r="P27" s="33">
        <f t="shared" si="7"/>
        <v>0.85801193705914258</v>
      </c>
      <c r="Q27" s="33">
        <f t="shared" si="8"/>
        <v>0.9029430276722733</v>
      </c>
      <c r="R27" s="33">
        <f t="shared" si="9"/>
        <v>0.94787411828540413</v>
      </c>
      <c r="S27" s="33">
        <f t="shared" si="10"/>
        <v>0.99280520889853485</v>
      </c>
      <c r="T27" s="33">
        <f t="shared" si="11"/>
        <v>1.0377362995116657</v>
      </c>
      <c r="U27" s="33">
        <f t="shared" si="12"/>
        <v>1.0826673901247963</v>
      </c>
      <c r="V27" s="33">
        <f t="shared" si="13"/>
        <v>1.1096260444926749</v>
      </c>
      <c r="W27" s="33">
        <f t="shared" si="14"/>
        <v>1.118612262615301</v>
      </c>
      <c r="X27" s="33">
        <f t="shared" si="15"/>
        <v>1.1275984807379271</v>
      </c>
      <c r="Y27" s="33">
        <f t="shared" si="16"/>
        <v>1.1365846988605535</v>
      </c>
      <c r="Z27" s="33">
        <f t="shared" si="17"/>
        <v>1.1455709169831796</v>
      </c>
      <c r="AC27" s="45" t="s">
        <v>376</v>
      </c>
      <c r="AD27" s="45" t="s">
        <v>488</v>
      </c>
      <c r="AF27" s="79"/>
      <c r="AG27" s="79"/>
    </row>
    <row r="28" spans="1:33" x14ac:dyDescent="0.25">
      <c r="A28" s="43" t="s">
        <v>682</v>
      </c>
      <c r="B28" s="43" t="s">
        <v>683</v>
      </c>
      <c r="C28" s="43">
        <v>1.595</v>
      </c>
      <c r="D28" s="43">
        <v>0.995</v>
      </c>
      <c r="E28" s="43">
        <v>1.6379999999999999</v>
      </c>
      <c r="F28" s="43">
        <v>1.1240000000000001</v>
      </c>
      <c r="G28" s="43">
        <v>0.93500000000000005</v>
      </c>
      <c r="H28" s="43"/>
      <c r="I28" s="43">
        <f t="shared" si="2"/>
        <v>-0.51653825284861621</v>
      </c>
      <c r="J28" s="43">
        <f t="shared" si="18"/>
        <v>1.5595748779164404</v>
      </c>
      <c r="K28" s="43"/>
      <c r="L28" s="43" t="s">
        <v>682</v>
      </c>
      <c r="M28" s="33">
        <f t="shared" si="4"/>
        <v>1.5337479652740096</v>
      </c>
      <c r="N28" s="33">
        <f t="shared" si="5"/>
        <v>1.4820941399891481</v>
      </c>
      <c r="O28" s="33">
        <f t="shared" si="6"/>
        <v>1.4304403147042863</v>
      </c>
      <c r="P28" s="33">
        <f t="shared" si="7"/>
        <v>1.3787864894194248</v>
      </c>
      <c r="Q28" s="33">
        <f t="shared" si="8"/>
        <v>1.3271326641345631</v>
      </c>
      <c r="R28" s="33">
        <f t="shared" si="9"/>
        <v>1.2754788388497016</v>
      </c>
      <c r="S28" s="33">
        <f t="shared" si="10"/>
        <v>1.2238250135648401</v>
      </c>
      <c r="T28" s="33">
        <f t="shared" si="11"/>
        <v>1.1721711882799783</v>
      </c>
      <c r="U28" s="33">
        <f t="shared" si="12"/>
        <v>1.1205173629951166</v>
      </c>
      <c r="V28" s="33">
        <f t="shared" si="13"/>
        <v>1.0895250678241997</v>
      </c>
      <c r="W28" s="33">
        <f t="shared" si="14"/>
        <v>1.0791943027672273</v>
      </c>
      <c r="X28" s="33">
        <f t="shared" si="15"/>
        <v>1.0688635377102549</v>
      </c>
      <c r="Y28" s="33">
        <f t="shared" si="16"/>
        <v>1.0585327726532827</v>
      </c>
      <c r="Z28" s="33">
        <f t="shared" si="17"/>
        <v>1.0482020075963103</v>
      </c>
      <c r="AC28" s="45" t="s">
        <v>712</v>
      </c>
      <c r="AD28" s="45" t="s">
        <v>669</v>
      </c>
      <c r="AF28" s="79"/>
      <c r="AG28" s="79"/>
    </row>
    <row r="29" spans="1:33" x14ac:dyDescent="0.25">
      <c r="A29" s="43" t="s">
        <v>684</v>
      </c>
      <c r="B29" s="43" t="s">
        <v>685</v>
      </c>
      <c r="C29" s="43">
        <v>1.115</v>
      </c>
      <c r="D29" s="43">
        <v>1.206</v>
      </c>
      <c r="E29" s="43">
        <v>0.48299999999999998</v>
      </c>
      <c r="F29" s="43">
        <v>0.27900000000000003</v>
      </c>
      <c r="G29" s="43">
        <v>-0.03</v>
      </c>
      <c r="H29" s="43"/>
      <c r="I29" s="43">
        <f t="shared" si="2"/>
        <v>-1.4842213781877374</v>
      </c>
      <c r="J29" s="43">
        <f t="shared" si="18"/>
        <v>1.4788695062398265</v>
      </c>
      <c r="K29" s="43"/>
      <c r="L29" s="43" t="s">
        <v>684</v>
      </c>
      <c r="M29" s="33">
        <f t="shared" si="4"/>
        <v>1.4046584373304396</v>
      </c>
      <c r="N29" s="33">
        <f t="shared" si="5"/>
        <v>1.2562362995116658</v>
      </c>
      <c r="O29" s="33">
        <f t="shared" si="6"/>
        <v>1.1078141616928923</v>
      </c>
      <c r="P29" s="33">
        <f t="shared" si="7"/>
        <v>0.95939202387411848</v>
      </c>
      <c r="Q29" s="33">
        <f t="shared" si="8"/>
        <v>0.8109698860553447</v>
      </c>
      <c r="R29" s="33">
        <f t="shared" si="9"/>
        <v>0.66254774823657103</v>
      </c>
      <c r="S29" s="33">
        <f t="shared" si="10"/>
        <v>0.51412561041779736</v>
      </c>
      <c r="T29" s="33">
        <f t="shared" si="11"/>
        <v>0.36570347259902358</v>
      </c>
      <c r="U29" s="33">
        <f t="shared" si="12"/>
        <v>0.21728133478025002</v>
      </c>
      <c r="V29" s="33">
        <f t="shared" si="13"/>
        <v>0.12822805208898536</v>
      </c>
      <c r="W29" s="33">
        <f t="shared" si="14"/>
        <v>9.8543624525230689E-2</v>
      </c>
      <c r="X29" s="33">
        <f t="shared" si="15"/>
        <v>6.8859196961475799E-2</v>
      </c>
      <c r="Y29" s="33">
        <f t="shared" si="16"/>
        <v>3.9174769397721132E-2</v>
      </c>
      <c r="Z29" s="33">
        <f t="shared" si="17"/>
        <v>9.4903418339662426E-3</v>
      </c>
      <c r="AC29" s="45" t="s">
        <v>713</v>
      </c>
      <c r="AD29" s="45" t="s">
        <v>669</v>
      </c>
      <c r="AF29" s="79"/>
      <c r="AG29" s="79"/>
    </row>
    <row r="30" spans="1:33" x14ac:dyDescent="0.25">
      <c r="A30" s="43" t="s">
        <v>686</v>
      </c>
      <c r="B30" s="43" t="s">
        <v>687</v>
      </c>
      <c r="C30" s="43">
        <v>2.52</v>
      </c>
      <c r="D30" s="43">
        <v>0.223</v>
      </c>
      <c r="E30" s="43">
        <v>1.1020000000000001</v>
      </c>
      <c r="F30" s="43">
        <v>1.2070000000000001</v>
      </c>
      <c r="G30" s="43">
        <v>0.58699999999999997</v>
      </c>
      <c r="H30" s="43"/>
      <c r="I30" s="43">
        <f t="shared" si="2"/>
        <v>-1.3626478567552904</v>
      </c>
      <c r="J30" s="43">
        <f t="shared" si="18"/>
        <v>1.9249489962018447</v>
      </c>
      <c r="K30" s="43"/>
      <c r="L30" s="43" t="s">
        <v>686</v>
      </c>
      <c r="M30" s="33">
        <f t="shared" si="4"/>
        <v>1.8568166033640801</v>
      </c>
      <c r="N30" s="33">
        <f t="shared" si="5"/>
        <v>1.720551817688551</v>
      </c>
      <c r="O30" s="33">
        <f t="shared" si="6"/>
        <v>1.584287032013022</v>
      </c>
      <c r="P30" s="33">
        <f t="shared" si="7"/>
        <v>1.448022246337493</v>
      </c>
      <c r="Q30" s="33">
        <f t="shared" si="8"/>
        <v>1.3117574606619642</v>
      </c>
      <c r="R30" s="33">
        <f t="shared" si="9"/>
        <v>1.1754926749864349</v>
      </c>
      <c r="S30" s="33">
        <f t="shared" si="10"/>
        <v>1.0392278893109061</v>
      </c>
      <c r="T30" s="33">
        <f t="shared" si="11"/>
        <v>0.90296310363537691</v>
      </c>
      <c r="U30" s="33">
        <f t="shared" si="12"/>
        <v>0.76669831795984789</v>
      </c>
      <c r="V30" s="33">
        <f t="shared" si="13"/>
        <v>0.68493944655453043</v>
      </c>
      <c r="W30" s="33">
        <f t="shared" si="14"/>
        <v>0.65768648941942454</v>
      </c>
      <c r="X30" s="33">
        <f t="shared" si="15"/>
        <v>0.63043353228431864</v>
      </c>
      <c r="Y30" s="33">
        <f t="shared" si="16"/>
        <v>0.60318057514921275</v>
      </c>
      <c r="Z30" s="33">
        <f t="shared" si="17"/>
        <v>0.57592761801410708</v>
      </c>
      <c r="AC30" s="45" t="s">
        <v>570</v>
      </c>
      <c r="AD30" s="45" t="s">
        <v>669</v>
      </c>
      <c r="AF30" s="79"/>
      <c r="AG30" s="79"/>
    </row>
    <row r="31" spans="1:33" x14ac:dyDescent="0.25">
      <c r="A31" s="43" t="s">
        <v>688</v>
      </c>
      <c r="B31" s="43" t="s">
        <v>448</v>
      </c>
      <c r="C31" s="43">
        <v>1.0900000000000001</v>
      </c>
      <c r="D31" s="43">
        <v>1.099</v>
      </c>
      <c r="E31" s="43">
        <v>1.111</v>
      </c>
      <c r="F31" s="43">
        <v>1.546</v>
      </c>
      <c r="G31" s="43">
        <v>0.85399999999999998</v>
      </c>
      <c r="H31" s="43"/>
      <c r="I31" s="43">
        <f t="shared" si="2"/>
        <v>7.303309820944108E-2</v>
      </c>
      <c r="J31" s="43">
        <f t="shared" si="18"/>
        <v>1.097275637547477</v>
      </c>
      <c r="K31" s="43"/>
      <c r="L31" s="43" t="s">
        <v>688</v>
      </c>
      <c r="M31" s="33">
        <f t="shared" si="4"/>
        <v>1.1009272924579492</v>
      </c>
      <c r="N31" s="33">
        <f t="shared" si="5"/>
        <v>1.1082306022788933</v>
      </c>
      <c r="O31" s="33">
        <f t="shared" si="6"/>
        <v>1.1155339120998373</v>
      </c>
      <c r="P31" s="33">
        <f t="shared" si="7"/>
        <v>1.1228372219207814</v>
      </c>
      <c r="Q31" s="33">
        <f t="shared" si="8"/>
        <v>1.1301405317417255</v>
      </c>
      <c r="R31" s="33">
        <f t="shared" si="9"/>
        <v>1.1374438415626695</v>
      </c>
      <c r="S31" s="33">
        <f t="shared" si="10"/>
        <v>1.1447471513836138</v>
      </c>
      <c r="T31" s="33">
        <f t="shared" si="11"/>
        <v>1.1520504612045579</v>
      </c>
      <c r="U31" s="33">
        <f t="shared" si="12"/>
        <v>1.159353771025502</v>
      </c>
      <c r="V31" s="33">
        <f t="shared" si="13"/>
        <v>1.1637357569180684</v>
      </c>
      <c r="W31" s="33">
        <f t="shared" si="14"/>
        <v>1.1651964188822572</v>
      </c>
      <c r="X31" s="33">
        <f t="shared" si="15"/>
        <v>1.166657080846446</v>
      </c>
      <c r="Y31" s="33">
        <f t="shared" si="16"/>
        <v>1.1681177428106349</v>
      </c>
      <c r="Z31" s="33">
        <f t="shared" si="17"/>
        <v>1.1695784047748237</v>
      </c>
      <c r="AC31" s="45" t="s">
        <v>736</v>
      </c>
      <c r="AD31" s="45" t="s">
        <v>671</v>
      </c>
      <c r="AF31" s="79"/>
      <c r="AG31" s="79"/>
    </row>
    <row r="32" spans="1:33" x14ac:dyDescent="0.25">
      <c r="A32" s="43" t="s">
        <v>641</v>
      </c>
      <c r="B32" s="43" t="s">
        <v>689</v>
      </c>
      <c r="C32" s="43">
        <v>1.34</v>
      </c>
      <c r="D32" s="43">
        <v>1.575</v>
      </c>
      <c r="E32" s="43">
        <v>-2.3E-2</v>
      </c>
      <c r="F32" s="43">
        <v>1.417</v>
      </c>
      <c r="G32" s="43">
        <v>0.80500000000000005</v>
      </c>
      <c r="H32" s="43"/>
      <c r="I32" s="43">
        <f t="shared" si="2"/>
        <v>-0.60497015735214332</v>
      </c>
      <c r="J32" s="43">
        <f t="shared" si="18"/>
        <v>1.3767075420510038</v>
      </c>
      <c r="K32" s="43"/>
      <c r="L32" s="43" t="s">
        <v>641</v>
      </c>
      <c r="M32" s="33">
        <f t="shared" si="4"/>
        <v>1.3464590341833966</v>
      </c>
      <c r="N32" s="33">
        <f t="shared" si="5"/>
        <v>1.2859620184481821</v>
      </c>
      <c r="O32" s="33">
        <f t="shared" si="6"/>
        <v>1.2254650027129679</v>
      </c>
      <c r="P32" s="33">
        <f t="shared" si="7"/>
        <v>1.1649679869777536</v>
      </c>
      <c r="Q32" s="33">
        <f t="shared" si="8"/>
        <v>1.1044709712425393</v>
      </c>
      <c r="R32" s="33">
        <f t="shared" si="9"/>
        <v>1.0439739555073251</v>
      </c>
      <c r="S32" s="33">
        <f t="shared" si="10"/>
        <v>0.98347693977211059</v>
      </c>
      <c r="T32" s="33">
        <f t="shared" si="11"/>
        <v>0.92297992403689633</v>
      </c>
      <c r="U32" s="33">
        <f t="shared" si="12"/>
        <v>0.86248290830168206</v>
      </c>
      <c r="V32" s="33">
        <f t="shared" si="13"/>
        <v>0.82618469886055335</v>
      </c>
      <c r="W32" s="33">
        <f t="shared" si="14"/>
        <v>0.8140852957135104</v>
      </c>
      <c r="X32" s="33">
        <f t="shared" si="15"/>
        <v>0.80198589256646757</v>
      </c>
      <c r="Y32" s="33">
        <f t="shared" si="16"/>
        <v>0.78988648941942474</v>
      </c>
      <c r="Z32" s="33">
        <f t="shared" si="17"/>
        <v>0.7777870862723818</v>
      </c>
      <c r="AC32" s="45" t="s">
        <v>377</v>
      </c>
      <c r="AD32" s="45" t="s">
        <v>671</v>
      </c>
      <c r="AF32" s="79"/>
      <c r="AG32" s="79"/>
    </row>
    <row r="33" spans="1:33" x14ac:dyDescent="0.25">
      <c r="A33" s="43" t="s">
        <v>690</v>
      </c>
      <c r="B33" s="43" t="s">
        <v>691</v>
      </c>
      <c r="C33" s="43">
        <v>0.104</v>
      </c>
      <c r="D33" s="43">
        <v>6.9539999999999997</v>
      </c>
      <c r="E33" s="43">
        <v>3.8919999999999999</v>
      </c>
      <c r="F33" s="43">
        <v>2.9430000000000001</v>
      </c>
      <c r="G33" s="43">
        <v>2.1560000000000001</v>
      </c>
      <c r="H33" s="43"/>
      <c r="I33" s="43">
        <f t="shared" si="2"/>
        <v>0.46518719479110177</v>
      </c>
      <c r="J33" s="43">
        <f t="shared" si="18"/>
        <v>2.9376654910472055</v>
      </c>
      <c r="K33" s="43"/>
      <c r="L33" s="43" t="s">
        <v>690</v>
      </c>
      <c r="M33" s="33">
        <f t="shared" si="4"/>
        <v>2.9609248507867605</v>
      </c>
      <c r="N33" s="33">
        <f t="shared" si="5"/>
        <v>3.0074435702658708</v>
      </c>
      <c r="O33" s="33">
        <f t="shared" si="6"/>
        <v>3.0539622897449812</v>
      </c>
      <c r="P33" s="33">
        <f t="shared" si="7"/>
        <v>3.1004810092240911</v>
      </c>
      <c r="Q33" s="33">
        <f t="shared" si="8"/>
        <v>3.1469997287032014</v>
      </c>
      <c r="R33" s="33">
        <f t="shared" si="9"/>
        <v>3.1935184481823113</v>
      </c>
      <c r="S33" s="33">
        <f t="shared" si="10"/>
        <v>3.2400371676614217</v>
      </c>
      <c r="T33" s="33">
        <f t="shared" si="11"/>
        <v>3.2865558871405316</v>
      </c>
      <c r="U33" s="33">
        <f t="shared" si="12"/>
        <v>3.3330746066196419</v>
      </c>
      <c r="V33" s="33">
        <f t="shared" si="13"/>
        <v>3.3609858383071081</v>
      </c>
      <c r="W33" s="33">
        <f t="shared" si="14"/>
        <v>3.37028958220293</v>
      </c>
      <c r="X33" s="33">
        <f t="shared" si="15"/>
        <v>3.3795933260987523</v>
      </c>
      <c r="Y33" s="33">
        <f t="shared" si="16"/>
        <v>3.3888970699945742</v>
      </c>
      <c r="Z33" s="33">
        <f t="shared" si="17"/>
        <v>3.3982008138903965</v>
      </c>
      <c r="AC33" s="45" t="s">
        <v>378</v>
      </c>
      <c r="AD33" s="45" t="s">
        <v>671</v>
      </c>
      <c r="AF33" s="79"/>
      <c r="AG33" s="79"/>
    </row>
    <row r="34" spans="1:33" x14ac:dyDescent="0.25">
      <c r="A34" s="43" t="s">
        <v>692</v>
      </c>
      <c r="B34" s="43" t="s">
        <v>693</v>
      </c>
      <c r="C34" s="43">
        <v>1.9079999999999999</v>
      </c>
      <c r="D34" s="43">
        <v>1.224</v>
      </c>
      <c r="E34" s="43">
        <v>1.3029999999999999</v>
      </c>
      <c r="F34" s="43">
        <v>1.9730000000000001</v>
      </c>
      <c r="G34" s="43">
        <v>1.4</v>
      </c>
      <c r="H34" s="43"/>
      <c r="I34" s="43">
        <f t="shared" si="2"/>
        <v>-0.10581660336408026</v>
      </c>
      <c r="J34" s="43">
        <f t="shared" si="18"/>
        <v>1.6235027129679869</v>
      </c>
      <c r="K34" s="43"/>
      <c r="L34" s="43" t="s">
        <v>692</v>
      </c>
      <c r="M34" s="33">
        <f t="shared" si="4"/>
        <v>1.6182118827997829</v>
      </c>
      <c r="N34" s="33">
        <f t="shared" si="5"/>
        <v>1.6076302224633747</v>
      </c>
      <c r="O34" s="33">
        <f t="shared" si="6"/>
        <v>1.5970485621269668</v>
      </c>
      <c r="P34" s="33">
        <f t="shared" si="7"/>
        <v>1.5864669017905588</v>
      </c>
      <c r="Q34" s="33">
        <f t="shared" si="8"/>
        <v>1.5758852414541507</v>
      </c>
      <c r="R34" s="33">
        <f t="shared" si="9"/>
        <v>1.5653035811177427</v>
      </c>
      <c r="S34" s="33">
        <f t="shared" si="10"/>
        <v>1.5547219207813348</v>
      </c>
      <c r="T34" s="33">
        <f t="shared" si="11"/>
        <v>1.5441402604449266</v>
      </c>
      <c r="U34" s="33">
        <f t="shared" si="12"/>
        <v>1.5335586001085186</v>
      </c>
      <c r="V34" s="33">
        <f t="shared" si="13"/>
        <v>1.5272096039066738</v>
      </c>
      <c r="W34" s="33">
        <f t="shared" si="14"/>
        <v>1.5250932718393921</v>
      </c>
      <c r="X34" s="33">
        <f t="shared" si="15"/>
        <v>1.5229769397721107</v>
      </c>
      <c r="Y34" s="33">
        <f t="shared" si="16"/>
        <v>1.520860607704829</v>
      </c>
      <c r="Z34" s="33">
        <f t="shared" si="17"/>
        <v>1.5187442756375473</v>
      </c>
      <c r="AC34" s="45" t="s">
        <v>379</v>
      </c>
      <c r="AD34" s="45" t="s">
        <v>671</v>
      </c>
      <c r="AF34" s="79"/>
      <c r="AG34" s="79"/>
    </row>
    <row r="35" spans="1:33" x14ac:dyDescent="0.25">
      <c r="A35" s="43" t="s">
        <v>694</v>
      </c>
      <c r="B35" s="43" t="s">
        <v>695</v>
      </c>
      <c r="C35" s="43">
        <v>0.98699999999999999</v>
      </c>
      <c r="D35" s="43">
        <v>-0.12</v>
      </c>
      <c r="E35" s="43">
        <v>0.72299999999999998</v>
      </c>
      <c r="F35" s="43">
        <v>0.92100000000000004</v>
      </c>
      <c r="G35" s="43">
        <v>2.347</v>
      </c>
      <c r="H35" s="43"/>
      <c r="I35" s="43">
        <f t="shared" si="2"/>
        <v>1.5210417797069997</v>
      </c>
      <c r="J35" s="43">
        <f t="shared" si="18"/>
        <v>8.1790558871405294E-2</v>
      </c>
      <c r="K35" s="43"/>
      <c r="L35" s="43" t="s">
        <v>694</v>
      </c>
      <c r="M35" s="33">
        <f t="shared" si="4"/>
        <v>0.15784264785675528</v>
      </c>
      <c r="N35" s="33">
        <f t="shared" si="5"/>
        <v>0.30994682582745525</v>
      </c>
      <c r="O35" s="33">
        <f t="shared" si="6"/>
        <v>0.46205100379815522</v>
      </c>
      <c r="P35" s="33">
        <f t="shared" si="7"/>
        <v>0.6141551817688552</v>
      </c>
      <c r="Q35" s="33">
        <f t="shared" si="8"/>
        <v>0.76625935973955506</v>
      </c>
      <c r="R35" s="33">
        <f t="shared" si="9"/>
        <v>0.91836353771025503</v>
      </c>
      <c r="S35" s="33">
        <f t="shared" si="10"/>
        <v>1.070467715680955</v>
      </c>
      <c r="T35" s="33">
        <f t="shared" si="11"/>
        <v>1.2225718936516548</v>
      </c>
      <c r="U35" s="33">
        <f t="shared" si="12"/>
        <v>1.3746760716223547</v>
      </c>
      <c r="V35" s="33">
        <f t="shared" si="13"/>
        <v>1.4659385784047751</v>
      </c>
      <c r="W35" s="33">
        <f t="shared" si="14"/>
        <v>1.4963594139989151</v>
      </c>
      <c r="X35" s="33">
        <f t="shared" si="15"/>
        <v>1.5267802495930551</v>
      </c>
      <c r="Y35" s="33">
        <f t="shared" si="16"/>
        <v>1.5572010851871951</v>
      </c>
      <c r="Z35" s="33">
        <f t="shared" si="17"/>
        <v>1.5876219207813351</v>
      </c>
      <c r="AC35" s="45" t="s">
        <v>380</v>
      </c>
      <c r="AD35" s="45" t="s">
        <v>671</v>
      </c>
      <c r="AF35" s="79"/>
      <c r="AG35" s="79"/>
    </row>
    <row r="36" spans="1:33" x14ac:dyDescent="0.25">
      <c r="A36" s="43" t="s">
        <v>696</v>
      </c>
      <c r="B36" s="43" t="s">
        <v>697</v>
      </c>
      <c r="C36" s="43">
        <v>1.34</v>
      </c>
      <c r="D36" s="43">
        <v>1.575</v>
      </c>
      <c r="E36" s="43">
        <v>-2.3E-2</v>
      </c>
      <c r="F36" s="43">
        <v>1.417</v>
      </c>
      <c r="G36" s="43">
        <v>0.80500000000000005</v>
      </c>
      <c r="H36" s="43"/>
      <c r="I36" s="43">
        <f t="shared" si="2"/>
        <v>-0.60497015735214332</v>
      </c>
      <c r="J36" s="43">
        <f t="shared" si="18"/>
        <v>1.3767075420510038</v>
      </c>
      <c r="K36" s="43"/>
      <c r="L36" s="43" t="s">
        <v>696</v>
      </c>
      <c r="M36" s="33">
        <f t="shared" si="4"/>
        <v>1.3464590341833966</v>
      </c>
      <c r="N36" s="33">
        <f t="shared" si="5"/>
        <v>1.2859620184481821</v>
      </c>
      <c r="O36" s="33">
        <f t="shared" si="6"/>
        <v>1.2254650027129679</v>
      </c>
      <c r="P36" s="33">
        <f t="shared" si="7"/>
        <v>1.1649679869777536</v>
      </c>
      <c r="Q36" s="33">
        <f t="shared" si="8"/>
        <v>1.1044709712425393</v>
      </c>
      <c r="R36" s="33">
        <f t="shared" si="9"/>
        <v>1.0439739555073251</v>
      </c>
      <c r="S36" s="33">
        <f t="shared" si="10"/>
        <v>0.98347693977211059</v>
      </c>
      <c r="T36" s="33">
        <f t="shared" si="11"/>
        <v>0.92297992403689633</v>
      </c>
      <c r="U36" s="33">
        <f t="shared" si="12"/>
        <v>0.86248290830168206</v>
      </c>
      <c r="V36" s="33">
        <f t="shared" si="13"/>
        <v>0.82618469886055335</v>
      </c>
      <c r="W36" s="33">
        <f t="shared" si="14"/>
        <v>0.8140852957135104</v>
      </c>
      <c r="X36" s="33">
        <f t="shared" si="15"/>
        <v>0.80198589256646757</v>
      </c>
      <c r="Y36" s="33">
        <f t="shared" si="16"/>
        <v>0.78988648941942474</v>
      </c>
      <c r="Z36" s="33">
        <f t="shared" si="17"/>
        <v>0.7777870862723818</v>
      </c>
      <c r="AC36" s="45" t="s">
        <v>381</v>
      </c>
      <c r="AD36" s="45" t="s">
        <v>495</v>
      </c>
      <c r="AF36" s="79"/>
      <c r="AG36" s="79"/>
    </row>
    <row r="37" spans="1:33" x14ac:dyDescent="0.25">
      <c r="A37" s="43" t="s">
        <v>515</v>
      </c>
      <c r="B37" s="43" t="s">
        <v>698</v>
      </c>
      <c r="C37" s="43">
        <v>2.3039999999999998</v>
      </c>
      <c r="D37" s="43">
        <v>0.65100000000000002</v>
      </c>
      <c r="E37" s="43">
        <v>1.292</v>
      </c>
      <c r="F37" s="43">
        <v>1.7310000000000001</v>
      </c>
      <c r="G37" s="43">
        <v>2.0449999999999999</v>
      </c>
      <c r="H37" s="43"/>
      <c r="I37" s="43">
        <f t="shared" si="2"/>
        <v>0.13080846446011948</v>
      </c>
      <c r="J37" s="43">
        <f t="shared" si="18"/>
        <v>1.5280770482908301</v>
      </c>
      <c r="K37" s="43"/>
      <c r="L37" s="43" t="s">
        <v>515</v>
      </c>
      <c r="M37" s="33">
        <f t="shared" si="4"/>
        <v>1.5346174715138361</v>
      </c>
      <c r="N37" s="33">
        <f t="shared" si="5"/>
        <v>1.547698317959848</v>
      </c>
      <c r="O37" s="33">
        <f t="shared" si="6"/>
        <v>1.56077916440586</v>
      </c>
      <c r="P37" s="33">
        <f t="shared" si="7"/>
        <v>1.5738600108518719</v>
      </c>
      <c r="Q37" s="33">
        <f t="shared" si="8"/>
        <v>1.5869408572978838</v>
      </c>
      <c r="R37" s="33">
        <f t="shared" si="9"/>
        <v>1.6000217037438957</v>
      </c>
      <c r="S37" s="33">
        <f t="shared" si="10"/>
        <v>1.6131025501899079</v>
      </c>
      <c r="T37" s="33">
        <f t="shared" si="11"/>
        <v>1.6261833966359198</v>
      </c>
      <c r="U37" s="33">
        <f t="shared" si="12"/>
        <v>1.6392642430819317</v>
      </c>
      <c r="V37" s="33">
        <f t="shared" si="13"/>
        <v>1.6471127509495389</v>
      </c>
      <c r="W37" s="33">
        <f t="shared" si="14"/>
        <v>1.6497289202387413</v>
      </c>
      <c r="X37" s="33">
        <f t="shared" si="15"/>
        <v>1.6523450895279437</v>
      </c>
      <c r="Y37" s="33">
        <f t="shared" si="16"/>
        <v>1.6549612588171461</v>
      </c>
      <c r="Z37" s="33">
        <f t="shared" si="17"/>
        <v>1.6575774281063484</v>
      </c>
      <c r="AC37" s="45" t="s">
        <v>32</v>
      </c>
      <c r="AD37" s="45" t="s">
        <v>495</v>
      </c>
      <c r="AF37" s="79"/>
      <c r="AG37" s="79"/>
    </row>
    <row r="38" spans="1:33" x14ac:dyDescent="0.25">
      <c r="A38" s="43" t="s">
        <v>699</v>
      </c>
      <c r="B38" s="43" t="s">
        <v>700</v>
      </c>
      <c r="C38" s="43">
        <v>1.6020000000000001</v>
      </c>
      <c r="D38" s="43">
        <v>0.96899999999999997</v>
      </c>
      <c r="E38" s="43">
        <v>1.194</v>
      </c>
      <c r="F38" s="43">
        <v>1.3959999999999999</v>
      </c>
      <c r="G38" s="43">
        <v>1.387</v>
      </c>
      <c r="H38" s="43"/>
      <c r="I38" s="43">
        <f t="shared" si="2"/>
        <v>-3.5713510580575258E-2</v>
      </c>
      <c r="J38" s="43">
        <f t="shared" si="18"/>
        <v>1.3304924036896366</v>
      </c>
      <c r="K38" s="43"/>
      <c r="L38" s="43" t="s">
        <v>699</v>
      </c>
      <c r="M38" s="33">
        <f t="shared" si="4"/>
        <v>1.3287067281606078</v>
      </c>
      <c r="N38" s="33">
        <f t="shared" si="5"/>
        <v>1.3251353771025502</v>
      </c>
      <c r="O38" s="33">
        <f t="shared" si="6"/>
        <v>1.3215640260444927</v>
      </c>
      <c r="P38" s="33">
        <f t="shared" si="7"/>
        <v>1.3179926749864352</v>
      </c>
      <c r="Q38" s="33">
        <f t="shared" si="8"/>
        <v>1.3144213239283777</v>
      </c>
      <c r="R38" s="33">
        <f t="shared" si="9"/>
        <v>1.3108499728703202</v>
      </c>
      <c r="S38" s="33">
        <f t="shared" si="10"/>
        <v>1.3072786218122627</v>
      </c>
      <c r="T38" s="33">
        <f t="shared" si="11"/>
        <v>1.3037072707542052</v>
      </c>
      <c r="U38" s="33">
        <f t="shared" si="12"/>
        <v>1.3001359196961477</v>
      </c>
      <c r="V38" s="33">
        <f t="shared" si="13"/>
        <v>1.297993109061313</v>
      </c>
      <c r="W38" s="33">
        <f t="shared" si="14"/>
        <v>1.2972788388497016</v>
      </c>
      <c r="X38" s="33">
        <f t="shared" si="15"/>
        <v>1.2965645686380902</v>
      </c>
      <c r="Y38" s="33">
        <f t="shared" si="16"/>
        <v>1.2958502984264786</v>
      </c>
      <c r="Z38" s="33">
        <f t="shared" si="17"/>
        <v>1.2951360282148672</v>
      </c>
      <c r="AC38" s="45" t="s">
        <v>382</v>
      </c>
      <c r="AD38" s="45" t="s">
        <v>676</v>
      </c>
      <c r="AF38" s="79"/>
      <c r="AG38" s="79"/>
    </row>
    <row r="39" spans="1:33" x14ac:dyDescent="0.25">
      <c r="A39" s="43" t="s">
        <v>513</v>
      </c>
      <c r="B39" s="43" t="s">
        <v>701</v>
      </c>
      <c r="C39" s="43">
        <v>0.92600000000000005</v>
      </c>
      <c r="D39" s="43">
        <v>1.0489999999999999</v>
      </c>
      <c r="E39" s="43">
        <v>1.083</v>
      </c>
      <c r="F39" s="43">
        <v>1.1930000000000001</v>
      </c>
      <c r="G39" s="43">
        <v>1.2050000000000001</v>
      </c>
      <c r="H39" s="43"/>
      <c r="I39" s="43">
        <f t="shared" si="2"/>
        <v>0.33215409658166045</v>
      </c>
      <c r="J39" s="43">
        <f t="shared" si="18"/>
        <v>0.89688985349972861</v>
      </c>
      <c r="K39" s="43"/>
      <c r="L39" s="43" t="s">
        <v>513</v>
      </c>
      <c r="M39" s="33">
        <f t="shared" si="4"/>
        <v>0.91349755832881163</v>
      </c>
      <c r="N39" s="33">
        <f t="shared" si="5"/>
        <v>0.94671296798697768</v>
      </c>
      <c r="O39" s="33">
        <f t="shared" si="6"/>
        <v>0.97992837764514373</v>
      </c>
      <c r="P39" s="33">
        <f t="shared" si="7"/>
        <v>1.0131437873033098</v>
      </c>
      <c r="Q39" s="33">
        <f t="shared" si="8"/>
        <v>1.0463591969614758</v>
      </c>
      <c r="R39" s="33">
        <f t="shared" si="9"/>
        <v>1.0795746066196419</v>
      </c>
      <c r="S39" s="33">
        <f t="shared" si="10"/>
        <v>1.1127900162778079</v>
      </c>
      <c r="T39" s="33">
        <f t="shared" si="11"/>
        <v>1.146005425935974</v>
      </c>
      <c r="U39" s="33">
        <f t="shared" si="12"/>
        <v>1.17922083559414</v>
      </c>
      <c r="V39" s="33">
        <f t="shared" si="13"/>
        <v>1.1991500813890397</v>
      </c>
      <c r="W39" s="33">
        <f t="shared" si="14"/>
        <v>1.2057931633206729</v>
      </c>
      <c r="X39" s="33">
        <f t="shared" si="15"/>
        <v>1.2124362452523061</v>
      </c>
      <c r="Y39" s="33">
        <f t="shared" si="16"/>
        <v>1.2190793271839393</v>
      </c>
      <c r="Z39" s="33">
        <f t="shared" si="17"/>
        <v>1.2257224091155725</v>
      </c>
      <c r="AC39" s="45" t="s">
        <v>383</v>
      </c>
      <c r="AD39" s="45" t="s">
        <v>676</v>
      </c>
      <c r="AF39" s="79"/>
      <c r="AG39" s="79"/>
    </row>
    <row r="40" spans="1:33" x14ac:dyDescent="0.25">
      <c r="AC40" s="45" t="s">
        <v>384</v>
      </c>
      <c r="AD40" s="45" t="s">
        <v>676</v>
      </c>
      <c r="AF40" s="79"/>
      <c r="AG40" s="79"/>
    </row>
    <row r="41" spans="1:33" x14ac:dyDescent="0.25">
      <c r="AC41" s="45" t="s">
        <v>33</v>
      </c>
      <c r="AD41" s="45" t="s">
        <v>676</v>
      </c>
      <c r="AF41" s="79"/>
      <c r="AG41" s="79"/>
    </row>
    <row r="42" spans="1:33" x14ac:dyDescent="0.25">
      <c r="AC42" s="45" t="s">
        <v>737</v>
      </c>
      <c r="AD42" s="45" t="s">
        <v>678</v>
      </c>
      <c r="AF42" s="79"/>
      <c r="AG42" s="79"/>
    </row>
    <row r="43" spans="1:33" x14ac:dyDescent="0.25">
      <c r="AC43" s="45" t="s">
        <v>738</v>
      </c>
      <c r="AD43" s="45" t="s">
        <v>678</v>
      </c>
      <c r="AF43" s="79"/>
      <c r="AG43" s="79"/>
    </row>
    <row r="44" spans="1:33" x14ac:dyDescent="0.25">
      <c r="AC44" s="45" t="s">
        <v>385</v>
      </c>
      <c r="AD44" s="45" t="s">
        <v>678</v>
      </c>
      <c r="AF44" s="79"/>
      <c r="AG44" s="79"/>
    </row>
    <row r="45" spans="1:33" x14ac:dyDescent="0.25">
      <c r="AC45" s="45" t="s">
        <v>386</v>
      </c>
      <c r="AD45" s="45" t="s">
        <v>678</v>
      </c>
      <c r="AF45" s="79"/>
      <c r="AG45" s="79"/>
    </row>
    <row r="46" spans="1:33" x14ac:dyDescent="0.25">
      <c r="AC46" s="45" t="s">
        <v>34</v>
      </c>
      <c r="AD46" s="45" t="s">
        <v>680</v>
      </c>
      <c r="AF46" s="79"/>
      <c r="AG46" s="79"/>
    </row>
    <row r="47" spans="1:33" x14ac:dyDescent="0.25">
      <c r="AC47" s="45" t="s">
        <v>387</v>
      </c>
      <c r="AD47" s="45" t="s">
        <v>680</v>
      </c>
      <c r="AF47" s="79"/>
      <c r="AG47" s="79"/>
    </row>
    <row r="48" spans="1:33" x14ac:dyDescent="0.25">
      <c r="AC48" s="45" t="s">
        <v>388</v>
      </c>
      <c r="AD48" s="45" t="s">
        <v>506</v>
      </c>
      <c r="AF48" s="79"/>
      <c r="AG48" s="79"/>
    </row>
    <row r="49" spans="29:33" x14ac:dyDescent="0.25">
      <c r="AC49" s="45" t="s">
        <v>35</v>
      </c>
      <c r="AD49" s="45" t="s">
        <v>506</v>
      </c>
      <c r="AF49" s="79"/>
      <c r="AG49" s="79"/>
    </row>
    <row r="50" spans="29:33" x14ac:dyDescent="0.25">
      <c r="AC50" s="45" t="s">
        <v>36</v>
      </c>
      <c r="AD50" s="45" t="s">
        <v>655</v>
      </c>
      <c r="AF50" s="79"/>
      <c r="AG50" s="79"/>
    </row>
    <row r="51" spans="29:33" x14ac:dyDescent="0.25">
      <c r="AC51" s="45" t="s">
        <v>37</v>
      </c>
      <c r="AD51" s="45" t="s">
        <v>655</v>
      </c>
      <c r="AF51" s="79"/>
      <c r="AG51" s="79"/>
    </row>
    <row r="52" spans="29:33" x14ac:dyDescent="0.25">
      <c r="AC52" s="45" t="s">
        <v>38</v>
      </c>
      <c r="AD52" s="45" t="s">
        <v>509</v>
      </c>
      <c r="AF52" s="79"/>
      <c r="AG52" s="79"/>
    </row>
    <row r="53" spans="29:33" x14ac:dyDescent="0.25">
      <c r="AC53" s="45" t="s">
        <v>39</v>
      </c>
      <c r="AD53" s="45" t="s">
        <v>682</v>
      </c>
      <c r="AF53" s="79"/>
      <c r="AG53" s="79"/>
    </row>
    <row r="54" spans="29:33" x14ac:dyDescent="0.25">
      <c r="AC54" s="45" t="s">
        <v>389</v>
      </c>
      <c r="AD54" s="45" t="s">
        <v>682</v>
      </c>
      <c r="AF54" s="79"/>
      <c r="AG54" s="79"/>
    </row>
    <row r="55" spans="29:33" x14ac:dyDescent="0.25">
      <c r="AC55" s="45" t="s">
        <v>572</v>
      </c>
      <c r="AD55" s="45" t="s">
        <v>684</v>
      </c>
      <c r="AF55" s="79"/>
      <c r="AG55" s="79"/>
    </row>
    <row r="56" spans="29:33" x14ac:dyDescent="0.25">
      <c r="AC56" s="45" t="s">
        <v>573</v>
      </c>
      <c r="AD56" s="45" t="s">
        <v>684</v>
      </c>
      <c r="AF56" s="79"/>
      <c r="AG56" s="79"/>
    </row>
    <row r="57" spans="29:33" x14ac:dyDescent="0.25">
      <c r="AC57" s="45" t="s">
        <v>575</v>
      </c>
      <c r="AD57" s="45" t="s">
        <v>684</v>
      </c>
      <c r="AF57" s="79"/>
      <c r="AG57" s="79"/>
    </row>
    <row r="58" spans="29:33" x14ac:dyDescent="0.25">
      <c r="AC58" s="45" t="s">
        <v>576</v>
      </c>
      <c r="AD58" s="45" t="s">
        <v>684</v>
      </c>
      <c r="AF58" s="79"/>
      <c r="AG58" s="79"/>
    </row>
    <row r="59" spans="29:33" x14ac:dyDescent="0.25">
      <c r="AC59" s="45" t="s">
        <v>714</v>
      </c>
      <c r="AD59" s="45" t="s">
        <v>684</v>
      </c>
      <c r="AF59" s="79"/>
      <c r="AG59" s="79"/>
    </row>
    <row r="60" spans="29:33" x14ac:dyDescent="0.25">
      <c r="AC60" s="45" t="s">
        <v>730</v>
      </c>
      <c r="AD60" s="45" t="s">
        <v>655</v>
      </c>
      <c r="AF60" s="79"/>
      <c r="AG60" s="79"/>
    </row>
    <row r="61" spans="29:33" x14ac:dyDescent="0.25">
      <c r="AC61" s="45" t="s">
        <v>41</v>
      </c>
      <c r="AD61" s="45" t="s">
        <v>641</v>
      </c>
      <c r="AF61" s="79"/>
      <c r="AG61" s="79"/>
    </row>
    <row r="62" spans="29:33" x14ac:dyDescent="0.25">
      <c r="AC62" s="45" t="s">
        <v>42</v>
      </c>
      <c r="AD62" s="45" t="s">
        <v>688</v>
      </c>
      <c r="AF62" s="79"/>
      <c r="AG62" s="79"/>
    </row>
    <row r="63" spans="29:33" x14ac:dyDescent="0.25">
      <c r="AC63" s="45" t="s">
        <v>390</v>
      </c>
      <c r="AD63" s="45" t="s">
        <v>513</v>
      </c>
      <c r="AF63" s="79"/>
      <c r="AG63" s="79"/>
    </row>
    <row r="64" spans="29:33" x14ac:dyDescent="0.25">
      <c r="AC64" s="45" t="s">
        <v>43</v>
      </c>
      <c r="AD64" s="45" t="s">
        <v>515</v>
      </c>
      <c r="AF64" s="79"/>
      <c r="AG64" s="79"/>
    </row>
    <row r="65" spans="29:33" x14ac:dyDescent="0.25">
      <c r="AC65" s="45" t="s">
        <v>391</v>
      </c>
      <c r="AD65" s="45" t="s">
        <v>513</v>
      </c>
      <c r="AF65" s="79"/>
      <c r="AG65" s="79"/>
    </row>
    <row r="66" spans="29:33" x14ac:dyDescent="0.25">
      <c r="AC66" s="45" t="s">
        <v>553</v>
      </c>
      <c r="AD66" s="45" t="s">
        <v>678</v>
      </c>
      <c r="AF66" s="79"/>
      <c r="AG66" s="79"/>
    </row>
  </sheetData>
  <mergeCells count="1">
    <mergeCell ref="M5:Z5"/>
  </mergeCells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3"/>
  <sheetViews>
    <sheetView workbookViewId="0">
      <selection activeCell="J52" sqref="J52"/>
    </sheetView>
  </sheetViews>
  <sheetFormatPr defaultColWidth="9.28515625" defaultRowHeight="12" x14ac:dyDescent="0.2"/>
  <cols>
    <col min="1" max="3" width="9.28515625" style="47"/>
    <col min="4" max="4" width="9.28515625" style="48"/>
    <col min="5" max="9" width="9.28515625" style="48" customWidth="1"/>
    <col min="10" max="11" width="8.42578125" style="48" customWidth="1"/>
    <col min="12" max="16384" width="9.28515625" style="48"/>
  </cols>
  <sheetData>
    <row r="1" spans="1:15" x14ac:dyDescent="0.2">
      <c r="E1" s="56" t="s">
        <v>705</v>
      </c>
    </row>
    <row r="5" spans="1:15" x14ac:dyDescent="0.2">
      <c r="A5" s="85" t="s">
        <v>704</v>
      </c>
      <c r="B5" s="85"/>
      <c r="C5" s="85"/>
      <c r="E5" s="49" t="s">
        <v>624</v>
      </c>
      <c r="J5" s="49" t="s">
        <v>624</v>
      </c>
    </row>
    <row r="6" spans="1:15" x14ac:dyDescent="0.2">
      <c r="A6" s="50" t="s">
        <v>518</v>
      </c>
      <c r="E6" s="49" t="s">
        <v>625</v>
      </c>
      <c r="F6" s="51"/>
      <c r="G6" s="51"/>
      <c r="H6" s="51"/>
      <c r="I6" s="51"/>
      <c r="J6" s="49" t="s">
        <v>626</v>
      </c>
    </row>
    <row r="7" spans="1:15" x14ac:dyDescent="0.2">
      <c r="B7" s="47" t="s">
        <v>208</v>
      </c>
      <c r="C7" s="47" t="s">
        <v>209</v>
      </c>
      <c r="E7" s="51"/>
      <c r="F7" s="51" t="s">
        <v>208</v>
      </c>
      <c r="G7" s="51" t="s">
        <v>209</v>
      </c>
      <c r="H7" s="51"/>
      <c r="I7" s="51"/>
      <c r="K7" s="51" t="s">
        <v>213</v>
      </c>
      <c r="N7" s="48" t="s">
        <v>702</v>
      </c>
    </row>
    <row r="8" spans="1:15" x14ac:dyDescent="0.2">
      <c r="A8" s="52" t="s">
        <v>477</v>
      </c>
      <c r="B8" s="52">
        <v>4.32</v>
      </c>
      <c r="C8" s="52">
        <v>3.6</v>
      </c>
      <c r="E8" s="53" t="s">
        <v>477</v>
      </c>
      <c r="F8" s="53">
        <v>0.99299999999999999</v>
      </c>
      <c r="G8" s="53">
        <v>3.6</v>
      </c>
      <c r="H8" s="53"/>
      <c r="I8" s="48" t="s">
        <v>8</v>
      </c>
      <c r="J8" s="53" t="s">
        <v>627</v>
      </c>
      <c r="K8" s="53">
        <v>0.80900000000000005</v>
      </c>
      <c r="L8" s="54"/>
      <c r="N8" s="48" t="s">
        <v>26</v>
      </c>
      <c r="O8" s="48" t="s">
        <v>477</v>
      </c>
    </row>
    <row r="9" spans="1:15" x14ac:dyDescent="0.2">
      <c r="A9" s="52" t="s">
        <v>478</v>
      </c>
      <c r="B9" s="52">
        <v>1.236</v>
      </c>
      <c r="C9" s="52">
        <v>3.6</v>
      </c>
      <c r="E9" s="53" t="s">
        <v>479</v>
      </c>
      <c r="F9" s="53">
        <v>0.42899999999999999</v>
      </c>
      <c r="G9" s="53">
        <v>3.6</v>
      </c>
      <c r="H9" s="53"/>
      <c r="I9" s="48" t="s">
        <v>9</v>
      </c>
      <c r="J9" s="53" t="s">
        <v>628</v>
      </c>
      <c r="K9" s="53">
        <v>0.77100000000000002</v>
      </c>
      <c r="L9" s="54"/>
      <c r="N9" s="48" t="s">
        <v>406</v>
      </c>
      <c r="O9" s="48" t="s">
        <v>477</v>
      </c>
    </row>
    <row r="10" spans="1:15" x14ac:dyDescent="0.2">
      <c r="A10" s="52" t="s">
        <v>479</v>
      </c>
      <c r="B10" s="52">
        <v>0.6</v>
      </c>
      <c r="C10" s="52">
        <v>3.6</v>
      </c>
      <c r="E10" s="53" t="s">
        <v>478</v>
      </c>
      <c r="F10" s="53">
        <v>0.52700000000000002</v>
      </c>
      <c r="G10" s="53">
        <v>3.6</v>
      </c>
      <c r="H10" s="53"/>
      <c r="I10" s="48" t="s">
        <v>11</v>
      </c>
      <c r="J10" s="53" t="s">
        <v>629</v>
      </c>
      <c r="K10" s="53">
        <v>0.78400000000000003</v>
      </c>
      <c r="L10" s="54"/>
      <c r="N10" s="48" t="s">
        <v>407</v>
      </c>
      <c r="O10" s="48" t="s">
        <v>477</v>
      </c>
    </row>
    <row r="11" spans="1:15" x14ac:dyDescent="0.2">
      <c r="A11" s="52" t="s">
        <v>480</v>
      </c>
      <c r="B11" s="52">
        <v>1.236</v>
      </c>
      <c r="C11" s="52">
        <v>3.6</v>
      </c>
      <c r="E11" s="53" t="s">
        <v>480</v>
      </c>
      <c r="F11" s="53">
        <v>0.38600000000000001</v>
      </c>
      <c r="G11" s="53">
        <v>3.6</v>
      </c>
      <c r="H11" s="53"/>
      <c r="I11" s="48" t="s">
        <v>18</v>
      </c>
      <c r="J11" s="53" t="s">
        <v>630</v>
      </c>
      <c r="K11" s="53">
        <v>0.72099999999999997</v>
      </c>
      <c r="L11" s="54"/>
      <c r="N11" s="48" t="s">
        <v>551</v>
      </c>
      <c r="O11" s="48" t="s">
        <v>478</v>
      </c>
    </row>
    <row r="12" spans="1:15" x14ac:dyDescent="0.2">
      <c r="A12" s="52" t="s">
        <v>481</v>
      </c>
      <c r="B12" s="52">
        <v>0.88800000000000001</v>
      </c>
      <c r="C12" s="52">
        <v>3.6</v>
      </c>
      <c r="E12" s="53" t="s">
        <v>481</v>
      </c>
      <c r="F12" s="53">
        <v>0.88800000000000001</v>
      </c>
      <c r="G12" s="53">
        <v>3.6</v>
      </c>
      <c r="H12" s="53"/>
      <c r="I12" s="48" t="s">
        <v>20</v>
      </c>
      <c r="J12" s="53" t="s">
        <v>631</v>
      </c>
      <c r="K12" s="53">
        <v>0.71499999999999997</v>
      </c>
      <c r="L12" s="54"/>
      <c r="N12" s="48" t="s">
        <v>552</v>
      </c>
      <c r="O12" s="48" t="s">
        <v>478</v>
      </c>
    </row>
    <row r="13" spans="1:15" x14ac:dyDescent="0.2">
      <c r="A13" s="52" t="s">
        <v>482</v>
      </c>
      <c r="B13" s="52">
        <v>2.7959999999999998</v>
      </c>
      <c r="C13" s="52">
        <v>3.6</v>
      </c>
      <c r="E13" s="53" t="s">
        <v>632</v>
      </c>
      <c r="F13" s="53">
        <v>1.3320000000000001</v>
      </c>
      <c r="G13" s="53">
        <v>3.6</v>
      </c>
      <c r="H13" s="53"/>
      <c r="I13" s="48" t="s">
        <v>21</v>
      </c>
      <c r="J13" s="53" t="s">
        <v>633</v>
      </c>
      <c r="K13" s="53">
        <v>0.71699999999999997</v>
      </c>
      <c r="L13" s="54"/>
      <c r="N13" s="48" t="s">
        <v>735</v>
      </c>
      <c r="O13" s="48" t="s">
        <v>479</v>
      </c>
    </row>
    <row r="14" spans="1:15" x14ac:dyDescent="0.2">
      <c r="A14" s="52" t="s">
        <v>483</v>
      </c>
      <c r="B14" s="52">
        <v>3.3719999999999999</v>
      </c>
      <c r="C14" s="52">
        <v>3.6</v>
      </c>
      <c r="E14" s="53" t="s">
        <v>634</v>
      </c>
      <c r="F14" s="53">
        <v>0.89800000000000002</v>
      </c>
      <c r="G14" s="53">
        <v>3.6</v>
      </c>
      <c r="H14" s="53"/>
      <c r="I14" s="48" t="s">
        <v>581</v>
      </c>
      <c r="J14" s="53" t="s">
        <v>635</v>
      </c>
      <c r="K14" s="53">
        <v>0.754</v>
      </c>
      <c r="L14" s="54"/>
      <c r="N14" s="48" t="s">
        <v>593</v>
      </c>
      <c r="O14" s="48" t="s">
        <v>479</v>
      </c>
    </row>
    <row r="15" spans="1:15" x14ac:dyDescent="0.2">
      <c r="A15" s="52" t="s">
        <v>484</v>
      </c>
      <c r="B15" s="52">
        <v>2.976</v>
      </c>
      <c r="C15" s="52">
        <v>3.6</v>
      </c>
      <c r="E15" s="53" t="s">
        <v>483</v>
      </c>
      <c r="F15" s="53">
        <v>0.91100000000000003</v>
      </c>
      <c r="G15" s="53">
        <v>3.6</v>
      </c>
      <c r="H15" s="53"/>
      <c r="I15" s="48" t="s">
        <v>24</v>
      </c>
      <c r="J15" s="53" t="s">
        <v>636</v>
      </c>
      <c r="K15" s="53">
        <v>0.90400000000000003</v>
      </c>
      <c r="L15" s="54"/>
      <c r="N15" s="48" t="s">
        <v>569</v>
      </c>
      <c r="O15" s="48" t="s">
        <v>480</v>
      </c>
    </row>
    <row r="16" spans="1:15" x14ac:dyDescent="0.2">
      <c r="A16" s="52" t="s">
        <v>485</v>
      </c>
      <c r="B16" s="52">
        <v>5.2919999999999998</v>
      </c>
      <c r="C16" s="52">
        <v>3.6</v>
      </c>
      <c r="E16" s="53" t="s">
        <v>484</v>
      </c>
      <c r="F16" s="53">
        <v>1.3029999999999999</v>
      </c>
      <c r="G16" s="53">
        <v>3.6</v>
      </c>
      <c r="H16" s="53"/>
      <c r="I16" s="48" t="s">
        <v>25</v>
      </c>
      <c r="J16" s="53" t="s">
        <v>637</v>
      </c>
      <c r="K16" s="53">
        <v>0.69699999999999995</v>
      </c>
      <c r="L16" s="54"/>
      <c r="N16" s="48" t="s">
        <v>327</v>
      </c>
      <c r="O16" s="48" t="s">
        <v>480</v>
      </c>
    </row>
    <row r="17" spans="1:15" x14ac:dyDescent="0.2">
      <c r="A17" s="52" t="s">
        <v>486</v>
      </c>
      <c r="B17" s="52">
        <v>8.16</v>
      </c>
      <c r="C17" s="52">
        <v>3.6</v>
      </c>
      <c r="E17" s="53" t="s">
        <v>485</v>
      </c>
      <c r="F17" s="53">
        <v>1.2829999999999999</v>
      </c>
      <c r="G17" s="53">
        <v>3.6</v>
      </c>
      <c r="H17" s="53"/>
      <c r="I17" s="53"/>
      <c r="L17" s="54"/>
      <c r="N17" s="48" t="s">
        <v>412</v>
      </c>
      <c r="O17" s="48" t="s">
        <v>480</v>
      </c>
    </row>
    <row r="18" spans="1:15" x14ac:dyDescent="0.2">
      <c r="A18" s="52" t="s">
        <v>487</v>
      </c>
      <c r="B18" s="52">
        <v>0.82799999999999996</v>
      </c>
      <c r="C18" s="52">
        <v>3.6</v>
      </c>
      <c r="E18" s="53" t="s">
        <v>486</v>
      </c>
      <c r="F18" s="53">
        <v>1.008</v>
      </c>
      <c r="G18" s="53">
        <v>3.6</v>
      </c>
      <c r="H18" s="53"/>
      <c r="L18" s="54"/>
      <c r="N18" s="48" t="s">
        <v>590</v>
      </c>
      <c r="O18" s="48" t="s">
        <v>480</v>
      </c>
    </row>
    <row r="19" spans="1:15" x14ac:dyDescent="0.2">
      <c r="A19" s="52" t="s">
        <v>488</v>
      </c>
      <c r="B19" s="52">
        <v>4.4039999999999999</v>
      </c>
      <c r="C19" s="52">
        <v>3.6</v>
      </c>
      <c r="E19" s="53" t="s">
        <v>487</v>
      </c>
      <c r="F19" s="53">
        <v>1.0649999999999999</v>
      </c>
      <c r="G19" s="53">
        <v>3.6</v>
      </c>
      <c r="H19" s="53"/>
      <c r="I19" s="53"/>
      <c r="L19" s="54"/>
      <c r="N19" s="48" t="s">
        <v>29</v>
      </c>
      <c r="O19" s="48" t="s">
        <v>481</v>
      </c>
    </row>
    <row r="20" spans="1:15" x14ac:dyDescent="0.2">
      <c r="A20" s="52" t="s">
        <v>489</v>
      </c>
      <c r="B20" s="52">
        <v>3.8279999999999998</v>
      </c>
      <c r="C20" s="52">
        <v>3.6</v>
      </c>
      <c r="E20" s="53" t="s">
        <v>488</v>
      </c>
      <c r="F20" s="53">
        <v>0.84299999999999997</v>
      </c>
      <c r="G20" s="53">
        <v>3.6</v>
      </c>
      <c r="H20" s="53"/>
      <c r="I20" s="53"/>
      <c r="L20" s="54"/>
      <c r="N20" s="48" t="s">
        <v>370</v>
      </c>
      <c r="O20" s="48" t="s">
        <v>632</v>
      </c>
    </row>
    <row r="21" spans="1:15" x14ac:dyDescent="0.2">
      <c r="A21" s="52" t="s">
        <v>490</v>
      </c>
      <c r="B21" s="52">
        <v>1.8359999999999999</v>
      </c>
      <c r="C21" s="52">
        <v>3.6</v>
      </c>
      <c r="E21" s="53" t="s">
        <v>489</v>
      </c>
      <c r="F21" s="53">
        <v>0.41299999999999998</v>
      </c>
      <c r="G21" s="53">
        <v>3.6</v>
      </c>
      <c r="H21" s="53"/>
      <c r="I21" s="53"/>
      <c r="L21" s="54"/>
      <c r="N21" s="48" t="s">
        <v>30</v>
      </c>
      <c r="O21" s="48" t="s">
        <v>483</v>
      </c>
    </row>
    <row r="22" spans="1:15" x14ac:dyDescent="0.2">
      <c r="A22" s="52" t="s">
        <v>491</v>
      </c>
      <c r="B22" s="52">
        <v>1.8359999999999999</v>
      </c>
      <c r="C22" s="52">
        <v>3.6</v>
      </c>
      <c r="E22" s="53" t="s">
        <v>490</v>
      </c>
      <c r="F22" s="53">
        <v>0.93700000000000006</v>
      </c>
      <c r="G22" s="53">
        <v>3.6</v>
      </c>
      <c r="H22" s="53"/>
      <c r="I22" s="53"/>
      <c r="L22" s="54"/>
      <c r="N22" s="48" t="s">
        <v>371</v>
      </c>
      <c r="O22" s="48" t="s">
        <v>484</v>
      </c>
    </row>
    <row r="23" spans="1:15" x14ac:dyDescent="0.2">
      <c r="A23" s="52" t="s">
        <v>492</v>
      </c>
      <c r="B23" s="52">
        <v>1.8359999999999999</v>
      </c>
      <c r="C23" s="52">
        <v>3.6</v>
      </c>
      <c r="E23" s="53" t="s">
        <v>491</v>
      </c>
      <c r="F23" s="53">
        <v>0.27700000000000002</v>
      </c>
      <c r="G23" s="53">
        <v>3.6</v>
      </c>
      <c r="H23" s="53"/>
      <c r="I23" s="54"/>
      <c r="L23" s="54"/>
      <c r="N23" s="48" t="s">
        <v>372</v>
      </c>
      <c r="O23" s="48" t="s">
        <v>485</v>
      </c>
    </row>
    <row r="24" spans="1:15" x14ac:dyDescent="0.2">
      <c r="A24" s="52" t="s">
        <v>493</v>
      </c>
      <c r="B24" s="52">
        <v>1.8</v>
      </c>
      <c r="C24" s="52">
        <v>3.6</v>
      </c>
      <c r="E24" s="53" t="s">
        <v>492</v>
      </c>
      <c r="F24" s="53">
        <v>0.73499999999999999</v>
      </c>
      <c r="G24" s="53">
        <v>3.6</v>
      </c>
      <c r="H24" s="53"/>
      <c r="I24" s="53"/>
      <c r="L24" s="54"/>
      <c r="N24" s="48" t="s">
        <v>373</v>
      </c>
      <c r="O24" s="48" t="s">
        <v>486</v>
      </c>
    </row>
    <row r="25" spans="1:15" x14ac:dyDescent="0.2">
      <c r="A25" s="52" t="s">
        <v>494</v>
      </c>
      <c r="B25" s="52">
        <v>1.8</v>
      </c>
      <c r="C25" s="52">
        <v>3.6</v>
      </c>
      <c r="E25" s="53" t="s">
        <v>493</v>
      </c>
      <c r="F25" s="53">
        <v>1.1399999999999999</v>
      </c>
      <c r="G25" s="53">
        <v>3.6</v>
      </c>
      <c r="H25" s="53"/>
      <c r="I25" s="53"/>
      <c r="L25" s="54"/>
      <c r="N25" s="48" t="s">
        <v>374</v>
      </c>
      <c r="O25" s="48" t="s">
        <v>487</v>
      </c>
    </row>
    <row r="26" spans="1:15" x14ac:dyDescent="0.2">
      <c r="A26" s="52" t="s">
        <v>495</v>
      </c>
      <c r="B26" s="52">
        <v>0.68399999999999994</v>
      </c>
      <c r="C26" s="52">
        <v>3.6</v>
      </c>
      <c r="E26" s="53" t="s">
        <v>494</v>
      </c>
      <c r="F26" s="53">
        <v>0.77</v>
      </c>
      <c r="G26" s="53">
        <v>3.6</v>
      </c>
      <c r="H26" s="53"/>
      <c r="I26" s="53"/>
      <c r="L26" s="54"/>
      <c r="N26" s="48" t="s">
        <v>375</v>
      </c>
      <c r="O26" s="48" t="s">
        <v>488</v>
      </c>
    </row>
    <row r="27" spans="1:15" x14ac:dyDescent="0.2">
      <c r="A27" s="52" t="s">
        <v>496</v>
      </c>
      <c r="B27" s="52">
        <v>0.68399999999999994</v>
      </c>
      <c r="C27" s="52">
        <v>3.6</v>
      </c>
      <c r="E27" s="53" t="s">
        <v>495</v>
      </c>
      <c r="F27" s="53">
        <v>0.76900000000000002</v>
      </c>
      <c r="G27" s="53">
        <v>3.6</v>
      </c>
      <c r="H27" s="53"/>
      <c r="I27" s="53"/>
      <c r="L27" s="54"/>
      <c r="N27" s="48" t="s">
        <v>376</v>
      </c>
      <c r="O27" s="48" t="s">
        <v>489</v>
      </c>
    </row>
    <row r="28" spans="1:15" x14ac:dyDescent="0.2">
      <c r="A28" s="52" t="s">
        <v>497</v>
      </c>
      <c r="B28" s="52">
        <v>1.008</v>
      </c>
      <c r="C28" s="52">
        <v>3.6</v>
      </c>
      <c r="E28" s="53" t="s">
        <v>496</v>
      </c>
      <c r="F28" s="53">
        <v>0.51700000000000002</v>
      </c>
      <c r="G28" s="53">
        <v>3.6</v>
      </c>
      <c r="H28" s="53"/>
      <c r="I28" s="53"/>
      <c r="L28" s="54"/>
      <c r="N28" s="48" t="s">
        <v>712</v>
      </c>
      <c r="O28" s="48" t="s">
        <v>490</v>
      </c>
    </row>
    <row r="29" spans="1:15" x14ac:dyDescent="0.2">
      <c r="A29" s="52" t="s">
        <v>498</v>
      </c>
      <c r="B29" s="52">
        <v>1.008</v>
      </c>
      <c r="C29" s="52">
        <v>3.6</v>
      </c>
      <c r="E29" s="53" t="s">
        <v>497</v>
      </c>
      <c r="F29" s="53">
        <v>1.274</v>
      </c>
      <c r="G29" s="53">
        <v>3.6</v>
      </c>
      <c r="H29" s="53"/>
      <c r="I29" s="53"/>
      <c r="L29" s="54"/>
      <c r="N29" s="48" t="s">
        <v>713</v>
      </c>
      <c r="O29" s="48" t="s">
        <v>490</v>
      </c>
    </row>
    <row r="30" spans="1:15" x14ac:dyDescent="0.2">
      <c r="A30" s="52" t="s">
        <v>499</v>
      </c>
      <c r="B30" s="52">
        <v>2.1240000000000001</v>
      </c>
      <c r="C30" s="52">
        <v>3.6</v>
      </c>
      <c r="E30" s="53" t="s">
        <v>498</v>
      </c>
      <c r="F30" s="53">
        <v>1.379</v>
      </c>
      <c r="G30" s="53">
        <v>3.6</v>
      </c>
      <c r="H30" s="53"/>
      <c r="I30" s="53"/>
      <c r="L30" s="54"/>
      <c r="N30" s="48" t="s">
        <v>570</v>
      </c>
      <c r="O30" s="48" t="s">
        <v>490</v>
      </c>
    </row>
    <row r="31" spans="1:15" x14ac:dyDescent="0.2">
      <c r="A31" s="52" t="s">
        <v>500</v>
      </c>
      <c r="B31" s="52">
        <v>0.58799999999999997</v>
      </c>
      <c r="C31" s="52">
        <v>3.6</v>
      </c>
      <c r="E31" s="53" t="s">
        <v>499</v>
      </c>
      <c r="F31" s="53">
        <v>0.65</v>
      </c>
      <c r="G31" s="53">
        <v>3.6</v>
      </c>
      <c r="H31" s="53"/>
      <c r="I31" s="53"/>
      <c r="L31" s="54"/>
      <c r="N31" s="48" t="s">
        <v>736</v>
      </c>
      <c r="O31" s="48" t="s">
        <v>491</v>
      </c>
    </row>
    <row r="32" spans="1:15" x14ac:dyDescent="0.2">
      <c r="A32" s="52" t="s">
        <v>501</v>
      </c>
      <c r="B32" s="52">
        <v>0.9</v>
      </c>
      <c r="C32" s="52">
        <v>3.6</v>
      </c>
      <c r="E32" s="53" t="s">
        <v>500</v>
      </c>
      <c r="F32" s="53">
        <v>0.32</v>
      </c>
      <c r="G32" s="53">
        <v>3.6</v>
      </c>
      <c r="H32" s="53"/>
      <c r="I32" s="53"/>
      <c r="L32" s="54"/>
      <c r="N32" s="48" t="s">
        <v>377</v>
      </c>
      <c r="O32" s="48" t="s">
        <v>491</v>
      </c>
    </row>
    <row r="33" spans="1:15" x14ac:dyDescent="0.2">
      <c r="A33" s="52" t="s">
        <v>502</v>
      </c>
      <c r="B33" s="52">
        <v>0.9</v>
      </c>
      <c r="C33" s="52">
        <v>3.6</v>
      </c>
      <c r="E33" s="53" t="s">
        <v>501</v>
      </c>
      <c r="F33" s="53">
        <v>0.88600000000000001</v>
      </c>
      <c r="G33" s="53">
        <v>3.6</v>
      </c>
      <c r="H33" s="53"/>
      <c r="I33" s="53"/>
      <c r="L33" s="54"/>
      <c r="N33" s="48" t="s">
        <v>378</v>
      </c>
      <c r="O33" s="48" t="s">
        <v>492</v>
      </c>
    </row>
    <row r="34" spans="1:15" x14ac:dyDescent="0.2">
      <c r="A34" s="52" t="s">
        <v>503</v>
      </c>
      <c r="B34" s="52">
        <v>1.1399999999999999</v>
      </c>
      <c r="C34" s="52">
        <v>3.6</v>
      </c>
      <c r="E34" s="53" t="s">
        <v>502</v>
      </c>
      <c r="F34" s="53">
        <v>0.63200000000000001</v>
      </c>
      <c r="G34" s="53">
        <v>3.6</v>
      </c>
      <c r="H34" s="53"/>
      <c r="I34" s="53"/>
      <c r="L34" s="54"/>
      <c r="N34" s="48" t="s">
        <v>379</v>
      </c>
      <c r="O34" s="48" t="s">
        <v>493</v>
      </c>
    </row>
    <row r="35" spans="1:15" x14ac:dyDescent="0.2">
      <c r="A35" s="52" t="s">
        <v>504</v>
      </c>
      <c r="B35" s="52">
        <v>5.1119999999999992</v>
      </c>
      <c r="C35" s="52">
        <v>3.6</v>
      </c>
      <c r="E35" s="53" t="s">
        <v>503</v>
      </c>
      <c r="F35" s="53">
        <v>0.82599999999999996</v>
      </c>
      <c r="G35" s="53">
        <v>3.6</v>
      </c>
      <c r="H35" s="53"/>
      <c r="I35" s="53"/>
      <c r="L35" s="54"/>
      <c r="N35" s="48" t="s">
        <v>380</v>
      </c>
      <c r="O35" s="48" t="s">
        <v>494</v>
      </c>
    </row>
    <row r="36" spans="1:15" x14ac:dyDescent="0.2">
      <c r="A36" s="52" t="s">
        <v>505</v>
      </c>
      <c r="B36" s="52">
        <v>5.1119999999999992</v>
      </c>
      <c r="C36" s="52">
        <v>3.6</v>
      </c>
      <c r="E36" s="53" t="s">
        <v>504</v>
      </c>
      <c r="F36" s="53">
        <v>0.224</v>
      </c>
      <c r="G36" s="53">
        <v>3.6</v>
      </c>
      <c r="H36" s="53"/>
      <c r="I36" s="53"/>
      <c r="L36" s="54"/>
      <c r="N36" s="48" t="s">
        <v>381</v>
      </c>
      <c r="O36" s="48" t="s">
        <v>495</v>
      </c>
    </row>
    <row r="37" spans="1:15" x14ac:dyDescent="0.2">
      <c r="A37" s="52" t="s">
        <v>506</v>
      </c>
      <c r="B37" s="52">
        <v>2.76</v>
      </c>
      <c r="C37" s="52">
        <v>3.6</v>
      </c>
      <c r="E37" s="53" t="s">
        <v>505</v>
      </c>
      <c r="F37" s="53">
        <v>0.29499999999999998</v>
      </c>
      <c r="G37" s="53">
        <v>3.6</v>
      </c>
      <c r="H37" s="53"/>
      <c r="I37" s="53"/>
      <c r="L37" s="54"/>
      <c r="N37" s="48" t="s">
        <v>32</v>
      </c>
      <c r="O37" s="48" t="s">
        <v>496</v>
      </c>
    </row>
    <row r="38" spans="1:15" x14ac:dyDescent="0.2">
      <c r="A38" s="52" t="s">
        <v>507</v>
      </c>
      <c r="B38" s="52">
        <v>1.1399999999999999</v>
      </c>
      <c r="C38" s="52">
        <v>3.6</v>
      </c>
      <c r="E38" s="53" t="s">
        <v>506</v>
      </c>
      <c r="F38" s="53">
        <v>0.90900000000000003</v>
      </c>
      <c r="G38" s="53">
        <v>3.6</v>
      </c>
      <c r="H38" s="53"/>
      <c r="I38" s="53"/>
      <c r="L38" s="54"/>
      <c r="N38" s="48" t="s">
        <v>382</v>
      </c>
      <c r="O38" s="48" t="s">
        <v>497</v>
      </c>
    </row>
    <row r="39" spans="1:15" x14ac:dyDescent="0.2">
      <c r="A39" s="52" t="s">
        <v>508</v>
      </c>
      <c r="B39" s="52">
        <v>0.6</v>
      </c>
      <c r="C39" s="52">
        <v>3.6</v>
      </c>
      <c r="E39" s="53" t="s">
        <v>507</v>
      </c>
      <c r="F39" s="53">
        <v>1.119</v>
      </c>
      <c r="G39" s="53">
        <v>3.6</v>
      </c>
      <c r="H39" s="53"/>
      <c r="I39" s="53"/>
      <c r="L39" s="54"/>
      <c r="N39" s="48" t="s">
        <v>383</v>
      </c>
      <c r="O39" s="48" t="s">
        <v>498</v>
      </c>
    </row>
    <row r="40" spans="1:15" x14ac:dyDescent="0.2">
      <c r="A40" s="52" t="s">
        <v>509</v>
      </c>
      <c r="B40" s="52">
        <v>0.6</v>
      </c>
      <c r="C40" s="52">
        <v>3.6</v>
      </c>
      <c r="E40" s="53" t="s">
        <v>508</v>
      </c>
      <c r="F40" s="53">
        <v>0.96499999999999997</v>
      </c>
      <c r="G40" s="53">
        <v>3.6</v>
      </c>
      <c r="H40" s="53"/>
      <c r="I40" s="53"/>
      <c r="L40" s="54"/>
      <c r="N40" s="48" t="s">
        <v>384</v>
      </c>
      <c r="O40" s="48" t="s">
        <v>499</v>
      </c>
    </row>
    <row r="41" spans="1:15" x14ac:dyDescent="0.2">
      <c r="A41" s="52" t="s">
        <v>510</v>
      </c>
      <c r="B41" s="52">
        <v>0.6</v>
      </c>
      <c r="C41" s="52">
        <v>3.6</v>
      </c>
      <c r="E41" s="53" t="s">
        <v>509</v>
      </c>
      <c r="F41" s="53">
        <v>1.258</v>
      </c>
      <c r="G41" s="53">
        <v>3.6</v>
      </c>
      <c r="H41" s="53"/>
      <c r="I41" s="53"/>
      <c r="L41" s="54"/>
      <c r="N41" s="48" t="s">
        <v>33</v>
      </c>
      <c r="O41" s="48" t="s">
        <v>500</v>
      </c>
    </row>
    <row r="42" spans="1:15" x14ac:dyDescent="0.2">
      <c r="A42" s="52" t="s">
        <v>511</v>
      </c>
      <c r="B42" s="52">
        <v>2.1360000000000001</v>
      </c>
      <c r="C42" s="52">
        <v>3.6</v>
      </c>
      <c r="E42" s="53" t="s">
        <v>638</v>
      </c>
      <c r="F42" s="53">
        <v>0.84799999999999998</v>
      </c>
      <c r="G42" s="53">
        <v>3.6</v>
      </c>
      <c r="H42" s="53"/>
      <c r="I42" s="53"/>
      <c r="L42" s="54"/>
      <c r="N42" s="48" t="s">
        <v>737</v>
      </c>
      <c r="O42" s="48" t="s">
        <v>501</v>
      </c>
    </row>
    <row r="43" spans="1:15" x14ac:dyDescent="0.2">
      <c r="A43" s="52" t="s">
        <v>512</v>
      </c>
      <c r="B43" s="52">
        <v>0.6</v>
      </c>
      <c r="C43" s="52">
        <v>3.6</v>
      </c>
      <c r="E43" s="53" t="s">
        <v>639</v>
      </c>
      <c r="F43" s="53">
        <v>0.83</v>
      </c>
      <c r="G43" s="53">
        <v>3.6</v>
      </c>
      <c r="H43" s="53"/>
      <c r="I43" s="53"/>
      <c r="L43" s="54"/>
      <c r="N43" s="48" t="s">
        <v>738</v>
      </c>
      <c r="O43" s="48" t="s">
        <v>501</v>
      </c>
    </row>
    <row r="44" spans="1:15" x14ac:dyDescent="0.2">
      <c r="A44" s="52" t="s">
        <v>513</v>
      </c>
      <c r="B44" s="52">
        <v>0.6</v>
      </c>
      <c r="C44" s="52">
        <v>3.6</v>
      </c>
      <c r="E44" s="53" t="s">
        <v>640</v>
      </c>
      <c r="F44" s="53">
        <v>0.98899999999999999</v>
      </c>
      <c r="G44" s="53">
        <v>3.6</v>
      </c>
      <c r="H44" s="53"/>
      <c r="I44" s="53"/>
      <c r="L44" s="54"/>
      <c r="N44" s="48" t="s">
        <v>385</v>
      </c>
      <c r="O44" s="48" t="s">
        <v>501</v>
      </c>
    </row>
    <row r="45" spans="1:15" x14ac:dyDescent="0.2">
      <c r="A45" s="52" t="s">
        <v>514</v>
      </c>
      <c r="B45" s="52">
        <v>0.6</v>
      </c>
      <c r="C45" s="52">
        <v>3.6</v>
      </c>
      <c r="E45" s="53" t="s">
        <v>641</v>
      </c>
      <c r="F45" s="53">
        <v>0.63700000000000001</v>
      </c>
      <c r="G45" s="53">
        <v>3.6</v>
      </c>
      <c r="H45" s="53"/>
      <c r="I45" s="53"/>
      <c r="L45" s="54"/>
      <c r="N45" s="48" t="s">
        <v>386</v>
      </c>
      <c r="O45" s="48" t="s">
        <v>503</v>
      </c>
    </row>
    <row r="46" spans="1:15" x14ac:dyDescent="0.2">
      <c r="A46" s="52" t="s">
        <v>515</v>
      </c>
      <c r="B46" s="52">
        <v>0.6</v>
      </c>
      <c r="C46" s="52">
        <v>3.6</v>
      </c>
      <c r="E46" s="53" t="s">
        <v>642</v>
      </c>
      <c r="F46" s="53">
        <v>0.80400000000000005</v>
      </c>
      <c r="G46" s="53">
        <v>3.6</v>
      </c>
      <c r="H46" s="53"/>
      <c r="I46" s="53"/>
      <c r="L46" s="54"/>
      <c r="N46" s="48" t="s">
        <v>34</v>
      </c>
      <c r="O46" s="48" t="s">
        <v>504</v>
      </c>
    </row>
    <row r="47" spans="1:15" x14ac:dyDescent="0.2">
      <c r="E47" s="53" t="s">
        <v>643</v>
      </c>
      <c r="F47" s="53">
        <v>0.84899999999999998</v>
      </c>
      <c r="G47" s="53">
        <v>3.6</v>
      </c>
      <c r="H47" s="53"/>
      <c r="L47" s="54"/>
      <c r="N47" s="48" t="s">
        <v>387</v>
      </c>
      <c r="O47" s="48" t="s">
        <v>505</v>
      </c>
    </row>
    <row r="48" spans="1:15" x14ac:dyDescent="0.2">
      <c r="E48" s="53" t="s">
        <v>515</v>
      </c>
      <c r="F48" s="53">
        <v>0.91200000000000003</v>
      </c>
      <c r="G48" s="53">
        <v>3.6</v>
      </c>
      <c r="H48" s="53"/>
      <c r="L48" s="54"/>
      <c r="N48" s="48" t="s">
        <v>388</v>
      </c>
      <c r="O48" s="48" t="s">
        <v>506</v>
      </c>
    </row>
    <row r="49" spans="2:15" x14ac:dyDescent="0.2">
      <c r="N49" s="48" t="s">
        <v>35</v>
      </c>
      <c r="O49" s="48" t="s">
        <v>507</v>
      </c>
    </row>
    <row r="50" spans="2:15" x14ac:dyDescent="0.2">
      <c r="B50" s="52">
        <f>MAX(B8:B48)</f>
        <v>8.16</v>
      </c>
      <c r="F50" s="55">
        <f>MAX(F8:F48)</f>
        <v>1.379</v>
      </c>
      <c r="N50" s="48" t="s">
        <v>36</v>
      </c>
      <c r="O50" s="48" t="s">
        <v>508</v>
      </c>
    </row>
    <row r="51" spans="2:15" x14ac:dyDescent="0.2">
      <c r="N51" s="48" t="s">
        <v>37</v>
      </c>
      <c r="O51" s="48" t="s">
        <v>508</v>
      </c>
    </row>
    <row r="52" spans="2:15" x14ac:dyDescent="0.2">
      <c r="N52" s="48" t="s">
        <v>38</v>
      </c>
      <c r="O52" s="48" t="s">
        <v>509</v>
      </c>
    </row>
    <row r="53" spans="2:15" x14ac:dyDescent="0.2">
      <c r="N53" s="48" t="s">
        <v>39</v>
      </c>
      <c r="O53" s="48" t="s">
        <v>638</v>
      </c>
    </row>
    <row r="54" spans="2:15" x14ac:dyDescent="0.2">
      <c r="N54" s="48" t="s">
        <v>389</v>
      </c>
      <c r="O54" s="48" t="s">
        <v>639</v>
      </c>
    </row>
    <row r="55" spans="2:15" x14ac:dyDescent="0.2">
      <c r="N55" s="48" t="s">
        <v>572</v>
      </c>
      <c r="O55" s="48" t="s">
        <v>640</v>
      </c>
    </row>
    <row r="56" spans="2:15" x14ac:dyDescent="0.2">
      <c r="N56" s="48" t="s">
        <v>573</v>
      </c>
      <c r="O56" s="48" t="s">
        <v>640</v>
      </c>
    </row>
    <row r="57" spans="2:15" x14ac:dyDescent="0.2">
      <c r="N57" s="48" t="s">
        <v>575</v>
      </c>
      <c r="O57" s="48" t="s">
        <v>640</v>
      </c>
    </row>
    <row r="58" spans="2:15" x14ac:dyDescent="0.2">
      <c r="N58" s="48" t="s">
        <v>576</v>
      </c>
      <c r="O58" s="48" t="s">
        <v>640</v>
      </c>
    </row>
    <row r="59" spans="2:15" x14ac:dyDescent="0.2">
      <c r="N59" s="48" t="s">
        <v>714</v>
      </c>
      <c r="O59" s="48" t="s">
        <v>640</v>
      </c>
    </row>
    <row r="60" spans="2:15" x14ac:dyDescent="0.2">
      <c r="N60" s="48" t="s">
        <v>730</v>
      </c>
      <c r="O60" s="48" t="s">
        <v>490</v>
      </c>
    </row>
    <row r="61" spans="2:15" x14ac:dyDescent="0.2">
      <c r="N61" s="48" t="s">
        <v>41</v>
      </c>
      <c r="O61" s="48" t="s">
        <v>641</v>
      </c>
    </row>
    <row r="62" spans="2:15" x14ac:dyDescent="0.2">
      <c r="N62" s="48" t="s">
        <v>42</v>
      </c>
      <c r="O62" s="48" t="s">
        <v>642</v>
      </c>
    </row>
    <row r="63" spans="2:15" x14ac:dyDescent="0.2">
      <c r="N63" s="48" t="s">
        <v>390</v>
      </c>
      <c r="O63" s="48" t="s">
        <v>643</v>
      </c>
    </row>
    <row r="64" spans="2:15" x14ac:dyDescent="0.2">
      <c r="N64" s="48" t="s">
        <v>43</v>
      </c>
      <c r="O64" s="48" t="s">
        <v>515</v>
      </c>
    </row>
    <row r="65" spans="9:15" x14ac:dyDescent="0.2">
      <c r="M65" s="54"/>
      <c r="N65" s="48" t="s">
        <v>391</v>
      </c>
      <c r="O65" s="48" t="s">
        <v>515</v>
      </c>
    </row>
    <row r="66" spans="9:15" x14ac:dyDescent="0.2">
      <c r="M66" s="54"/>
      <c r="N66" s="54" t="s">
        <v>553</v>
      </c>
      <c r="O66" s="48" t="s">
        <v>501</v>
      </c>
    </row>
    <row r="67" spans="9:15" x14ac:dyDescent="0.2">
      <c r="J67" s="53"/>
      <c r="L67" s="54"/>
      <c r="M67" s="54"/>
      <c r="N67" s="54"/>
    </row>
    <row r="68" spans="9:15" x14ac:dyDescent="0.2">
      <c r="J68" s="53"/>
      <c r="N68" s="54"/>
    </row>
    <row r="69" spans="9:15" x14ac:dyDescent="0.2">
      <c r="J69" s="53"/>
      <c r="N69" s="54"/>
    </row>
    <row r="70" spans="9:15" x14ac:dyDescent="0.2">
      <c r="J70" s="53"/>
      <c r="L70" s="54"/>
      <c r="N70" s="54"/>
    </row>
    <row r="71" spans="9:15" x14ac:dyDescent="0.2">
      <c r="I71" s="53"/>
      <c r="L71" s="54"/>
    </row>
    <row r="72" spans="9:15" x14ac:dyDescent="0.2">
      <c r="L72" s="54"/>
    </row>
    <row r="73" spans="9:15" x14ac:dyDescent="0.2">
      <c r="L73" s="54"/>
    </row>
    <row r="74" spans="9:15" x14ac:dyDescent="0.2">
      <c r="L74" s="54"/>
    </row>
    <row r="75" spans="9:15" x14ac:dyDescent="0.2">
      <c r="L75" s="54"/>
    </row>
    <row r="102" spans="10:12" x14ac:dyDescent="0.2">
      <c r="J102" s="53"/>
      <c r="K102" s="53"/>
      <c r="L102" s="54"/>
    </row>
    <row r="103" spans="10:12" x14ac:dyDescent="0.2">
      <c r="J103" s="53"/>
      <c r="K103" s="53"/>
      <c r="L103" s="54"/>
    </row>
  </sheetData>
  <mergeCells count="1"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2"/>
  <sheetViews>
    <sheetView zoomScale="80" zoomScaleNormal="80" workbookViewId="0">
      <pane ySplit="12" topLeftCell="A33" activePane="bottomLeft" state="frozen"/>
      <selection activeCell="D21" sqref="D21"/>
      <selection pane="bottomLeft" activeCell="B50" sqref="B50"/>
    </sheetView>
  </sheetViews>
  <sheetFormatPr defaultRowHeight="15" x14ac:dyDescent="0.25"/>
  <cols>
    <col min="2" max="2" width="12.28515625" customWidth="1"/>
    <col min="3" max="3" width="15.7109375" customWidth="1"/>
  </cols>
  <sheetData>
    <row r="1" spans="1:5" ht="18.75" x14ac:dyDescent="0.3">
      <c r="A1" s="1" t="s">
        <v>90</v>
      </c>
    </row>
    <row r="5" spans="1:5" x14ac:dyDescent="0.25">
      <c r="A5" s="3"/>
    </row>
    <row r="11" spans="1:5" x14ac:dyDescent="0.25">
      <c r="A11" s="3" t="s">
        <v>270</v>
      </c>
    </row>
    <row r="12" spans="1:5" x14ac:dyDescent="0.25">
      <c r="D12" t="s">
        <v>91</v>
      </c>
      <c r="E12" t="s">
        <v>92</v>
      </c>
    </row>
    <row r="13" spans="1:5" x14ac:dyDescent="0.25">
      <c r="A13" t="s">
        <v>245</v>
      </c>
      <c r="B13" t="s">
        <v>94</v>
      </c>
      <c r="C13" t="s">
        <v>217</v>
      </c>
      <c r="D13">
        <v>1</v>
      </c>
    </row>
    <row r="14" spans="1:5" x14ac:dyDescent="0.25">
      <c r="A14" t="s">
        <v>245</v>
      </c>
      <c r="B14" t="s">
        <v>95</v>
      </c>
      <c r="C14" t="s">
        <v>218</v>
      </c>
      <c r="D14">
        <v>1</v>
      </c>
    </row>
    <row r="15" spans="1:5" x14ac:dyDescent="0.25">
      <c r="A15" t="s">
        <v>245</v>
      </c>
      <c r="B15" t="s">
        <v>216</v>
      </c>
      <c r="C15" t="s">
        <v>219</v>
      </c>
      <c r="D15">
        <v>1</v>
      </c>
    </row>
    <row r="16" spans="1:5" x14ac:dyDescent="0.25">
      <c r="A16" t="s">
        <v>245</v>
      </c>
      <c r="B16" t="s">
        <v>290</v>
      </c>
      <c r="C16" t="s">
        <v>220</v>
      </c>
      <c r="D16">
        <v>1</v>
      </c>
    </row>
    <row r="17" spans="1:4" x14ac:dyDescent="0.25">
      <c r="A17" t="s">
        <v>245</v>
      </c>
      <c r="B17" t="s">
        <v>96</v>
      </c>
      <c r="C17" t="s">
        <v>221</v>
      </c>
      <c r="D17">
        <v>1</v>
      </c>
    </row>
    <row r="18" spans="1:4" x14ac:dyDescent="0.25">
      <c r="A18" t="s">
        <v>245</v>
      </c>
      <c r="B18" t="s">
        <v>97</v>
      </c>
      <c r="C18" t="s">
        <v>222</v>
      </c>
      <c r="D18">
        <v>1</v>
      </c>
    </row>
    <row r="19" spans="1:4" x14ac:dyDescent="0.25">
      <c r="A19" t="s">
        <v>245</v>
      </c>
      <c r="B19" t="s">
        <v>289</v>
      </c>
      <c r="C19" t="s">
        <v>223</v>
      </c>
      <c r="D19">
        <v>1</v>
      </c>
    </row>
    <row r="20" spans="1:4" x14ac:dyDescent="0.25">
      <c r="A20" t="s">
        <v>245</v>
      </c>
      <c r="B20" t="s">
        <v>98</v>
      </c>
      <c r="C20" t="s">
        <v>224</v>
      </c>
      <c r="D20">
        <v>1</v>
      </c>
    </row>
    <row r="21" spans="1:4" x14ac:dyDescent="0.25">
      <c r="A21" t="s">
        <v>245</v>
      </c>
      <c r="B21" t="s">
        <v>99</v>
      </c>
      <c r="C21" t="s">
        <v>225</v>
      </c>
      <c r="D21">
        <v>1</v>
      </c>
    </row>
    <row r="22" spans="1:4" x14ac:dyDescent="0.25">
      <c r="A22" t="s">
        <v>245</v>
      </c>
      <c r="B22" t="s">
        <v>100</v>
      </c>
      <c r="C22" t="s">
        <v>226</v>
      </c>
      <c r="D22">
        <v>1</v>
      </c>
    </row>
    <row r="23" spans="1:4" x14ac:dyDescent="0.25">
      <c r="A23" t="s">
        <v>245</v>
      </c>
      <c r="B23" t="s">
        <v>103</v>
      </c>
      <c r="C23" t="s">
        <v>227</v>
      </c>
      <c r="D23">
        <v>1</v>
      </c>
    </row>
    <row r="24" spans="1:4" x14ac:dyDescent="0.25">
      <c r="A24" t="s">
        <v>245</v>
      </c>
      <c r="B24" t="s">
        <v>104</v>
      </c>
      <c r="C24" t="s">
        <v>228</v>
      </c>
      <c r="D24">
        <v>1</v>
      </c>
    </row>
    <row r="25" spans="1:4" x14ac:dyDescent="0.25">
      <c r="A25" t="s">
        <v>245</v>
      </c>
      <c r="B25" t="s">
        <v>105</v>
      </c>
      <c r="C25" t="s">
        <v>229</v>
      </c>
      <c r="D25">
        <v>1</v>
      </c>
    </row>
    <row r="26" spans="1:4" x14ac:dyDescent="0.25">
      <c r="A26" t="s">
        <v>245</v>
      </c>
      <c r="B26" t="s">
        <v>101</v>
      </c>
      <c r="C26" t="s">
        <v>230</v>
      </c>
      <c r="D26">
        <v>1</v>
      </c>
    </row>
    <row r="27" spans="1:4" x14ac:dyDescent="0.25">
      <c r="A27" t="s">
        <v>245</v>
      </c>
      <c r="B27" t="s">
        <v>102</v>
      </c>
      <c r="C27" t="s">
        <v>231</v>
      </c>
      <c r="D27">
        <v>1</v>
      </c>
    </row>
    <row r="28" spans="1:4" x14ac:dyDescent="0.25">
      <c r="A28" t="s">
        <v>245</v>
      </c>
      <c r="B28" t="s">
        <v>168</v>
      </c>
      <c r="C28" t="s">
        <v>232</v>
      </c>
      <c r="D28">
        <v>1</v>
      </c>
    </row>
    <row r="29" spans="1:4" x14ac:dyDescent="0.25">
      <c r="A29" t="s">
        <v>245</v>
      </c>
      <c r="B29" t="s">
        <v>169</v>
      </c>
      <c r="C29" t="s">
        <v>233</v>
      </c>
      <c r="D29">
        <v>1</v>
      </c>
    </row>
    <row r="30" spans="1:4" x14ac:dyDescent="0.25">
      <c r="A30" t="s">
        <v>245</v>
      </c>
      <c r="B30" t="s">
        <v>170</v>
      </c>
      <c r="C30" t="s">
        <v>234</v>
      </c>
      <c r="D30">
        <v>1</v>
      </c>
    </row>
    <row r="31" spans="1:4" x14ac:dyDescent="0.25">
      <c r="A31" t="s">
        <v>245</v>
      </c>
      <c r="B31" t="s">
        <v>181</v>
      </c>
      <c r="C31" t="s">
        <v>235</v>
      </c>
      <c r="D31">
        <v>1</v>
      </c>
    </row>
    <row r="32" spans="1:4" x14ac:dyDescent="0.25">
      <c r="A32" t="s">
        <v>245</v>
      </c>
      <c r="B32" t="s">
        <v>173</v>
      </c>
      <c r="C32" t="s">
        <v>236</v>
      </c>
      <c r="D32">
        <v>1</v>
      </c>
    </row>
    <row r="33" spans="1:6" x14ac:dyDescent="0.25">
      <c r="A33" t="s">
        <v>245</v>
      </c>
      <c r="B33" t="s">
        <v>177</v>
      </c>
      <c r="C33" t="s">
        <v>237</v>
      </c>
      <c r="D33">
        <v>1</v>
      </c>
    </row>
    <row r="34" spans="1:6" x14ac:dyDescent="0.25">
      <c r="A34" t="s">
        <v>245</v>
      </c>
      <c r="B34" t="s">
        <v>175</v>
      </c>
      <c r="C34" t="s">
        <v>238</v>
      </c>
      <c r="D34">
        <v>1</v>
      </c>
    </row>
    <row r="35" spans="1:6" x14ac:dyDescent="0.25">
      <c r="A35" t="s">
        <v>245</v>
      </c>
      <c r="B35" t="s">
        <v>176</v>
      </c>
      <c r="C35" t="s">
        <v>239</v>
      </c>
      <c r="D35">
        <v>1</v>
      </c>
    </row>
    <row r="36" spans="1:6" x14ac:dyDescent="0.25">
      <c r="A36" t="s">
        <v>245</v>
      </c>
      <c r="B36" t="s">
        <v>183</v>
      </c>
      <c r="C36" t="s">
        <v>240</v>
      </c>
      <c r="D36">
        <v>1</v>
      </c>
    </row>
    <row r="37" spans="1:6" x14ac:dyDescent="0.25">
      <c r="A37" t="s">
        <v>245</v>
      </c>
      <c r="B37" t="s">
        <v>179</v>
      </c>
      <c r="C37" t="s">
        <v>241</v>
      </c>
      <c r="D37">
        <v>1</v>
      </c>
    </row>
    <row r="38" spans="1:6" x14ac:dyDescent="0.25">
      <c r="A38" t="s">
        <v>245</v>
      </c>
      <c r="B38" t="s">
        <v>186</v>
      </c>
      <c r="C38" t="s">
        <v>242</v>
      </c>
      <c r="D38">
        <v>1</v>
      </c>
    </row>
    <row r="39" spans="1:6" x14ac:dyDescent="0.25">
      <c r="A39" t="s">
        <v>245</v>
      </c>
      <c r="B39" t="s">
        <v>187</v>
      </c>
      <c r="C39" t="s">
        <v>243</v>
      </c>
      <c r="D39">
        <v>1</v>
      </c>
    </row>
    <row r="40" spans="1:6" x14ac:dyDescent="0.25">
      <c r="A40" t="s">
        <v>245</v>
      </c>
      <c r="B40" t="s">
        <v>193</v>
      </c>
      <c r="C40" t="s">
        <v>244</v>
      </c>
      <c r="D40">
        <v>1</v>
      </c>
    </row>
    <row r="41" spans="1:6" x14ac:dyDescent="0.25">
      <c r="A41" t="s">
        <v>245</v>
      </c>
      <c r="B41" t="s">
        <v>246</v>
      </c>
      <c r="C41" t="s">
        <v>255</v>
      </c>
      <c r="D41">
        <v>1</v>
      </c>
    </row>
    <row r="42" spans="1:6" x14ac:dyDescent="0.25">
      <c r="A42" t="s">
        <v>245</v>
      </c>
      <c r="B42" t="s">
        <v>247</v>
      </c>
      <c r="C42" t="s">
        <v>256</v>
      </c>
      <c r="D42">
        <v>1</v>
      </c>
    </row>
    <row r="43" spans="1:6" x14ac:dyDescent="0.25">
      <c r="A43" t="s">
        <v>245</v>
      </c>
      <c r="B43" t="s">
        <v>248</v>
      </c>
      <c r="C43" t="s">
        <v>257</v>
      </c>
      <c r="D43">
        <v>1</v>
      </c>
    </row>
    <row r="44" spans="1:6" x14ac:dyDescent="0.25">
      <c r="A44" t="s">
        <v>245</v>
      </c>
      <c r="B44" t="s">
        <v>536</v>
      </c>
      <c r="C44" t="s">
        <v>538</v>
      </c>
      <c r="D44">
        <v>1</v>
      </c>
    </row>
    <row r="45" spans="1:6" x14ac:dyDescent="0.25">
      <c r="A45" t="s">
        <v>245</v>
      </c>
      <c r="B45" t="s">
        <v>540</v>
      </c>
      <c r="C45" t="s">
        <v>539</v>
      </c>
      <c r="D45">
        <v>1</v>
      </c>
    </row>
    <row r="46" spans="1:6" x14ac:dyDescent="0.25">
      <c r="A46" t="s">
        <v>267</v>
      </c>
      <c r="B46" t="s">
        <v>266</v>
      </c>
      <c r="C46" t="s">
        <v>268</v>
      </c>
      <c r="D46">
        <v>3</v>
      </c>
      <c r="F46" t="s">
        <v>269</v>
      </c>
    </row>
    <row r="47" spans="1:6" x14ac:dyDescent="0.25">
      <c r="A47" t="s">
        <v>93</v>
      </c>
      <c r="B47" t="s">
        <v>259</v>
      </c>
      <c r="C47" t="s">
        <v>198</v>
      </c>
      <c r="D47">
        <v>1</v>
      </c>
      <c r="E47">
        <v>1</v>
      </c>
    </row>
    <row r="48" spans="1:6" x14ac:dyDescent="0.25">
      <c r="A48" s="7" t="s">
        <v>93</v>
      </c>
      <c r="B48" s="7" t="s">
        <v>260</v>
      </c>
      <c r="C48" s="7" t="s">
        <v>263</v>
      </c>
      <c r="D48" s="7">
        <v>1</v>
      </c>
      <c r="E48" s="7">
        <v>1</v>
      </c>
    </row>
    <row r="49" spans="1:5" x14ac:dyDescent="0.25">
      <c r="A49" s="7" t="s">
        <v>93</v>
      </c>
      <c r="B49" s="7" t="s">
        <v>261</v>
      </c>
      <c r="C49" s="7" t="s">
        <v>264</v>
      </c>
      <c r="D49" s="7">
        <v>1</v>
      </c>
      <c r="E49" s="7">
        <v>1</v>
      </c>
    </row>
    <row r="50" spans="1:5" x14ac:dyDescent="0.25">
      <c r="A50" s="7" t="s">
        <v>93</v>
      </c>
      <c r="B50" s="7" t="s">
        <v>528</v>
      </c>
      <c r="C50" s="7" t="s">
        <v>529</v>
      </c>
      <c r="D50" s="7">
        <v>1</v>
      </c>
      <c r="E50" s="7">
        <v>1</v>
      </c>
    </row>
    <row r="51" spans="1:5" x14ac:dyDescent="0.25">
      <c r="A51" s="7" t="s">
        <v>93</v>
      </c>
      <c r="B51" s="7" t="s">
        <v>262</v>
      </c>
      <c r="C51" s="7" t="s">
        <v>265</v>
      </c>
      <c r="D51" s="7">
        <v>1</v>
      </c>
      <c r="E51" s="7">
        <v>1</v>
      </c>
    </row>
    <row r="52" spans="1:5" x14ac:dyDescent="0.25">
      <c r="A52" s="7" t="s">
        <v>93</v>
      </c>
      <c r="B52" s="7" t="s">
        <v>312</v>
      </c>
      <c r="C52" s="7" t="s">
        <v>304</v>
      </c>
      <c r="D52" s="7">
        <v>1</v>
      </c>
      <c r="E52" s="7">
        <v>1</v>
      </c>
    </row>
    <row r="53" spans="1:5" x14ac:dyDescent="0.25">
      <c r="A53" s="7" t="s">
        <v>93</v>
      </c>
      <c r="B53" s="7" t="s">
        <v>303</v>
      </c>
      <c r="C53" s="7" t="s">
        <v>310</v>
      </c>
      <c r="D53" s="7">
        <v>1</v>
      </c>
      <c r="E53" s="7">
        <v>1</v>
      </c>
    </row>
    <row r="54" spans="1:5" x14ac:dyDescent="0.25">
      <c r="A54" s="7" t="s">
        <v>93</v>
      </c>
      <c r="B54" s="7" t="s">
        <v>307</v>
      </c>
      <c r="C54" s="7" t="s">
        <v>311</v>
      </c>
      <c r="D54" s="7">
        <v>1</v>
      </c>
      <c r="E54" s="7">
        <v>1</v>
      </c>
    </row>
    <row r="55" spans="1:5" x14ac:dyDescent="0.25">
      <c r="A55" s="7" t="s">
        <v>93</v>
      </c>
      <c r="B55" s="7" t="s">
        <v>287</v>
      </c>
      <c r="C55" s="7" t="s">
        <v>288</v>
      </c>
      <c r="D55" s="7">
        <v>1</v>
      </c>
      <c r="E55" s="7">
        <v>1</v>
      </c>
    </row>
    <row r="56" spans="1:5" x14ac:dyDescent="0.25">
      <c r="A56" s="7" t="s">
        <v>93</v>
      </c>
      <c r="B56" t="s">
        <v>291</v>
      </c>
      <c r="C56" t="s">
        <v>299</v>
      </c>
      <c r="D56" s="7">
        <v>1</v>
      </c>
      <c r="E56" s="7">
        <v>1</v>
      </c>
    </row>
    <row r="57" spans="1:5" x14ac:dyDescent="0.25">
      <c r="A57" s="7" t="s">
        <v>93</v>
      </c>
      <c r="B57" t="s">
        <v>292</v>
      </c>
      <c r="C57" t="s">
        <v>300</v>
      </c>
      <c r="D57" s="7">
        <v>1</v>
      </c>
      <c r="E57" s="7">
        <v>1</v>
      </c>
    </row>
    <row r="58" spans="1:5" x14ac:dyDescent="0.25">
      <c r="A58" s="7" t="s">
        <v>93</v>
      </c>
      <c r="B58" t="s">
        <v>293</v>
      </c>
      <c r="C58" t="s">
        <v>301</v>
      </c>
      <c r="D58" s="7">
        <v>1</v>
      </c>
      <c r="E58" s="7">
        <v>1</v>
      </c>
    </row>
    <row r="59" spans="1:5" x14ac:dyDescent="0.25">
      <c r="A59" s="7" t="s">
        <v>93</v>
      </c>
      <c r="B59" t="s">
        <v>294</v>
      </c>
      <c r="C59" t="s">
        <v>302</v>
      </c>
      <c r="D59" s="7">
        <v>1</v>
      </c>
      <c r="E59" s="7">
        <v>1</v>
      </c>
    </row>
    <row r="60" spans="1:5" x14ac:dyDescent="0.25">
      <c r="A60" s="7" t="s">
        <v>93</v>
      </c>
      <c r="B60" t="s">
        <v>402</v>
      </c>
      <c r="C60" t="s">
        <v>566</v>
      </c>
      <c r="D60" s="7">
        <v>1</v>
      </c>
      <c r="E60" s="7">
        <v>1</v>
      </c>
    </row>
    <row r="61" spans="1:5" x14ac:dyDescent="0.25">
      <c r="A61" s="7" t="s">
        <v>93</v>
      </c>
      <c r="B61" t="s">
        <v>521</v>
      </c>
      <c r="C61" t="s">
        <v>522</v>
      </c>
      <c r="D61" s="7">
        <v>1</v>
      </c>
      <c r="E61" s="7">
        <v>1</v>
      </c>
    </row>
    <row r="62" spans="1:5" x14ac:dyDescent="0.25">
      <c r="A62" s="7" t="s">
        <v>93</v>
      </c>
      <c r="B62" t="s">
        <v>578</v>
      </c>
      <c r="C62" t="s">
        <v>579</v>
      </c>
      <c r="D62" s="7">
        <v>1</v>
      </c>
      <c r="E62" s="7">
        <v>1</v>
      </c>
    </row>
    <row r="80" spans="1:1" x14ac:dyDescent="0.25">
      <c r="A80" s="3" t="s">
        <v>270</v>
      </c>
    </row>
    <row r="81" spans="1:5" x14ac:dyDescent="0.25">
      <c r="A81" s="15"/>
      <c r="B81" s="15"/>
      <c r="C81" s="15"/>
      <c r="D81" s="15" t="s">
        <v>91</v>
      </c>
      <c r="E81" s="15" t="s">
        <v>92</v>
      </c>
    </row>
    <row r="82" spans="1:5" x14ac:dyDescent="0.25">
      <c r="A82" s="7" t="s">
        <v>93</v>
      </c>
      <c r="B82" t="s">
        <v>344</v>
      </c>
      <c r="C82" t="s">
        <v>345</v>
      </c>
      <c r="D82" s="7">
        <v>2</v>
      </c>
      <c r="E82" s="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176"/>
  <sheetViews>
    <sheetView topLeftCell="K1" zoomScale="85" zoomScaleNormal="85" workbookViewId="0">
      <pane ySplit="6" topLeftCell="A7" activePane="bottomLeft" state="frozen"/>
      <selection activeCell="D21" sqref="D21"/>
      <selection pane="bottomLeft" activeCell="AM5" sqref="AM5"/>
    </sheetView>
  </sheetViews>
  <sheetFormatPr defaultRowHeight="15" x14ac:dyDescent="0.25"/>
  <cols>
    <col min="2" max="2" width="14.28515625" customWidth="1"/>
    <col min="3" max="3" width="3.28515625" customWidth="1"/>
    <col min="6" max="6" width="3.28515625" customWidth="1"/>
    <col min="9" max="9" width="3.28515625" customWidth="1"/>
    <col min="15" max="15" width="3.28515625" customWidth="1"/>
    <col min="21" max="21" width="3.28515625" customWidth="1"/>
    <col min="25" max="25" width="3.28515625" customWidth="1"/>
    <col min="33" max="33" width="3.28515625" customWidth="1"/>
    <col min="36" max="36" width="3.28515625" customWidth="1"/>
    <col min="38" max="38" width="3.28515625" customWidth="1"/>
  </cols>
  <sheetData>
    <row r="1" spans="1:50" ht="18.75" x14ac:dyDescent="0.3">
      <c r="A1" s="2" t="s">
        <v>189</v>
      </c>
      <c r="AO1" t="s">
        <v>13</v>
      </c>
    </row>
    <row r="2" spans="1:50" x14ac:dyDescent="0.25">
      <c r="A2" s="7" t="s">
        <v>119</v>
      </c>
      <c r="B2" s="7" t="s">
        <v>120</v>
      </c>
      <c r="C2" s="7" t="s">
        <v>121</v>
      </c>
      <c r="D2" s="7" t="s">
        <v>122</v>
      </c>
      <c r="E2" s="7" t="s">
        <v>123</v>
      </c>
      <c r="F2" s="7" t="s">
        <v>124</v>
      </c>
      <c r="G2" s="7" t="s">
        <v>125</v>
      </c>
      <c r="H2" s="7" t="s">
        <v>126</v>
      </c>
      <c r="I2" s="7" t="s">
        <v>127</v>
      </c>
      <c r="J2" s="7" t="s">
        <v>128</v>
      </c>
      <c r="K2" s="7" t="s">
        <v>129</v>
      </c>
      <c r="L2" s="7" t="s">
        <v>130</v>
      </c>
      <c r="M2" s="7" t="s">
        <v>131</v>
      </c>
      <c r="N2" s="7" t="s">
        <v>132</v>
      </c>
      <c r="O2" s="7" t="s">
        <v>133</v>
      </c>
      <c r="P2" s="7" t="s">
        <v>134</v>
      </c>
      <c r="Q2" s="8" t="s">
        <v>135</v>
      </c>
      <c r="R2" s="8" t="s">
        <v>136</v>
      </c>
      <c r="S2" s="7" t="s">
        <v>137</v>
      </c>
      <c r="T2" s="7" t="s">
        <v>138</v>
      </c>
      <c r="U2" s="7" t="s">
        <v>139</v>
      </c>
      <c r="V2" s="7" t="s">
        <v>140</v>
      </c>
      <c r="W2" s="7" t="s">
        <v>141</v>
      </c>
      <c r="X2" s="7" t="s">
        <v>142</v>
      </c>
      <c r="Y2" s="7" t="s">
        <v>143</v>
      </c>
      <c r="Z2" s="7" t="s">
        <v>144</v>
      </c>
      <c r="AA2" s="7" t="s">
        <v>145</v>
      </c>
      <c r="AB2" s="7" t="s">
        <v>146</v>
      </c>
      <c r="AC2" s="7" t="s">
        <v>147</v>
      </c>
      <c r="AD2" s="7" t="s">
        <v>148</v>
      </c>
      <c r="AE2" s="7" t="s">
        <v>149</v>
      </c>
      <c r="AF2" s="7" t="s">
        <v>150</v>
      </c>
      <c r="AG2" s="7" t="s">
        <v>151</v>
      </c>
      <c r="AH2" s="7" t="s">
        <v>152</v>
      </c>
      <c r="AI2" s="7" t="s">
        <v>153</v>
      </c>
      <c r="AJ2" s="7" t="s">
        <v>154</v>
      </c>
      <c r="AK2" s="7" t="s">
        <v>155</v>
      </c>
      <c r="AL2" s="7" t="s">
        <v>156</v>
      </c>
      <c r="AM2" s="7" t="s">
        <v>157</v>
      </c>
      <c r="AN2" s="7" t="s">
        <v>158</v>
      </c>
      <c r="AO2" s="7" t="s">
        <v>159</v>
      </c>
      <c r="AP2" s="7" t="s">
        <v>160</v>
      </c>
      <c r="AQ2" s="7" t="s">
        <v>161</v>
      </c>
      <c r="AR2" s="7" t="s">
        <v>162</v>
      </c>
      <c r="AS2" s="7" t="s">
        <v>163</v>
      </c>
      <c r="AT2" s="7" t="s">
        <v>164</v>
      </c>
    </row>
    <row r="3" spans="1:50" x14ac:dyDescent="0.25">
      <c r="J3" t="s">
        <v>282</v>
      </c>
      <c r="K3" t="s">
        <v>282</v>
      </c>
      <c r="AU3" t="s">
        <v>558</v>
      </c>
      <c r="AV3" t="s">
        <v>346</v>
      </c>
      <c r="AW3" t="s">
        <v>559</v>
      </c>
      <c r="AX3" t="s">
        <v>560</v>
      </c>
    </row>
    <row r="4" spans="1:50" x14ac:dyDescent="0.25">
      <c r="A4" s="6" t="s">
        <v>118</v>
      </c>
      <c r="B4" s="7"/>
      <c r="D4" s="6" t="s">
        <v>116</v>
      </c>
      <c r="E4" s="6"/>
      <c r="F4" s="6"/>
      <c r="G4" s="6" t="s">
        <v>115</v>
      </c>
      <c r="H4" s="6"/>
      <c r="J4" s="6" t="s">
        <v>5</v>
      </c>
      <c r="K4" s="6"/>
      <c r="L4" s="6"/>
      <c r="M4" s="7"/>
      <c r="N4" s="7"/>
      <c r="O4" s="7"/>
      <c r="P4" s="6" t="s">
        <v>111</v>
      </c>
      <c r="V4" s="6" t="s">
        <v>165</v>
      </c>
      <c r="W4" s="7"/>
      <c r="X4" s="7"/>
      <c r="Z4" s="3" t="s">
        <v>171</v>
      </c>
      <c r="AA4" s="3"/>
      <c r="AH4" s="3" t="s">
        <v>184</v>
      </c>
      <c r="AK4" s="3" t="s">
        <v>249</v>
      </c>
      <c r="AM4" s="3" t="s">
        <v>251</v>
      </c>
      <c r="AV4">
        <v>23.6</v>
      </c>
    </row>
    <row r="5" spans="1:50" x14ac:dyDescent="0.25">
      <c r="A5" s="8" t="s">
        <v>106</v>
      </c>
      <c r="B5" s="8"/>
      <c r="D5" s="5" t="s">
        <v>117</v>
      </c>
      <c r="E5" s="8" t="s">
        <v>206</v>
      </c>
      <c r="G5" s="5" t="s">
        <v>117</v>
      </c>
      <c r="H5" s="8" t="s">
        <v>106</v>
      </c>
      <c r="J5" s="8" t="s">
        <v>112</v>
      </c>
      <c r="K5" s="8" t="s">
        <v>117</v>
      </c>
      <c r="L5" s="8" t="s">
        <v>113</v>
      </c>
      <c r="M5" s="8" t="s">
        <v>79</v>
      </c>
      <c r="N5" s="8" t="s">
        <v>114</v>
      </c>
      <c r="P5" s="5" t="s">
        <v>106</v>
      </c>
      <c r="Q5" s="5" t="s">
        <v>107</v>
      </c>
      <c r="R5" s="5" t="s">
        <v>108</v>
      </c>
      <c r="S5" s="5" t="s">
        <v>109</v>
      </c>
      <c r="T5" s="5" t="s">
        <v>110</v>
      </c>
      <c r="V5" s="8" t="s">
        <v>107</v>
      </c>
      <c r="W5" s="8" t="s">
        <v>166</v>
      </c>
      <c r="X5" s="8" t="s">
        <v>167</v>
      </c>
      <c r="Z5" s="8" t="s">
        <v>180</v>
      </c>
      <c r="AA5" s="8" t="s">
        <v>172</v>
      </c>
      <c r="AB5" s="8" t="s">
        <v>166</v>
      </c>
      <c r="AC5" s="8" t="s">
        <v>174</v>
      </c>
      <c r="AD5" s="8" t="s">
        <v>167</v>
      </c>
      <c r="AE5" s="8" t="s">
        <v>182</v>
      </c>
      <c r="AF5" s="8" t="s">
        <v>178</v>
      </c>
      <c r="AH5" s="8" t="s">
        <v>107</v>
      </c>
      <c r="AI5" s="8" t="s">
        <v>185</v>
      </c>
      <c r="AK5" s="6" t="s">
        <v>250</v>
      </c>
      <c r="AM5" s="8" t="s">
        <v>252</v>
      </c>
      <c r="AN5" s="8" t="s">
        <v>253</v>
      </c>
      <c r="AO5" s="8" t="s">
        <v>254</v>
      </c>
    </row>
    <row r="6" spans="1:50" x14ac:dyDescent="0.25">
      <c r="A6" s="9" t="s">
        <v>94</v>
      </c>
      <c r="B6" s="9"/>
      <c r="D6" t="s">
        <v>95</v>
      </c>
      <c r="E6" t="s">
        <v>216</v>
      </c>
      <c r="G6" t="s">
        <v>290</v>
      </c>
      <c r="H6" t="s">
        <v>96</v>
      </c>
      <c r="J6" t="s">
        <v>97</v>
      </c>
      <c r="K6" t="s">
        <v>289</v>
      </c>
      <c r="L6" t="s">
        <v>98</v>
      </c>
      <c r="M6" t="s">
        <v>99</v>
      </c>
      <c r="N6" t="s">
        <v>100</v>
      </c>
      <c r="P6" t="s">
        <v>103</v>
      </c>
      <c r="Q6" t="s">
        <v>104</v>
      </c>
      <c r="R6" t="s">
        <v>105</v>
      </c>
      <c r="S6" t="s">
        <v>101</v>
      </c>
      <c r="T6" t="s">
        <v>102</v>
      </c>
      <c r="V6" s="9" t="s">
        <v>168</v>
      </c>
      <c r="W6" s="9" t="s">
        <v>169</v>
      </c>
      <c r="X6" s="9" t="s">
        <v>170</v>
      </c>
      <c r="Z6" s="7" t="s">
        <v>181</v>
      </c>
      <c r="AA6" s="7" t="s">
        <v>173</v>
      </c>
      <c r="AB6" s="7" t="s">
        <v>177</v>
      </c>
      <c r="AC6" s="7" t="s">
        <v>175</v>
      </c>
      <c r="AD6" s="7" t="s">
        <v>176</v>
      </c>
      <c r="AE6" s="7" t="s">
        <v>183</v>
      </c>
      <c r="AF6" s="7" t="s">
        <v>179</v>
      </c>
      <c r="AH6" s="7" t="s">
        <v>186</v>
      </c>
      <c r="AI6" s="7" t="s">
        <v>187</v>
      </c>
      <c r="AK6" s="7" t="s">
        <v>193</v>
      </c>
      <c r="AM6" t="s">
        <v>246</v>
      </c>
      <c r="AN6" t="s">
        <v>247</v>
      </c>
      <c r="AO6" t="s">
        <v>248</v>
      </c>
      <c r="AP6" t="s">
        <v>536</v>
      </c>
      <c r="AQ6" t="s">
        <v>537</v>
      </c>
    </row>
    <row r="7" spans="1:50" x14ac:dyDescent="0.25">
      <c r="A7" t="s">
        <v>8</v>
      </c>
      <c r="B7" t="s">
        <v>116</v>
      </c>
      <c r="D7" t="str">
        <f>A7</f>
        <v>aagri</v>
      </c>
      <c r="E7" t="str">
        <f>D7</f>
        <v>aagri</v>
      </c>
      <c r="G7" t="str">
        <f t="shared" ref="G7:G38" si="0">A63</f>
        <v>cagri</v>
      </c>
      <c r="H7" t="str">
        <f t="shared" ref="H7:H38" si="1">G7</f>
        <v>cagri</v>
      </c>
      <c r="J7" s="79" t="str">
        <f>A126</f>
        <v>flab-p</v>
      </c>
      <c r="L7" t="str">
        <f>J7</f>
        <v>flab-p</v>
      </c>
      <c r="M7" t="str">
        <f>J11</f>
        <v>fcap</v>
      </c>
      <c r="N7" t="str">
        <f>J13</f>
        <v>fsas</v>
      </c>
      <c r="P7" t="str">
        <f>A135</f>
        <v>ent-n</v>
      </c>
      <c r="Q7" t="str">
        <f>P7</f>
        <v>ent-n</v>
      </c>
      <c r="R7" t="str">
        <f>Q7</f>
        <v>ent-n</v>
      </c>
      <c r="S7" t="str">
        <f>R7</f>
        <v>ent-n</v>
      </c>
      <c r="T7" t="str">
        <f>R9</f>
        <v>hhd-0</v>
      </c>
      <c r="V7" t="s">
        <v>190</v>
      </c>
      <c r="W7" t="s">
        <v>191</v>
      </c>
      <c r="X7" t="s">
        <v>192</v>
      </c>
      <c r="Z7" t="s">
        <v>58</v>
      </c>
      <c r="AA7" t="s">
        <v>59</v>
      </c>
      <c r="AD7" t="s">
        <v>57</v>
      </c>
      <c r="AE7" t="s">
        <v>56</v>
      </c>
      <c r="AH7" t="s">
        <v>194</v>
      </c>
      <c r="AI7" t="s">
        <v>341</v>
      </c>
      <c r="AK7" t="s">
        <v>61</v>
      </c>
      <c r="AM7" t="str">
        <f>D7</f>
        <v>aagri</v>
      </c>
      <c r="AO7" t="s">
        <v>18</v>
      </c>
      <c r="AP7" t="s">
        <v>9</v>
      </c>
      <c r="AQ7" t="s">
        <v>551</v>
      </c>
    </row>
    <row r="8" spans="1:50" x14ac:dyDescent="0.25">
      <c r="A8" t="s">
        <v>403</v>
      </c>
      <c r="D8" t="str">
        <f t="shared" ref="D8:D51" si="2">A8</f>
        <v>afore</v>
      </c>
      <c r="E8" t="str">
        <f t="shared" ref="E8:E51" si="3">D8</f>
        <v>afore</v>
      </c>
      <c r="G8" t="str">
        <f t="shared" si="0"/>
        <v>cfore</v>
      </c>
      <c r="H8" t="str">
        <f t="shared" si="1"/>
        <v>cfore</v>
      </c>
      <c r="J8" s="79" t="str">
        <f t="shared" ref="J8:J15" si="4">A127</f>
        <v>flab-m</v>
      </c>
      <c r="L8" t="str">
        <f t="shared" ref="L8:L10" si="5">J8</f>
        <v>flab-m</v>
      </c>
      <c r="M8" t="str">
        <f>J12</f>
        <v>fegy</v>
      </c>
      <c r="N8" t="str">
        <f t="shared" ref="N8:N9" si="6">J14</f>
        <v>fpsa</v>
      </c>
      <c r="P8" s="79" t="str">
        <f t="shared" ref="P8:P19" si="7">A136</f>
        <v>ent-e</v>
      </c>
      <c r="Q8" t="str">
        <f t="shared" ref="Q8:R18" si="8">P8</f>
        <v>ent-e</v>
      </c>
      <c r="R8" t="str">
        <f t="shared" si="8"/>
        <v>ent-e</v>
      </c>
      <c r="S8" t="str">
        <f>R8</f>
        <v>ent-e</v>
      </c>
      <c r="T8" t="str">
        <f t="shared" ref="T8:T16" si="9">R10</f>
        <v>hhd-1</v>
      </c>
      <c r="AI8" t="s">
        <v>342</v>
      </c>
      <c r="AK8" t="s">
        <v>535</v>
      </c>
      <c r="AM8" t="str">
        <f t="shared" ref="AM8:AM51" si="10">D8</f>
        <v>afore</v>
      </c>
      <c r="AO8" t="s">
        <v>13</v>
      </c>
      <c r="AP8" t="s">
        <v>328</v>
      </c>
      <c r="AQ8" t="s">
        <v>552</v>
      </c>
    </row>
    <row r="9" spans="1:50" x14ac:dyDescent="0.25">
      <c r="A9" t="s">
        <v>404</v>
      </c>
      <c r="D9" t="str">
        <f t="shared" si="2"/>
        <v>afish</v>
      </c>
      <c r="E9" t="str">
        <f t="shared" si="3"/>
        <v>afish</v>
      </c>
      <c r="G9" t="str">
        <f t="shared" si="0"/>
        <v>cfish</v>
      </c>
      <c r="H9" t="str">
        <f t="shared" si="1"/>
        <v>cfish</v>
      </c>
      <c r="J9" s="79" t="str">
        <f t="shared" si="4"/>
        <v>flab-s</v>
      </c>
      <c r="L9" t="str">
        <f t="shared" si="5"/>
        <v>flab-s</v>
      </c>
      <c r="N9" t="str">
        <f t="shared" si="6"/>
        <v>flnd</v>
      </c>
      <c r="P9" s="79" t="str">
        <f t="shared" si="7"/>
        <v>hhd-0</v>
      </c>
      <c r="Q9" t="str">
        <f t="shared" si="8"/>
        <v>hhd-0</v>
      </c>
      <c r="R9" t="str">
        <f t="shared" si="8"/>
        <v>hhd-0</v>
      </c>
      <c r="T9" t="str">
        <f t="shared" si="9"/>
        <v>hhd-2</v>
      </c>
      <c r="AI9" t="s">
        <v>343</v>
      </c>
      <c r="AM9" t="str">
        <f t="shared" si="10"/>
        <v>afish</v>
      </c>
      <c r="AO9" t="s">
        <v>580</v>
      </c>
      <c r="AP9" t="s">
        <v>409</v>
      </c>
      <c r="AQ9" t="s">
        <v>327</v>
      </c>
    </row>
    <row r="10" spans="1:50" x14ac:dyDescent="0.25">
      <c r="A10" t="s">
        <v>9</v>
      </c>
      <c r="D10" t="str">
        <f t="shared" si="2"/>
        <v>acoal</v>
      </c>
      <c r="E10" t="str">
        <f t="shared" si="3"/>
        <v>acoal</v>
      </c>
      <c r="G10" t="str">
        <f t="shared" si="0"/>
        <v>ccoal-low</v>
      </c>
      <c r="H10" t="str">
        <f t="shared" si="1"/>
        <v>ccoal-low</v>
      </c>
      <c r="J10" s="79" t="str">
        <f t="shared" si="4"/>
        <v>flab-t</v>
      </c>
      <c r="L10" t="str">
        <f t="shared" si="5"/>
        <v>flab-t</v>
      </c>
      <c r="P10" s="79" t="str">
        <f t="shared" si="7"/>
        <v>hhd-1</v>
      </c>
      <c r="Q10" t="str">
        <f t="shared" si="8"/>
        <v>hhd-1</v>
      </c>
      <c r="R10" t="str">
        <f t="shared" si="8"/>
        <v>hhd-1</v>
      </c>
      <c r="T10" t="str">
        <f t="shared" si="9"/>
        <v>hhd-3</v>
      </c>
      <c r="AI10" t="s">
        <v>63</v>
      </c>
      <c r="AM10" t="str">
        <f t="shared" si="10"/>
        <v>acoal</v>
      </c>
      <c r="AQ10" t="s">
        <v>412</v>
      </c>
    </row>
    <row r="11" spans="1:50" x14ac:dyDescent="0.25">
      <c r="A11" t="s">
        <v>591</v>
      </c>
      <c r="D11" t="str">
        <f t="shared" si="2"/>
        <v>agold</v>
      </c>
      <c r="E11" t="str">
        <f t="shared" si="3"/>
        <v>agold</v>
      </c>
      <c r="G11" t="str">
        <f t="shared" si="0"/>
        <v>ccoal-hgh</v>
      </c>
      <c r="H11" t="str">
        <f t="shared" si="1"/>
        <v>ccoal-hgh</v>
      </c>
      <c r="J11" s="79" t="str">
        <f t="shared" si="4"/>
        <v>fcap</v>
      </c>
      <c r="P11" s="79" t="str">
        <f t="shared" si="7"/>
        <v>hhd-2</v>
      </c>
      <c r="Q11" t="str">
        <f t="shared" si="8"/>
        <v>hhd-2</v>
      </c>
      <c r="R11" t="str">
        <f t="shared" si="8"/>
        <v>hhd-2</v>
      </c>
      <c r="T11" t="str">
        <f t="shared" si="9"/>
        <v>hhd-4</v>
      </c>
      <c r="AM11" t="str">
        <f t="shared" si="10"/>
        <v>agold</v>
      </c>
      <c r="AQ11" t="s">
        <v>590</v>
      </c>
    </row>
    <row r="12" spans="1:50" x14ac:dyDescent="0.25">
      <c r="A12" t="s">
        <v>731</v>
      </c>
      <c r="D12" t="str">
        <f t="shared" si="2"/>
        <v>apgm</v>
      </c>
      <c r="E12" t="str">
        <f t="shared" si="3"/>
        <v>apgm</v>
      </c>
      <c r="G12" t="str">
        <f t="shared" si="0"/>
        <v>cpgm</v>
      </c>
      <c r="H12" t="str">
        <f t="shared" si="1"/>
        <v>cpgm</v>
      </c>
      <c r="J12" s="79" t="str">
        <f t="shared" si="4"/>
        <v>fegy</v>
      </c>
      <c r="P12" s="79" t="str">
        <f t="shared" si="7"/>
        <v>hhd-3</v>
      </c>
      <c r="Q12" t="str">
        <f t="shared" si="8"/>
        <v>hhd-3</v>
      </c>
      <c r="R12" t="str">
        <f t="shared" si="8"/>
        <v>hhd-3</v>
      </c>
      <c r="T12" t="str">
        <f t="shared" si="9"/>
        <v>hhd-5</v>
      </c>
      <c r="AM12" t="str">
        <f t="shared" si="10"/>
        <v>apgm</v>
      </c>
    </row>
    <row r="13" spans="1:50" x14ac:dyDescent="0.25">
      <c r="A13" t="s">
        <v>592</v>
      </c>
      <c r="D13" t="str">
        <f t="shared" si="2"/>
        <v>amore</v>
      </c>
      <c r="E13" t="str">
        <f t="shared" si="3"/>
        <v>amore</v>
      </c>
      <c r="G13" t="str">
        <f t="shared" si="0"/>
        <v>cmore</v>
      </c>
      <c r="H13" t="str">
        <f t="shared" si="1"/>
        <v>cmore</v>
      </c>
      <c r="J13" s="79" t="str">
        <f t="shared" si="4"/>
        <v>fsas</v>
      </c>
      <c r="P13" s="79" t="str">
        <f t="shared" si="7"/>
        <v>hhd-4</v>
      </c>
      <c r="Q13" t="str">
        <f t="shared" si="8"/>
        <v>hhd-4</v>
      </c>
      <c r="R13" t="str">
        <f t="shared" si="8"/>
        <v>hhd-4</v>
      </c>
      <c r="T13" t="str">
        <f t="shared" si="9"/>
        <v>hhd-6</v>
      </c>
      <c r="AM13" t="str">
        <f t="shared" si="10"/>
        <v>amore</v>
      </c>
    </row>
    <row r="14" spans="1:50" x14ac:dyDescent="0.25">
      <c r="A14" t="s">
        <v>567</v>
      </c>
      <c r="D14" t="str">
        <f t="shared" si="2"/>
        <v>amine</v>
      </c>
      <c r="E14" t="str">
        <f t="shared" si="3"/>
        <v>amine</v>
      </c>
      <c r="G14" t="str">
        <f t="shared" si="0"/>
        <v>cmine</v>
      </c>
      <c r="H14" t="str">
        <f t="shared" si="1"/>
        <v>cmine</v>
      </c>
      <c r="J14" s="79" t="str">
        <f t="shared" si="4"/>
        <v>fpsa</v>
      </c>
      <c r="P14" s="79" t="str">
        <f t="shared" si="7"/>
        <v>hhd-5</v>
      </c>
      <c r="Q14" t="str">
        <f t="shared" si="8"/>
        <v>hhd-5</v>
      </c>
      <c r="R14" t="str">
        <f t="shared" si="8"/>
        <v>hhd-5</v>
      </c>
      <c r="T14" t="str">
        <f t="shared" si="9"/>
        <v>hhd-7</v>
      </c>
      <c r="AM14" t="str">
        <f t="shared" si="10"/>
        <v>amine</v>
      </c>
    </row>
    <row r="15" spans="1:50" x14ac:dyDescent="0.25">
      <c r="A15" t="s">
        <v>328</v>
      </c>
      <c r="D15" t="str">
        <f t="shared" si="2"/>
        <v>acoil</v>
      </c>
      <c r="E15" t="str">
        <f t="shared" si="3"/>
        <v>acoil</v>
      </c>
      <c r="G15" t="str">
        <f t="shared" si="0"/>
        <v>ccoil</v>
      </c>
      <c r="H15" t="str">
        <f t="shared" si="1"/>
        <v>ccoil</v>
      </c>
      <c r="J15" s="79" t="str">
        <f t="shared" si="4"/>
        <v>flnd</v>
      </c>
      <c r="P15" s="79" t="str">
        <f t="shared" si="7"/>
        <v>hhd-6</v>
      </c>
      <c r="Q15" t="str">
        <f t="shared" si="8"/>
        <v>hhd-6</v>
      </c>
      <c r="R15" t="str">
        <f t="shared" si="8"/>
        <v>hhd-6</v>
      </c>
      <c r="T15" t="str">
        <f t="shared" si="9"/>
        <v>hhd-8</v>
      </c>
      <c r="AM15" t="str">
        <f t="shared" si="10"/>
        <v>acoil</v>
      </c>
    </row>
    <row r="16" spans="1:50" x14ac:dyDescent="0.25">
      <c r="A16" t="s">
        <v>409</v>
      </c>
      <c r="D16" t="str">
        <f t="shared" si="2"/>
        <v>angas</v>
      </c>
      <c r="E16" t="str">
        <f t="shared" si="3"/>
        <v>angas</v>
      </c>
      <c r="G16" t="str">
        <f t="shared" si="0"/>
        <v>cngas</v>
      </c>
      <c r="H16" t="str">
        <f t="shared" si="1"/>
        <v>cngas</v>
      </c>
      <c r="J16" s="79"/>
      <c r="P16" s="79" t="str">
        <f t="shared" si="7"/>
        <v>hhd-7</v>
      </c>
      <c r="Q16" t="str">
        <f t="shared" si="8"/>
        <v>hhd-7</v>
      </c>
      <c r="R16" t="str">
        <f t="shared" si="8"/>
        <v>hhd-7</v>
      </c>
      <c r="T16" t="str">
        <f t="shared" si="9"/>
        <v>hhd-9</v>
      </c>
      <c r="AM16" t="str">
        <f t="shared" si="10"/>
        <v>angas</v>
      </c>
    </row>
    <row r="17" spans="1:39" x14ac:dyDescent="0.25">
      <c r="A17" t="s">
        <v>580</v>
      </c>
      <c r="D17" t="str">
        <f t="shared" si="2"/>
        <v>ahydr</v>
      </c>
      <c r="E17" t="str">
        <f t="shared" si="3"/>
        <v>ahydr</v>
      </c>
      <c r="G17" t="str">
        <f t="shared" si="0"/>
        <v>chydr</v>
      </c>
      <c r="H17" t="str">
        <f t="shared" si="1"/>
        <v>chydr</v>
      </c>
      <c r="J17" s="79"/>
      <c r="P17" s="79" t="str">
        <f t="shared" si="7"/>
        <v>hhd-8</v>
      </c>
      <c r="Q17" t="str">
        <f t="shared" si="8"/>
        <v>hhd-8</v>
      </c>
      <c r="R17" t="str">
        <f t="shared" si="8"/>
        <v>hhd-8</v>
      </c>
      <c r="AM17" t="str">
        <f t="shared" si="10"/>
        <v>ahydr</v>
      </c>
    </row>
    <row r="18" spans="1:39" x14ac:dyDescent="0.25">
      <c r="A18" t="s">
        <v>11</v>
      </c>
      <c r="D18" t="str">
        <f t="shared" si="2"/>
        <v>afood</v>
      </c>
      <c r="E18" t="str">
        <f t="shared" si="3"/>
        <v>afood</v>
      </c>
      <c r="G18" t="str">
        <f t="shared" si="0"/>
        <v>cfood</v>
      </c>
      <c r="H18" t="str">
        <f t="shared" si="1"/>
        <v>cfood</v>
      </c>
      <c r="J18" s="79"/>
      <c r="P18" s="79" t="str">
        <f t="shared" si="7"/>
        <v>hhd-9</v>
      </c>
      <c r="Q18" t="str">
        <f t="shared" si="8"/>
        <v>hhd-9</v>
      </c>
      <c r="R18" t="str">
        <f t="shared" si="8"/>
        <v>hhd-9</v>
      </c>
      <c r="AM18" t="str">
        <f t="shared" si="10"/>
        <v>afood</v>
      </c>
    </row>
    <row r="19" spans="1:39" x14ac:dyDescent="0.25">
      <c r="A19" t="s">
        <v>348</v>
      </c>
      <c r="D19" t="str">
        <f t="shared" si="2"/>
        <v>abevt</v>
      </c>
      <c r="E19" t="str">
        <f t="shared" si="3"/>
        <v>abevt</v>
      </c>
      <c r="G19" t="str">
        <f t="shared" si="0"/>
        <v>cbevt</v>
      </c>
      <c r="H19" t="str">
        <f t="shared" si="1"/>
        <v>cbevt</v>
      </c>
      <c r="J19" s="79"/>
      <c r="P19" s="79" t="str">
        <f t="shared" si="7"/>
        <v>gov</v>
      </c>
      <c r="Q19" t="str">
        <f>P19</f>
        <v>gov</v>
      </c>
      <c r="AM19" t="str">
        <f t="shared" si="10"/>
        <v>abevt</v>
      </c>
    </row>
    <row r="20" spans="1:39" x14ac:dyDescent="0.25">
      <c r="A20" t="s">
        <v>12</v>
      </c>
      <c r="D20" t="str">
        <f t="shared" si="2"/>
        <v>atext</v>
      </c>
      <c r="E20" t="str">
        <f t="shared" si="3"/>
        <v>atext</v>
      </c>
      <c r="G20" t="str">
        <f t="shared" si="0"/>
        <v>ctext</v>
      </c>
      <c r="H20" t="str">
        <f t="shared" si="1"/>
        <v>ctext</v>
      </c>
      <c r="J20" s="79"/>
      <c r="P20" s="79" t="str">
        <f>A159</f>
        <v>row</v>
      </c>
      <c r="AM20" t="str">
        <f t="shared" si="10"/>
        <v>atext</v>
      </c>
    </row>
    <row r="21" spans="1:39" x14ac:dyDescent="0.25">
      <c r="A21" t="s">
        <v>349</v>
      </c>
      <c r="D21" t="str">
        <f t="shared" si="2"/>
        <v>aclth</v>
      </c>
      <c r="E21" t="str">
        <f t="shared" si="3"/>
        <v>aclth</v>
      </c>
      <c r="G21" t="str">
        <f t="shared" si="0"/>
        <v>cclth</v>
      </c>
      <c r="H21" t="str">
        <f t="shared" si="1"/>
        <v>cclth</v>
      </c>
      <c r="J21" s="79"/>
      <c r="AM21" t="str">
        <f t="shared" si="10"/>
        <v>aclth</v>
      </c>
    </row>
    <row r="22" spans="1:39" x14ac:dyDescent="0.25">
      <c r="A22" t="s">
        <v>350</v>
      </c>
      <c r="D22" t="str">
        <f t="shared" si="2"/>
        <v>aleat</v>
      </c>
      <c r="E22" t="str">
        <f t="shared" si="3"/>
        <v>aleat</v>
      </c>
      <c r="G22" t="str">
        <f t="shared" si="0"/>
        <v>cleat</v>
      </c>
      <c r="H22" t="str">
        <f t="shared" si="1"/>
        <v>cleat</v>
      </c>
      <c r="J22" s="79"/>
      <c r="AM22" t="str">
        <f t="shared" si="10"/>
        <v>aleat</v>
      </c>
    </row>
    <row r="23" spans="1:39" x14ac:dyDescent="0.25">
      <c r="A23" t="s">
        <v>351</v>
      </c>
      <c r="D23" t="str">
        <f t="shared" si="2"/>
        <v>afoot</v>
      </c>
      <c r="E23" t="str">
        <f t="shared" si="3"/>
        <v>afoot</v>
      </c>
      <c r="G23" t="str">
        <f t="shared" si="0"/>
        <v>cfoot</v>
      </c>
      <c r="H23" t="str">
        <f t="shared" si="1"/>
        <v>cfoot</v>
      </c>
      <c r="J23" s="79"/>
      <c r="AM23" t="str">
        <f t="shared" si="10"/>
        <v>afoot</v>
      </c>
    </row>
    <row r="24" spans="1:39" x14ac:dyDescent="0.25">
      <c r="A24" t="s">
        <v>352</v>
      </c>
      <c r="D24" t="str">
        <f t="shared" si="2"/>
        <v>awood</v>
      </c>
      <c r="E24" t="str">
        <f t="shared" si="3"/>
        <v>awood</v>
      </c>
      <c r="G24" t="str">
        <f t="shared" si="0"/>
        <v>cwood</v>
      </c>
      <c r="H24" t="str">
        <f t="shared" si="1"/>
        <v>cwood</v>
      </c>
      <c r="J24" s="79"/>
      <c r="AM24" t="str">
        <f t="shared" si="10"/>
        <v>awood</v>
      </c>
    </row>
    <row r="25" spans="1:39" x14ac:dyDescent="0.25">
      <c r="A25" t="s">
        <v>353</v>
      </c>
      <c r="D25" t="str">
        <f t="shared" si="2"/>
        <v>apapr</v>
      </c>
      <c r="E25" t="str">
        <f t="shared" si="3"/>
        <v>apapr</v>
      </c>
      <c r="G25" t="str">
        <f t="shared" si="0"/>
        <v>cpapr</v>
      </c>
      <c r="H25" t="str">
        <f t="shared" si="1"/>
        <v>cpapr</v>
      </c>
      <c r="J25" s="79"/>
      <c r="AM25" t="str">
        <f t="shared" si="10"/>
        <v>apapr</v>
      </c>
    </row>
    <row r="26" spans="1:39" x14ac:dyDescent="0.25">
      <c r="A26" t="s">
        <v>354</v>
      </c>
      <c r="D26" t="str">
        <f t="shared" si="2"/>
        <v>aprnt</v>
      </c>
      <c r="E26" t="str">
        <f t="shared" si="3"/>
        <v>aprnt</v>
      </c>
      <c r="G26" t="str">
        <f t="shared" si="0"/>
        <v>cprnt</v>
      </c>
      <c r="H26" t="str">
        <f t="shared" si="1"/>
        <v>cprnt</v>
      </c>
      <c r="J26" s="79"/>
      <c r="AM26" t="str">
        <f t="shared" si="10"/>
        <v>aprnt</v>
      </c>
    </row>
    <row r="27" spans="1:39" x14ac:dyDescent="0.25">
      <c r="A27" t="s">
        <v>13</v>
      </c>
      <c r="D27" t="str">
        <f t="shared" si="2"/>
        <v>apetr</v>
      </c>
      <c r="E27" t="str">
        <f t="shared" si="3"/>
        <v>apetr</v>
      </c>
      <c r="G27" t="str">
        <f t="shared" si="0"/>
        <v>cpetr_p</v>
      </c>
      <c r="H27" t="str">
        <f t="shared" si="1"/>
        <v>cpetr_p</v>
      </c>
      <c r="J27" s="79"/>
      <c r="AM27" t="str">
        <f t="shared" si="10"/>
        <v>apetr</v>
      </c>
    </row>
    <row r="28" spans="1:39" x14ac:dyDescent="0.25">
      <c r="A28" t="s">
        <v>732</v>
      </c>
      <c r="D28" t="str">
        <f t="shared" si="2"/>
        <v>aammo</v>
      </c>
      <c r="E28" t="str">
        <f t="shared" si="3"/>
        <v>aammo</v>
      </c>
      <c r="G28" t="str">
        <f t="shared" si="0"/>
        <v>cpetr_d</v>
      </c>
      <c r="H28" t="str">
        <f t="shared" si="1"/>
        <v>cpetr_d</v>
      </c>
      <c r="J28" s="79"/>
      <c r="AM28" t="str">
        <f t="shared" si="10"/>
        <v>aammo</v>
      </c>
    </row>
    <row r="29" spans="1:39" x14ac:dyDescent="0.25">
      <c r="A29" t="s">
        <v>355</v>
      </c>
      <c r="D29" t="str">
        <f t="shared" si="2"/>
        <v>abchm</v>
      </c>
      <c r="E29" t="str">
        <f t="shared" si="3"/>
        <v>abchm</v>
      </c>
      <c r="G29" t="str">
        <f t="shared" si="0"/>
        <v>cpetr_o</v>
      </c>
      <c r="H29" t="str">
        <f t="shared" si="1"/>
        <v>cpetr_o</v>
      </c>
      <c r="J29" s="79"/>
      <c r="AM29" t="str">
        <f t="shared" si="10"/>
        <v>abchm</v>
      </c>
    </row>
    <row r="30" spans="1:39" x14ac:dyDescent="0.25">
      <c r="A30" t="s">
        <v>356</v>
      </c>
      <c r="D30" t="str">
        <f t="shared" si="2"/>
        <v>aochm</v>
      </c>
      <c r="E30" t="str">
        <f t="shared" si="3"/>
        <v>aochm</v>
      </c>
      <c r="G30" t="str">
        <f t="shared" si="0"/>
        <v>cammo</v>
      </c>
      <c r="H30" t="str">
        <f t="shared" si="1"/>
        <v>cammo</v>
      </c>
      <c r="J30" s="79"/>
      <c r="AM30" t="str">
        <f t="shared" si="10"/>
        <v>aochm</v>
      </c>
    </row>
    <row r="31" spans="1:39" x14ac:dyDescent="0.25">
      <c r="A31" t="s">
        <v>357</v>
      </c>
      <c r="D31" t="str">
        <f t="shared" si="2"/>
        <v>arubb</v>
      </c>
      <c r="E31" t="str">
        <f t="shared" si="3"/>
        <v>arubb</v>
      </c>
      <c r="G31" t="str">
        <f t="shared" si="0"/>
        <v>cbchm</v>
      </c>
      <c r="H31" t="str">
        <f t="shared" si="1"/>
        <v>cbchm</v>
      </c>
      <c r="J31" s="79"/>
      <c r="AM31" t="str">
        <f t="shared" si="10"/>
        <v>arubb</v>
      </c>
    </row>
    <row r="32" spans="1:39" x14ac:dyDescent="0.25">
      <c r="A32" t="s">
        <v>358</v>
      </c>
      <c r="D32" t="str">
        <f t="shared" si="2"/>
        <v>aplas</v>
      </c>
      <c r="E32" t="str">
        <f t="shared" si="3"/>
        <v>aplas</v>
      </c>
      <c r="G32" t="str">
        <f t="shared" si="0"/>
        <v>cochm</v>
      </c>
      <c r="H32" t="str">
        <f t="shared" si="1"/>
        <v>cochm</v>
      </c>
      <c r="J32" s="79"/>
      <c r="AM32" t="str">
        <f t="shared" si="10"/>
        <v>aplas</v>
      </c>
    </row>
    <row r="33" spans="1:39" x14ac:dyDescent="0.25">
      <c r="A33" t="s">
        <v>359</v>
      </c>
      <c r="D33" t="str">
        <f t="shared" si="2"/>
        <v>aglas</v>
      </c>
      <c r="E33" t="str">
        <f t="shared" si="3"/>
        <v>aglas</v>
      </c>
      <c r="G33" t="str">
        <f t="shared" si="0"/>
        <v>crubb</v>
      </c>
      <c r="H33" t="str">
        <f t="shared" si="1"/>
        <v>crubb</v>
      </c>
      <c r="J33" s="79"/>
      <c r="AM33" t="str">
        <f t="shared" si="10"/>
        <v>aglas</v>
      </c>
    </row>
    <row r="34" spans="1:39" x14ac:dyDescent="0.25">
      <c r="A34" t="s">
        <v>14</v>
      </c>
      <c r="D34" t="str">
        <f t="shared" si="2"/>
        <v>anmet</v>
      </c>
      <c r="E34" t="str">
        <f t="shared" si="3"/>
        <v>anmet</v>
      </c>
      <c r="G34" t="str">
        <f t="shared" si="0"/>
        <v>cplas</v>
      </c>
      <c r="H34" t="str">
        <f t="shared" si="1"/>
        <v>cplas</v>
      </c>
      <c r="J34" s="79"/>
      <c r="AM34" t="str">
        <f t="shared" si="10"/>
        <v>anmet</v>
      </c>
    </row>
    <row r="35" spans="1:39" x14ac:dyDescent="0.25">
      <c r="A35" t="s">
        <v>360</v>
      </c>
      <c r="D35" t="str">
        <f t="shared" si="2"/>
        <v>airon</v>
      </c>
      <c r="E35" t="str">
        <f t="shared" si="3"/>
        <v>airon</v>
      </c>
      <c r="G35" t="str">
        <f t="shared" si="0"/>
        <v>cglas</v>
      </c>
      <c r="H35" t="str">
        <f t="shared" si="1"/>
        <v>cglas</v>
      </c>
      <c r="J35" s="79"/>
      <c r="AM35" t="str">
        <f t="shared" si="10"/>
        <v>airon</v>
      </c>
    </row>
    <row r="36" spans="1:39" x14ac:dyDescent="0.25">
      <c r="A36" t="s">
        <v>361</v>
      </c>
      <c r="D36" t="str">
        <f t="shared" si="2"/>
        <v>anfrm</v>
      </c>
      <c r="E36" t="str">
        <f t="shared" si="3"/>
        <v>anfrm</v>
      </c>
      <c r="G36" t="str">
        <f t="shared" si="0"/>
        <v>cnmet</v>
      </c>
      <c r="H36" t="str">
        <f t="shared" si="1"/>
        <v>cnmet</v>
      </c>
      <c r="J36" s="79"/>
      <c r="AM36" t="str">
        <f t="shared" si="10"/>
        <v>anfrm</v>
      </c>
    </row>
    <row r="37" spans="1:39" x14ac:dyDescent="0.25">
      <c r="A37" t="s">
        <v>362</v>
      </c>
      <c r="D37" t="str">
        <f t="shared" si="2"/>
        <v>ametp</v>
      </c>
      <c r="E37" t="str">
        <f t="shared" si="3"/>
        <v>ametp</v>
      </c>
      <c r="G37" t="str">
        <f t="shared" si="0"/>
        <v>ciron</v>
      </c>
      <c r="H37" t="str">
        <f t="shared" si="1"/>
        <v>ciron</v>
      </c>
      <c r="J37" s="79"/>
      <c r="AM37" t="str">
        <f t="shared" si="10"/>
        <v>ametp</v>
      </c>
    </row>
    <row r="38" spans="1:39" x14ac:dyDescent="0.25">
      <c r="A38" t="s">
        <v>15</v>
      </c>
      <c r="D38" t="str">
        <f t="shared" si="2"/>
        <v>amach</v>
      </c>
      <c r="E38" t="str">
        <f t="shared" si="3"/>
        <v>amach</v>
      </c>
      <c r="G38" t="str">
        <f t="shared" si="0"/>
        <v>cnfrm</v>
      </c>
      <c r="H38" t="str">
        <f t="shared" si="1"/>
        <v>cnfrm</v>
      </c>
      <c r="J38" s="79"/>
      <c r="AM38" t="str">
        <f t="shared" si="10"/>
        <v>amach</v>
      </c>
    </row>
    <row r="39" spans="1:39" x14ac:dyDescent="0.25">
      <c r="A39" t="s">
        <v>733</v>
      </c>
      <c r="D39" t="str">
        <f t="shared" si="2"/>
        <v>aelct</v>
      </c>
      <c r="E39" t="str">
        <f t="shared" si="3"/>
        <v>aelct</v>
      </c>
      <c r="G39" t="str">
        <f t="shared" ref="G39:G57" si="11">A95</f>
        <v>cmetp</v>
      </c>
      <c r="H39" t="str">
        <f t="shared" ref="H39:H55" si="12">G39</f>
        <v>cmetp</v>
      </c>
      <c r="J39" s="79"/>
      <c r="AM39" t="str">
        <f t="shared" si="10"/>
        <v>aelct</v>
      </c>
    </row>
    <row r="40" spans="1:39" x14ac:dyDescent="0.25">
      <c r="A40" t="s">
        <v>734</v>
      </c>
      <c r="D40" t="str">
        <f t="shared" si="2"/>
        <v>afcel</v>
      </c>
      <c r="E40" t="str">
        <f t="shared" si="3"/>
        <v>afcel</v>
      </c>
      <c r="G40" t="str">
        <f t="shared" si="11"/>
        <v>cmach</v>
      </c>
      <c r="H40" t="str">
        <f t="shared" si="12"/>
        <v>cmach</v>
      </c>
      <c r="J40" s="79"/>
      <c r="AM40" t="str">
        <f t="shared" si="10"/>
        <v>afcel</v>
      </c>
    </row>
    <row r="41" spans="1:39" x14ac:dyDescent="0.25">
      <c r="A41" t="s">
        <v>363</v>
      </c>
      <c r="D41" t="str">
        <f t="shared" si="2"/>
        <v>aemch</v>
      </c>
      <c r="E41" t="str">
        <f t="shared" si="3"/>
        <v>aemch</v>
      </c>
      <c r="G41" t="str">
        <f t="shared" si="11"/>
        <v>celct</v>
      </c>
      <c r="H41" t="str">
        <f t="shared" si="12"/>
        <v>celct</v>
      </c>
      <c r="J41" s="79"/>
      <c r="AM41" t="str">
        <f t="shared" si="10"/>
        <v>aemch</v>
      </c>
    </row>
    <row r="42" spans="1:39" x14ac:dyDescent="0.25">
      <c r="A42" t="s">
        <v>364</v>
      </c>
      <c r="D42" t="str">
        <f t="shared" si="2"/>
        <v>asequ</v>
      </c>
      <c r="E42" t="str">
        <f t="shared" si="3"/>
        <v>asequ</v>
      </c>
      <c r="G42" t="str">
        <f t="shared" si="11"/>
        <v>cfcel</v>
      </c>
      <c r="H42" t="str">
        <f t="shared" si="12"/>
        <v>cfcel</v>
      </c>
      <c r="J42" s="79"/>
      <c r="AM42" t="str">
        <f t="shared" si="10"/>
        <v>asequ</v>
      </c>
    </row>
    <row r="43" spans="1:39" x14ac:dyDescent="0.25">
      <c r="A43" t="s">
        <v>16</v>
      </c>
      <c r="D43" t="str">
        <f t="shared" si="2"/>
        <v>avehi</v>
      </c>
      <c r="E43" t="str">
        <f t="shared" si="3"/>
        <v>avehi</v>
      </c>
      <c r="G43" t="str">
        <f t="shared" si="11"/>
        <v>cemch</v>
      </c>
      <c r="H43" t="str">
        <f t="shared" si="12"/>
        <v>cemch</v>
      </c>
      <c r="J43" s="79"/>
      <c r="AM43" t="str">
        <f t="shared" si="10"/>
        <v>avehi</v>
      </c>
    </row>
    <row r="44" spans="1:39" x14ac:dyDescent="0.25">
      <c r="A44" t="s">
        <v>365</v>
      </c>
      <c r="D44" t="str">
        <f t="shared" si="2"/>
        <v>atequ</v>
      </c>
      <c r="E44" t="str">
        <f t="shared" si="3"/>
        <v>atequ</v>
      </c>
      <c r="G44" t="str">
        <f t="shared" si="11"/>
        <v>csequ</v>
      </c>
      <c r="H44" t="str">
        <f t="shared" si="12"/>
        <v>csequ</v>
      </c>
      <c r="J44" s="79"/>
      <c r="AM44" t="str">
        <f t="shared" si="10"/>
        <v>atequ</v>
      </c>
    </row>
    <row r="45" spans="1:39" x14ac:dyDescent="0.25">
      <c r="A45" t="s">
        <v>366</v>
      </c>
      <c r="D45" t="str">
        <f t="shared" si="2"/>
        <v>afurn</v>
      </c>
      <c r="E45" t="str">
        <f t="shared" si="3"/>
        <v>afurn</v>
      </c>
      <c r="G45" t="str">
        <f t="shared" si="11"/>
        <v>cvehi</v>
      </c>
      <c r="H45" t="str">
        <f t="shared" si="12"/>
        <v>cvehi</v>
      </c>
      <c r="J45" s="79"/>
      <c r="AM45" t="str">
        <f t="shared" si="10"/>
        <v>afurn</v>
      </c>
    </row>
    <row r="46" spans="1:39" x14ac:dyDescent="0.25">
      <c r="A46" t="s">
        <v>17</v>
      </c>
      <c r="D46" t="str">
        <f t="shared" si="2"/>
        <v>aoman</v>
      </c>
      <c r="E46" t="str">
        <f t="shared" si="3"/>
        <v>aoman</v>
      </c>
      <c r="G46" t="str">
        <f t="shared" si="11"/>
        <v>ctequ</v>
      </c>
      <c r="H46" t="str">
        <f t="shared" si="12"/>
        <v>ctequ</v>
      </c>
      <c r="J46" s="79"/>
      <c r="AM46" t="str">
        <f t="shared" si="10"/>
        <v>aoman</v>
      </c>
    </row>
    <row r="47" spans="1:39" x14ac:dyDescent="0.25">
      <c r="A47" t="s">
        <v>18</v>
      </c>
      <c r="D47" t="str">
        <f t="shared" si="2"/>
        <v>aelec</v>
      </c>
      <c r="E47" t="str">
        <f t="shared" si="3"/>
        <v>aelec</v>
      </c>
      <c r="G47" t="str">
        <f t="shared" si="11"/>
        <v>cfurn</v>
      </c>
      <c r="H47" t="str">
        <f t="shared" si="12"/>
        <v>cfurn</v>
      </c>
      <c r="J47" s="79"/>
      <c r="AM47" t="str">
        <f t="shared" si="10"/>
        <v>aelec</v>
      </c>
    </row>
    <row r="48" spans="1:39" x14ac:dyDescent="0.25">
      <c r="A48" t="s">
        <v>19</v>
      </c>
      <c r="D48" t="str">
        <f t="shared" si="2"/>
        <v>awatr</v>
      </c>
      <c r="E48" t="str">
        <f t="shared" si="3"/>
        <v>awatr</v>
      </c>
      <c r="G48" t="str">
        <f t="shared" si="11"/>
        <v>coman</v>
      </c>
      <c r="H48" t="str">
        <f t="shared" si="12"/>
        <v>coman</v>
      </c>
      <c r="J48" s="79"/>
      <c r="AM48" t="str">
        <f t="shared" si="10"/>
        <v>awatr</v>
      </c>
    </row>
    <row r="49" spans="1:39" x14ac:dyDescent="0.25">
      <c r="A49" t="s">
        <v>20</v>
      </c>
      <c r="D49" t="str">
        <f t="shared" si="2"/>
        <v>acons</v>
      </c>
      <c r="E49" t="str">
        <f t="shared" si="3"/>
        <v>acons</v>
      </c>
      <c r="G49" t="str">
        <f t="shared" si="11"/>
        <v>celec</v>
      </c>
      <c r="H49" t="str">
        <f t="shared" si="12"/>
        <v>celec</v>
      </c>
      <c r="J49" s="79"/>
      <c r="AM49" t="str">
        <f t="shared" si="10"/>
        <v>acons</v>
      </c>
    </row>
    <row r="50" spans="1:39" x14ac:dyDescent="0.25">
      <c r="A50" t="s">
        <v>21</v>
      </c>
      <c r="D50" t="str">
        <f t="shared" si="2"/>
        <v>atrad</v>
      </c>
      <c r="E50" t="str">
        <f t="shared" si="3"/>
        <v>atrad</v>
      </c>
      <c r="G50" t="str">
        <f t="shared" si="11"/>
        <v>cwatr</v>
      </c>
      <c r="H50" t="str">
        <f t="shared" si="12"/>
        <v>cwatr</v>
      </c>
      <c r="J50" s="79"/>
      <c r="AM50" t="str">
        <f t="shared" si="10"/>
        <v>atrad</v>
      </c>
    </row>
    <row r="51" spans="1:39" x14ac:dyDescent="0.25">
      <c r="A51" t="s">
        <v>367</v>
      </c>
      <c r="D51" t="str">
        <f t="shared" si="2"/>
        <v>ahotl</v>
      </c>
      <c r="E51" t="str">
        <f t="shared" si="3"/>
        <v>ahotl</v>
      </c>
      <c r="G51" t="str">
        <f t="shared" si="11"/>
        <v>ccons</v>
      </c>
      <c r="H51" t="str">
        <f t="shared" si="12"/>
        <v>ccons</v>
      </c>
      <c r="J51" s="79"/>
      <c r="AM51" t="str">
        <f t="shared" si="10"/>
        <v>ahotl</v>
      </c>
    </row>
    <row r="52" spans="1:39" x14ac:dyDescent="0.25">
      <c r="A52" t="s">
        <v>729</v>
      </c>
      <c r="D52" t="str">
        <f t="shared" ref="D52:D58" si="13">A52</f>
        <v>aprtr</v>
      </c>
      <c r="E52" t="str">
        <f t="shared" ref="E52:E58" si="14">D52</f>
        <v>aprtr</v>
      </c>
      <c r="G52" t="str">
        <f t="shared" si="11"/>
        <v>ctrad</v>
      </c>
      <c r="H52" t="str">
        <f t="shared" si="12"/>
        <v>ctrad</v>
      </c>
      <c r="J52" s="79"/>
      <c r="AM52" t="str">
        <f t="shared" ref="AM52:AM62" si="15">D52</f>
        <v>aprtr</v>
      </c>
    </row>
    <row r="53" spans="1:39" x14ac:dyDescent="0.25">
      <c r="A53" t="s">
        <v>568</v>
      </c>
      <c r="D53" t="str">
        <f t="shared" si="13"/>
        <v>atrps</v>
      </c>
      <c r="E53" t="str">
        <f t="shared" si="14"/>
        <v>atrps</v>
      </c>
      <c r="G53" t="str">
        <f t="shared" si="11"/>
        <v>chotl</v>
      </c>
      <c r="H53" t="str">
        <f t="shared" si="12"/>
        <v>chotl</v>
      </c>
      <c r="J53" s="79"/>
      <c r="AM53" t="str">
        <f t="shared" si="15"/>
        <v>atrps</v>
      </c>
    </row>
    <row r="54" spans="1:39" x14ac:dyDescent="0.25">
      <c r="A54" t="s">
        <v>710</v>
      </c>
      <c r="D54" t="str">
        <f t="shared" si="13"/>
        <v>altrp-p</v>
      </c>
      <c r="E54" t="str">
        <f t="shared" si="14"/>
        <v>altrp-p</v>
      </c>
      <c r="G54" t="str">
        <f t="shared" si="11"/>
        <v>cptrp-l</v>
      </c>
      <c r="H54" t="str">
        <f t="shared" si="12"/>
        <v>cptrp-l</v>
      </c>
      <c r="J54" s="79"/>
      <c r="AM54" t="str">
        <f t="shared" si="15"/>
        <v>altrp-p</v>
      </c>
    </row>
    <row r="55" spans="1:39" x14ac:dyDescent="0.25">
      <c r="A55" t="s">
        <v>711</v>
      </c>
      <c r="D55" t="str">
        <f t="shared" si="13"/>
        <v>altrp-f</v>
      </c>
      <c r="E55" t="str">
        <f t="shared" si="14"/>
        <v>altrp-f</v>
      </c>
      <c r="G55" t="str">
        <f t="shared" si="11"/>
        <v>cftrp-l</v>
      </c>
      <c r="H55" t="str">
        <f t="shared" si="12"/>
        <v>cftrp-l</v>
      </c>
      <c r="J55" s="79"/>
      <c r="AM55" t="str">
        <f t="shared" si="15"/>
        <v>altrp-f</v>
      </c>
    </row>
    <row r="56" spans="1:39" x14ac:dyDescent="0.25">
      <c r="A56" t="s">
        <v>717</v>
      </c>
      <c r="D56" t="str">
        <f t="shared" si="13"/>
        <v>awtrp</v>
      </c>
      <c r="E56" t="str">
        <f t="shared" si="14"/>
        <v>awtrp</v>
      </c>
      <c r="G56" t="str">
        <f t="shared" si="11"/>
        <v>cptrp-o</v>
      </c>
      <c r="H56" t="str">
        <f t="shared" ref="H56:H57" si="16">G56</f>
        <v>cptrp-o</v>
      </c>
      <c r="J56" s="79"/>
      <c r="AM56" t="str">
        <f t="shared" si="15"/>
        <v>awtrp</v>
      </c>
    </row>
    <row r="57" spans="1:39" x14ac:dyDescent="0.25">
      <c r="A57" t="s">
        <v>718</v>
      </c>
      <c r="D57" t="str">
        <f t="shared" si="13"/>
        <v>aatrp</v>
      </c>
      <c r="E57" t="str">
        <f t="shared" si="14"/>
        <v>aatrp</v>
      </c>
      <c r="G57" s="73" t="str">
        <f t="shared" si="11"/>
        <v>cftrp-o</v>
      </c>
      <c r="H57" s="73" t="str">
        <f t="shared" si="16"/>
        <v>cftrp-o</v>
      </c>
      <c r="J57" s="79"/>
      <c r="AM57" t="str">
        <f t="shared" si="15"/>
        <v>aatrp</v>
      </c>
    </row>
    <row r="58" spans="1:39" x14ac:dyDescent="0.25">
      <c r="A58" t="s">
        <v>23</v>
      </c>
      <c r="D58" t="str">
        <f t="shared" si="13"/>
        <v>acomm</v>
      </c>
      <c r="E58" t="str">
        <f t="shared" si="14"/>
        <v>acomm</v>
      </c>
      <c r="G58" s="79" t="str">
        <f t="shared" ref="G58:G65" si="17">A114</f>
        <v>ctrps</v>
      </c>
      <c r="H58" s="79" t="str">
        <f t="shared" ref="H58:H65" si="18">G58</f>
        <v>ctrps</v>
      </c>
      <c r="J58" s="79"/>
      <c r="AM58" t="str">
        <f t="shared" si="15"/>
        <v>acomm</v>
      </c>
    </row>
    <row r="59" spans="1:39" x14ac:dyDescent="0.25">
      <c r="A59" t="s">
        <v>24</v>
      </c>
      <c r="D59" s="79" t="str">
        <f t="shared" ref="D59:D62" si="19">A59</f>
        <v>afsrv</v>
      </c>
      <c r="E59" s="79" t="str">
        <f t="shared" ref="E59:E62" si="20">D59</f>
        <v>afsrv</v>
      </c>
      <c r="G59" s="79" t="str">
        <f t="shared" si="17"/>
        <v>cprtr</v>
      </c>
      <c r="H59" s="79" t="str">
        <f t="shared" si="18"/>
        <v>cprtr</v>
      </c>
      <c r="J59" s="79"/>
      <c r="AM59" s="79" t="str">
        <f t="shared" si="15"/>
        <v>afsrv</v>
      </c>
    </row>
    <row r="60" spans="1:39" x14ac:dyDescent="0.25">
      <c r="A60" t="s">
        <v>368</v>
      </c>
      <c r="D60" s="79" t="str">
        <f t="shared" si="19"/>
        <v>absrv</v>
      </c>
      <c r="E60" s="79" t="str">
        <f t="shared" si="20"/>
        <v>absrv</v>
      </c>
      <c r="G60" s="79" t="str">
        <f t="shared" si="17"/>
        <v>ccomm</v>
      </c>
      <c r="H60" s="79" t="str">
        <f t="shared" si="18"/>
        <v>ccomm</v>
      </c>
      <c r="J60" s="79"/>
      <c r="AM60" s="79" t="str">
        <f t="shared" si="15"/>
        <v>absrv</v>
      </c>
    </row>
    <row r="61" spans="1:39" x14ac:dyDescent="0.25">
      <c r="A61" t="s">
        <v>25</v>
      </c>
      <c r="D61" s="79" t="str">
        <f t="shared" si="19"/>
        <v>agsrv</v>
      </c>
      <c r="E61" s="79" t="str">
        <f t="shared" si="20"/>
        <v>agsrv</v>
      </c>
      <c r="G61" s="79" t="str">
        <f t="shared" si="17"/>
        <v>cfsrv</v>
      </c>
      <c r="H61" s="79" t="str">
        <f t="shared" si="18"/>
        <v>cfsrv</v>
      </c>
      <c r="J61" s="79"/>
      <c r="AM61" s="79" t="str">
        <f t="shared" si="15"/>
        <v>agsrv</v>
      </c>
    </row>
    <row r="62" spans="1:39" x14ac:dyDescent="0.25">
      <c r="A62" t="s">
        <v>369</v>
      </c>
      <c r="D62" s="79" t="str">
        <f t="shared" si="19"/>
        <v>aosrv</v>
      </c>
      <c r="E62" s="79" t="str">
        <f t="shared" si="20"/>
        <v>aosrv</v>
      </c>
      <c r="G62" s="79" t="str">
        <f t="shared" si="17"/>
        <v>cbsrv</v>
      </c>
      <c r="H62" s="79" t="str">
        <f t="shared" si="18"/>
        <v>cbsrv</v>
      </c>
      <c r="J62" s="79"/>
      <c r="AM62" s="79" t="str">
        <f t="shared" si="15"/>
        <v>aosrv</v>
      </c>
    </row>
    <row r="63" spans="1:39" x14ac:dyDescent="0.25">
      <c r="A63" t="s">
        <v>26</v>
      </c>
      <c r="B63" t="s">
        <v>115</v>
      </c>
      <c r="G63" s="79" t="str">
        <f t="shared" si="17"/>
        <v>cgsrv</v>
      </c>
      <c r="H63" s="79" t="str">
        <f t="shared" si="18"/>
        <v>cgsrv</v>
      </c>
      <c r="J63" s="79"/>
      <c r="AM63" s="79"/>
    </row>
    <row r="64" spans="1:39" x14ac:dyDescent="0.25">
      <c r="A64" t="s">
        <v>406</v>
      </c>
      <c r="G64" s="79" t="str">
        <f t="shared" si="17"/>
        <v>cosrv</v>
      </c>
      <c r="H64" s="79" t="str">
        <f t="shared" si="18"/>
        <v>cosrv</v>
      </c>
      <c r="J64" s="79"/>
      <c r="AM64" s="79"/>
    </row>
    <row r="65" spans="1:39" x14ac:dyDescent="0.25">
      <c r="A65" t="s">
        <v>407</v>
      </c>
      <c r="G65" s="79" t="str">
        <f t="shared" si="17"/>
        <v>cimpt</v>
      </c>
      <c r="H65" s="79" t="str">
        <f t="shared" si="18"/>
        <v>cimpt</v>
      </c>
      <c r="J65" s="79"/>
      <c r="AM65" s="79"/>
    </row>
    <row r="66" spans="1:39" x14ac:dyDescent="0.25">
      <c r="A66" t="s">
        <v>551</v>
      </c>
      <c r="G66" s="79"/>
      <c r="H66" s="79"/>
      <c r="J66" s="79"/>
    </row>
    <row r="67" spans="1:39" x14ac:dyDescent="0.25">
      <c r="A67" t="s">
        <v>552</v>
      </c>
      <c r="G67" s="79"/>
      <c r="H67" s="79"/>
      <c r="J67" s="79"/>
    </row>
    <row r="68" spans="1:39" x14ac:dyDescent="0.25">
      <c r="A68" t="s">
        <v>735</v>
      </c>
      <c r="G68" s="79"/>
      <c r="H68" s="79"/>
      <c r="J68" s="79"/>
    </row>
    <row r="69" spans="1:39" x14ac:dyDescent="0.25">
      <c r="A69" t="s">
        <v>593</v>
      </c>
      <c r="G69" s="79"/>
      <c r="H69" s="79"/>
      <c r="J69" s="79"/>
    </row>
    <row r="70" spans="1:39" x14ac:dyDescent="0.25">
      <c r="A70" t="s">
        <v>569</v>
      </c>
      <c r="G70" s="79"/>
      <c r="H70" s="79"/>
      <c r="J70" s="79"/>
    </row>
    <row r="71" spans="1:39" x14ac:dyDescent="0.25">
      <c r="A71" t="s">
        <v>327</v>
      </c>
      <c r="J71" s="79"/>
    </row>
    <row r="72" spans="1:39" x14ac:dyDescent="0.25">
      <c r="A72" t="s">
        <v>412</v>
      </c>
      <c r="J72" s="79"/>
    </row>
    <row r="73" spans="1:39" x14ac:dyDescent="0.25">
      <c r="A73" t="s">
        <v>590</v>
      </c>
      <c r="J73" s="79"/>
    </row>
    <row r="74" spans="1:39" x14ac:dyDescent="0.25">
      <c r="A74" t="s">
        <v>29</v>
      </c>
      <c r="J74" s="79"/>
    </row>
    <row r="75" spans="1:39" x14ac:dyDescent="0.25">
      <c r="A75" t="s">
        <v>370</v>
      </c>
      <c r="J75" s="79"/>
    </row>
    <row r="76" spans="1:39" x14ac:dyDescent="0.25">
      <c r="A76" t="s">
        <v>30</v>
      </c>
      <c r="J76" s="79"/>
    </row>
    <row r="77" spans="1:39" x14ac:dyDescent="0.25">
      <c r="A77" t="s">
        <v>371</v>
      </c>
      <c r="J77" s="79"/>
    </row>
    <row r="78" spans="1:39" x14ac:dyDescent="0.25">
      <c r="A78" t="s">
        <v>372</v>
      </c>
      <c r="J78" s="79"/>
    </row>
    <row r="79" spans="1:39" x14ac:dyDescent="0.25">
      <c r="A79" t="s">
        <v>373</v>
      </c>
      <c r="J79" s="79"/>
    </row>
    <row r="80" spans="1:39" x14ac:dyDescent="0.25">
      <c r="A80" t="s">
        <v>374</v>
      </c>
      <c r="J80" s="79"/>
    </row>
    <row r="81" spans="1:10" x14ac:dyDescent="0.25">
      <c r="A81" t="s">
        <v>375</v>
      </c>
      <c r="J81" s="79"/>
    </row>
    <row r="82" spans="1:10" x14ac:dyDescent="0.25">
      <c r="A82" t="s">
        <v>376</v>
      </c>
      <c r="J82" s="79"/>
    </row>
    <row r="83" spans="1:10" x14ac:dyDescent="0.25">
      <c r="A83" t="s">
        <v>712</v>
      </c>
      <c r="J83" s="79"/>
    </row>
    <row r="84" spans="1:10" x14ac:dyDescent="0.25">
      <c r="A84" t="s">
        <v>713</v>
      </c>
      <c r="J84" s="79"/>
    </row>
    <row r="85" spans="1:10" x14ac:dyDescent="0.25">
      <c r="A85" t="s">
        <v>570</v>
      </c>
      <c r="J85" s="79"/>
    </row>
    <row r="86" spans="1:10" x14ac:dyDescent="0.25">
      <c r="A86" t="s">
        <v>736</v>
      </c>
      <c r="J86" s="79"/>
    </row>
    <row r="87" spans="1:10" x14ac:dyDescent="0.25">
      <c r="A87" t="s">
        <v>377</v>
      </c>
      <c r="J87" s="79"/>
    </row>
    <row r="88" spans="1:10" x14ac:dyDescent="0.25">
      <c r="A88" t="s">
        <v>378</v>
      </c>
      <c r="J88" s="79"/>
    </row>
    <row r="89" spans="1:10" x14ac:dyDescent="0.25">
      <c r="A89" t="s">
        <v>379</v>
      </c>
      <c r="J89" s="79"/>
    </row>
    <row r="90" spans="1:10" x14ac:dyDescent="0.25">
      <c r="A90" t="s">
        <v>380</v>
      </c>
      <c r="J90" s="79"/>
    </row>
    <row r="91" spans="1:10" x14ac:dyDescent="0.25">
      <c r="A91" t="s">
        <v>381</v>
      </c>
      <c r="J91" s="79"/>
    </row>
    <row r="92" spans="1:10" x14ac:dyDescent="0.25">
      <c r="A92" t="s">
        <v>32</v>
      </c>
      <c r="J92" s="79"/>
    </row>
    <row r="93" spans="1:10" x14ac:dyDescent="0.25">
      <c r="A93" t="s">
        <v>382</v>
      </c>
      <c r="J93" s="79"/>
    </row>
    <row r="94" spans="1:10" x14ac:dyDescent="0.25">
      <c r="A94" t="s">
        <v>383</v>
      </c>
      <c r="J94" s="79"/>
    </row>
    <row r="95" spans="1:10" x14ac:dyDescent="0.25">
      <c r="A95" t="s">
        <v>384</v>
      </c>
      <c r="J95" s="79"/>
    </row>
    <row r="96" spans="1:10" x14ac:dyDescent="0.25">
      <c r="A96" t="s">
        <v>33</v>
      </c>
      <c r="J96" s="79"/>
    </row>
    <row r="97" spans="1:10" x14ac:dyDescent="0.25">
      <c r="A97" t="s">
        <v>737</v>
      </c>
      <c r="J97" s="79"/>
    </row>
    <row r="98" spans="1:10" x14ac:dyDescent="0.25">
      <c r="A98" t="s">
        <v>738</v>
      </c>
      <c r="J98" s="79"/>
    </row>
    <row r="99" spans="1:10" x14ac:dyDescent="0.25">
      <c r="A99" t="s">
        <v>385</v>
      </c>
      <c r="J99" s="79"/>
    </row>
    <row r="100" spans="1:10" x14ac:dyDescent="0.25">
      <c r="A100" t="s">
        <v>386</v>
      </c>
      <c r="J100" s="79"/>
    </row>
    <row r="101" spans="1:10" x14ac:dyDescent="0.25">
      <c r="A101" t="s">
        <v>34</v>
      </c>
      <c r="J101" s="79"/>
    </row>
    <row r="102" spans="1:10" x14ac:dyDescent="0.25">
      <c r="A102" t="s">
        <v>387</v>
      </c>
      <c r="J102" s="79"/>
    </row>
    <row r="103" spans="1:10" x14ac:dyDescent="0.25">
      <c r="A103" t="s">
        <v>388</v>
      </c>
      <c r="J103" s="79"/>
    </row>
    <row r="104" spans="1:10" x14ac:dyDescent="0.25">
      <c r="A104" t="s">
        <v>35</v>
      </c>
      <c r="J104" s="79"/>
    </row>
    <row r="105" spans="1:10" x14ac:dyDescent="0.25">
      <c r="A105" t="s">
        <v>36</v>
      </c>
      <c r="J105" s="79"/>
    </row>
    <row r="106" spans="1:10" x14ac:dyDescent="0.25">
      <c r="A106" t="s">
        <v>37</v>
      </c>
      <c r="J106" s="79"/>
    </row>
    <row r="107" spans="1:10" x14ac:dyDescent="0.25">
      <c r="A107" t="s">
        <v>38</v>
      </c>
      <c r="J107" s="79"/>
    </row>
    <row r="108" spans="1:10" x14ac:dyDescent="0.25">
      <c r="A108" t="s">
        <v>39</v>
      </c>
      <c r="J108" s="79"/>
    </row>
    <row r="109" spans="1:10" x14ac:dyDescent="0.25">
      <c r="A109" t="s">
        <v>389</v>
      </c>
      <c r="J109" s="79"/>
    </row>
    <row r="110" spans="1:10" x14ac:dyDescent="0.25">
      <c r="A110" t="s">
        <v>572</v>
      </c>
      <c r="J110" s="79"/>
    </row>
    <row r="111" spans="1:10" x14ac:dyDescent="0.25">
      <c r="A111" t="s">
        <v>573</v>
      </c>
      <c r="J111" s="79"/>
    </row>
    <row r="112" spans="1:10" x14ac:dyDescent="0.25">
      <c r="A112" t="s">
        <v>575</v>
      </c>
      <c r="J112" s="79"/>
    </row>
    <row r="113" spans="1:10" x14ac:dyDescent="0.25">
      <c r="A113" t="s">
        <v>576</v>
      </c>
      <c r="J113" s="79"/>
    </row>
    <row r="114" spans="1:10" x14ac:dyDescent="0.25">
      <c r="A114" t="s">
        <v>714</v>
      </c>
      <c r="J114" s="79"/>
    </row>
    <row r="115" spans="1:10" x14ac:dyDescent="0.25">
      <c r="A115" t="s">
        <v>730</v>
      </c>
      <c r="J115" s="79"/>
    </row>
    <row r="116" spans="1:10" x14ac:dyDescent="0.25">
      <c r="A116" t="s">
        <v>41</v>
      </c>
      <c r="J116" s="79"/>
    </row>
    <row r="117" spans="1:10" x14ac:dyDescent="0.25">
      <c r="A117" t="s">
        <v>42</v>
      </c>
      <c r="J117" s="79"/>
    </row>
    <row r="118" spans="1:10" x14ac:dyDescent="0.25">
      <c r="A118" t="s">
        <v>390</v>
      </c>
      <c r="J118" s="79"/>
    </row>
    <row r="119" spans="1:10" x14ac:dyDescent="0.25">
      <c r="A119" t="s">
        <v>43</v>
      </c>
      <c r="J119" s="79"/>
    </row>
    <row r="120" spans="1:10" x14ac:dyDescent="0.25">
      <c r="A120" t="s">
        <v>391</v>
      </c>
      <c r="J120" s="79"/>
    </row>
    <row r="121" spans="1:10" x14ac:dyDescent="0.25">
      <c r="A121" t="s">
        <v>553</v>
      </c>
      <c r="J121" s="79"/>
    </row>
    <row r="122" spans="1:10" x14ac:dyDescent="0.25">
      <c r="A122" t="s">
        <v>44</v>
      </c>
      <c r="B122" t="s">
        <v>80</v>
      </c>
      <c r="J122" s="79"/>
    </row>
    <row r="123" spans="1:10" x14ac:dyDescent="0.25">
      <c r="A123" t="s">
        <v>190</v>
      </c>
      <c r="J123" s="79"/>
    </row>
    <row r="124" spans="1:10" x14ac:dyDescent="0.25">
      <c r="A124" t="s">
        <v>191</v>
      </c>
      <c r="J124" s="79"/>
    </row>
    <row r="125" spans="1:10" x14ac:dyDescent="0.25">
      <c r="A125" t="s">
        <v>192</v>
      </c>
      <c r="J125" s="79"/>
    </row>
    <row r="126" spans="1:10" x14ac:dyDescent="0.25">
      <c r="A126" t="s">
        <v>392</v>
      </c>
      <c r="B126" t="s">
        <v>113</v>
      </c>
      <c r="J126" s="79"/>
    </row>
    <row r="127" spans="1:10" x14ac:dyDescent="0.25">
      <c r="A127" t="s">
        <v>393</v>
      </c>
      <c r="J127" s="79"/>
    </row>
    <row r="128" spans="1:10" x14ac:dyDescent="0.25">
      <c r="A128" t="s">
        <v>394</v>
      </c>
      <c r="J128" s="79"/>
    </row>
    <row r="129" spans="1:10" x14ac:dyDescent="0.25">
      <c r="A129" t="s">
        <v>395</v>
      </c>
      <c r="J129" s="79"/>
    </row>
    <row r="130" spans="1:10" x14ac:dyDescent="0.25">
      <c r="A130" t="s">
        <v>45</v>
      </c>
      <c r="B130" t="s">
        <v>534</v>
      </c>
      <c r="J130" s="79"/>
    </row>
    <row r="131" spans="1:10" x14ac:dyDescent="0.25">
      <c r="A131" t="s">
        <v>531</v>
      </c>
      <c r="B131" t="s">
        <v>533</v>
      </c>
      <c r="J131" s="79"/>
    </row>
    <row r="132" spans="1:10" x14ac:dyDescent="0.25">
      <c r="A132" t="s">
        <v>542</v>
      </c>
      <c r="J132" s="79"/>
    </row>
    <row r="133" spans="1:10" x14ac:dyDescent="0.25">
      <c r="A133" t="s">
        <v>543</v>
      </c>
      <c r="J133" s="79"/>
    </row>
    <row r="134" spans="1:10" x14ac:dyDescent="0.25">
      <c r="A134" t="s">
        <v>415</v>
      </c>
      <c r="B134" t="s">
        <v>114</v>
      </c>
      <c r="J134" s="79"/>
    </row>
    <row r="135" spans="1:10" x14ac:dyDescent="0.25">
      <c r="A135" t="s">
        <v>530</v>
      </c>
      <c r="B135" t="s">
        <v>81</v>
      </c>
      <c r="J135" s="79"/>
    </row>
    <row r="136" spans="1:10" x14ac:dyDescent="0.25">
      <c r="A136" t="s">
        <v>532</v>
      </c>
      <c r="J136" s="79"/>
    </row>
    <row r="137" spans="1:10" x14ac:dyDescent="0.25">
      <c r="A137" t="s">
        <v>47</v>
      </c>
      <c r="B137" t="s">
        <v>6</v>
      </c>
      <c r="J137" s="79"/>
    </row>
    <row r="138" spans="1:10" x14ac:dyDescent="0.25">
      <c r="A138" t="s">
        <v>48</v>
      </c>
      <c r="J138" s="79"/>
    </row>
    <row r="139" spans="1:10" x14ac:dyDescent="0.25">
      <c r="A139" t="s">
        <v>49</v>
      </c>
      <c r="J139" s="79"/>
    </row>
    <row r="140" spans="1:10" x14ac:dyDescent="0.25">
      <c r="A140" t="s">
        <v>50</v>
      </c>
      <c r="J140" s="79"/>
    </row>
    <row r="141" spans="1:10" x14ac:dyDescent="0.25">
      <c r="A141" t="s">
        <v>51</v>
      </c>
      <c r="J141" s="79"/>
    </row>
    <row r="142" spans="1:10" x14ac:dyDescent="0.25">
      <c r="A142" t="s">
        <v>52</v>
      </c>
      <c r="J142" s="79"/>
    </row>
    <row r="143" spans="1:10" x14ac:dyDescent="0.25">
      <c r="A143" t="s">
        <v>53</v>
      </c>
      <c r="J143" s="79"/>
    </row>
    <row r="144" spans="1:10" x14ac:dyDescent="0.25">
      <c r="A144" t="s">
        <v>54</v>
      </c>
      <c r="J144" s="79"/>
    </row>
    <row r="145" spans="1:10" x14ac:dyDescent="0.25">
      <c r="A145" t="s">
        <v>55</v>
      </c>
      <c r="J145" s="79"/>
    </row>
    <row r="146" spans="1:10" x14ac:dyDescent="0.25">
      <c r="A146" t="s">
        <v>728</v>
      </c>
      <c r="J146" s="79"/>
    </row>
    <row r="147" spans="1:10" x14ac:dyDescent="0.25">
      <c r="A147" t="s">
        <v>60</v>
      </c>
      <c r="B147" t="s">
        <v>86</v>
      </c>
      <c r="J147" s="79"/>
    </row>
    <row r="148" spans="1:10" x14ac:dyDescent="0.25">
      <c r="A148" t="s">
        <v>58</v>
      </c>
      <c r="B148" t="s">
        <v>195</v>
      </c>
      <c r="J148" s="79"/>
    </row>
    <row r="149" spans="1:10" x14ac:dyDescent="0.25">
      <c r="A149" t="s">
        <v>541</v>
      </c>
      <c r="J149" s="79"/>
    </row>
    <row r="150" spans="1:10" x14ac:dyDescent="0.25">
      <c r="A150" t="s">
        <v>59</v>
      </c>
      <c r="J150" s="79"/>
    </row>
    <row r="151" spans="1:10" x14ac:dyDescent="0.25">
      <c r="A151" t="s">
        <v>57</v>
      </c>
      <c r="J151" s="79"/>
    </row>
    <row r="152" spans="1:10" x14ac:dyDescent="0.25">
      <c r="A152" t="s">
        <v>56</v>
      </c>
      <c r="B152" s="16"/>
      <c r="J152" s="79"/>
    </row>
    <row r="153" spans="1:10" x14ac:dyDescent="0.25">
      <c r="A153" t="s">
        <v>554</v>
      </c>
      <c r="J153" s="79"/>
    </row>
    <row r="154" spans="1:10" x14ac:dyDescent="0.25">
      <c r="A154" t="s">
        <v>723</v>
      </c>
      <c r="J154" s="79"/>
    </row>
    <row r="155" spans="1:10" x14ac:dyDescent="0.25">
      <c r="A155" t="s">
        <v>724</v>
      </c>
      <c r="B155" s="15"/>
      <c r="J155" s="79"/>
    </row>
    <row r="156" spans="1:10" x14ac:dyDescent="0.25">
      <c r="A156" t="s">
        <v>61</v>
      </c>
      <c r="B156" s="7" t="s">
        <v>196</v>
      </c>
      <c r="J156" s="79"/>
    </row>
    <row r="157" spans="1:10" x14ac:dyDescent="0.25">
      <c r="A157" t="s">
        <v>535</v>
      </c>
      <c r="B157" s="7"/>
      <c r="J157" s="79"/>
    </row>
    <row r="158" spans="1:10" x14ac:dyDescent="0.25">
      <c r="A158" t="s">
        <v>62</v>
      </c>
      <c r="B158" s="7" t="s">
        <v>197</v>
      </c>
      <c r="J158" s="79"/>
    </row>
    <row r="159" spans="1:10" x14ac:dyDescent="0.25">
      <c r="A159" t="s">
        <v>63</v>
      </c>
      <c r="B159" s="7" t="s">
        <v>89</v>
      </c>
      <c r="J159" s="79"/>
    </row>
    <row r="160" spans="1:10" x14ac:dyDescent="0.25">
      <c r="A160" t="s">
        <v>194</v>
      </c>
      <c r="B160" s="7" t="s">
        <v>258</v>
      </c>
      <c r="J160" s="79"/>
    </row>
    <row r="161" spans="1:10" x14ac:dyDescent="0.25">
      <c r="A161" t="s">
        <v>341</v>
      </c>
      <c r="B161" s="7" t="s">
        <v>296</v>
      </c>
      <c r="J161" s="79"/>
    </row>
    <row r="162" spans="1:10" x14ac:dyDescent="0.25">
      <c r="A162" t="s">
        <v>342</v>
      </c>
      <c r="B162" s="7"/>
      <c r="J162" s="79"/>
    </row>
    <row r="163" spans="1:10" x14ac:dyDescent="0.25">
      <c r="A163" t="s">
        <v>343</v>
      </c>
      <c r="B163" s="7"/>
      <c r="J163" s="79"/>
    </row>
    <row r="164" spans="1:10" x14ac:dyDescent="0.25">
      <c r="A164" t="s">
        <v>271</v>
      </c>
      <c r="B164" s="7" t="s">
        <v>739</v>
      </c>
      <c r="J164" s="79"/>
    </row>
    <row r="165" spans="1:10" x14ac:dyDescent="0.25">
      <c r="A165" t="s">
        <v>272</v>
      </c>
      <c r="B165" s="7" t="s">
        <v>739</v>
      </c>
      <c r="J165" s="79"/>
    </row>
    <row r="166" spans="1:10" x14ac:dyDescent="0.25">
      <c r="A166" t="s">
        <v>273</v>
      </c>
      <c r="B166" s="7" t="s">
        <v>739</v>
      </c>
      <c r="J166" s="79"/>
    </row>
    <row r="167" spans="1:10" x14ac:dyDescent="0.25">
      <c r="A167" t="s">
        <v>274</v>
      </c>
      <c r="B167" s="7" t="s">
        <v>740</v>
      </c>
      <c r="J167" s="79"/>
    </row>
    <row r="168" spans="1:10" x14ac:dyDescent="0.25">
      <c r="A168" t="s">
        <v>275</v>
      </c>
      <c r="B168" s="7" t="s">
        <v>741</v>
      </c>
      <c r="J168" s="79"/>
    </row>
    <row r="169" spans="1:10" x14ac:dyDescent="0.25">
      <c r="A169" t="s">
        <v>276</v>
      </c>
      <c r="B169" t="s">
        <v>742</v>
      </c>
      <c r="J169" s="79"/>
    </row>
    <row r="170" spans="1:10" x14ac:dyDescent="0.25">
      <c r="A170" t="s">
        <v>277</v>
      </c>
      <c r="B170" t="s">
        <v>743</v>
      </c>
      <c r="J170" s="79"/>
    </row>
    <row r="171" spans="1:10" x14ac:dyDescent="0.25">
      <c r="A171" t="s">
        <v>278</v>
      </c>
      <c r="B171" t="s">
        <v>744</v>
      </c>
      <c r="J171" s="79"/>
    </row>
    <row r="172" spans="1:10" x14ac:dyDescent="0.25">
      <c r="A172" t="s">
        <v>279</v>
      </c>
      <c r="B172" t="s">
        <v>745</v>
      </c>
      <c r="J172" s="79"/>
    </row>
    <row r="173" spans="1:10" x14ac:dyDescent="0.25">
      <c r="A173" t="s">
        <v>280</v>
      </c>
      <c r="B173" t="s">
        <v>746</v>
      </c>
      <c r="J173" s="79"/>
    </row>
    <row r="174" spans="1:10" x14ac:dyDescent="0.25">
      <c r="A174" t="s">
        <v>62</v>
      </c>
      <c r="B174" t="s">
        <v>747</v>
      </c>
      <c r="J174" s="79"/>
    </row>
    <row r="175" spans="1:10" x14ac:dyDescent="0.25">
      <c r="A175" t="s">
        <v>281</v>
      </c>
      <c r="B175" t="s">
        <v>748</v>
      </c>
      <c r="J175" s="79"/>
    </row>
    <row r="176" spans="1:10" x14ac:dyDescent="0.25">
      <c r="A176" t="s">
        <v>64</v>
      </c>
      <c r="B176" t="s">
        <v>749</v>
      </c>
      <c r="J176" s="79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66"/>
  <sheetViews>
    <sheetView zoomScale="80" zoomScaleNormal="80" workbookViewId="0">
      <pane ySplit="6" topLeftCell="A34" activePane="bottomLeft" state="frozen"/>
      <selection activeCell="D21" sqref="D21"/>
      <selection pane="bottomLeft" activeCell="A63" sqref="A63:C66"/>
    </sheetView>
  </sheetViews>
  <sheetFormatPr defaultRowHeight="15" x14ac:dyDescent="0.25"/>
  <sheetData>
    <row r="1" spans="1:46" ht="18.75" x14ac:dyDescent="0.3">
      <c r="A1" s="1" t="s">
        <v>188</v>
      </c>
    </row>
    <row r="2" spans="1:46" x14ac:dyDescent="0.25">
      <c r="A2" s="7" t="s">
        <v>119</v>
      </c>
      <c r="B2" s="7" t="s">
        <v>120</v>
      </c>
      <c r="C2" s="7" t="s">
        <v>121</v>
      </c>
      <c r="D2" s="7" t="s">
        <v>122</v>
      </c>
      <c r="E2" s="7" t="s">
        <v>123</v>
      </c>
      <c r="F2" s="7" t="s">
        <v>124</v>
      </c>
      <c r="G2" s="7" t="s">
        <v>125</v>
      </c>
      <c r="H2" s="7" t="s">
        <v>126</v>
      </c>
      <c r="I2" s="7" t="s">
        <v>127</v>
      </c>
      <c r="J2" s="7" t="s">
        <v>128</v>
      </c>
      <c r="K2" s="7" t="s">
        <v>129</v>
      </c>
      <c r="L2" s="7" t="s">
        <v>130</v>
      </c>
      <c r="M2" s="7" t="s">
        <v>131</v>
      </c>
      <c r="N2" s="7" t="s">
        <v>132</v>
      </c>
      <c r="O2" s="7" t="s">
        <v>133</v>
      </c>
      <c r="P2" s="7" t="s">
        <v>134</v>
      </c>
      <c r="Q2" s="8" t="s">
        <v>135</v>
      </c>
      <c r="R2" s="8" t="s">
        <v>136</v>
      </c>
      <c r="S2" s="7" t="s">
        <v>137</v>
      </c>
      <c r="T2" s="7" t="s">
        <v>138</v>
      </c>
      <c r="U2" s="7" t="s">
        <v>139</v>
      </c>
      <c r="V2" s="7" t="s">
        <v>140</v>
      </c>
      <c r="W2" s="7" t="s">
        <v>141</v>
      </c>
      <c r="X2" s="7" t="s">
        <v>142</v>
      </c>
      <c r="Y2" s="7" t="s">
        <v>143</v>
      </c>
      <c r="Z2" s="7" t="s">
        <v>144</v>
      </c>
      <c r="AA2" s="7" t="s">
        <v>145</v>
      </c>
      <c r="AB2" s="7" t="s">
        <v>146</v>
      </c>
      <c r="AC2" s="7" t="s">
        <v>147</v>
      </c>
      <c r="AD2" s="7" t="s">
        <v>148</v>
      </c>
      <c r="AE2" s="7" t="s">
        <v>149</v>
      </c>
      <c r="AF2" s="7" t="s">
        <v>150</v>
      </c>
      <c r="AG2" s="7" t="s">
        <v>151</v>
      </c>
      <c r="AH2" s="7" t="s">
        <v>152</v>
      </c>
      <c r="AI2" s="7" t="s">
        <v>153</v>
      </c>
      <c r="AJ2" s="7" t="s">
        <v>154</v>
      </c>
      <c r="AK2" s="7" t="s">
        <v>155</v>
      </c>
      <c r="AL2" s="7" t="s">
        <v>156</v>
      </c>
      <c r="AM2" s="7" t="s">
        <v>157</v>
      </c>
      <c r="AN2" s="7" t="s">
        <v>158</v>
      </c>
      <c r="AO2" s="7" t="s">
        <v>159</v>
      </c>
      <c r="AP2" s="7" t="s">
        <v>160</v>
      </c>
      <c r="AQ2" s="7" t="s">
        <v>161</v>
      </c>
      <c r="AR2" s="7" t="s">
        <v>162</v>
      </c>
      <c r="AS2" s="7" t="s">
        <v>163</v>
      </c>
      <c r="AT2" s="7" t="s">
        <v>164</v>
      </c>
    </row>
    <row r="4" spans="1:46" x14ac:dyDescent="0.25">
      <c r="A4" s="3" t="s">
        <v>201</v>
      </c>
    </row>
    <row r="5" spans="1:46" x14ac:dyDescent="0.25">
      <c r="A5" s="5" t="s">
        <v>266</v>
      </c>
    </row>
    <row r="6" spans="1:46" x14ac:dyDescent="0.25">
      <c r="A6" s="7" t="s">
        <v>216</v>
      </c>
      <c r="B6" s="7" t="s">
        <v>95</v>
      </c>
      <c r="C6" s="7" t="s">
        <v>186</v>
      </c>
    </row>
    <row r="7" spans="1:46" x14ac:dyDescent="0.25">
      <c r="A7" t="str">
        <f>Sets!D7</f>
        <v>aagri</v>
      </c>
      <c r="B7" t="str">
        <f>Sets!E7</f>
        <v>aagri</v>
      </c>
      <c r="C7" t="s">
        <v>194</v>
      </c>
    </row>
    <row r="8" spans="1:46" x14ac:dyDescent="0.25">
      <c r="A8" t="str">
        <f>Sets!D8</f>
        <v>afore</v>
      </c>
      <c r="B8" t="str">
        <f>Sets!E8</f>
        <v>afore</v>
      </c>
      <c r="C8" t="s">
        <v>194</v>
      </c>
    </row>
    <row r="9" spans="1:46" x14ac:dyDescent="0.25">
      <c r="A9" t="str">
        <f>Sets!D9</f>
        <v>afish</v>
      </c>
      <c r="B9" t="str">
        <f>Sets!E9</f>
        <v>afish</v>
      </c>
      <c r="C9" t="s">
        <v>194</v>
      </c>
    </row>
    <row r="10" spans="1:46" x14ac:dyDescent="0.25">
      <c r="A10" t="str">
        <f>Sets!D10</f>
        <v>acoal</v>
      </c>
      <c r="B10" t="str">
        <f>Sets!E10</f>
        <v>acoal</v>
      </c>
      <c r="C10" t="s">
        <v>194</v>
      </c>
    </row>
    <row r="11" spans="1:46" x14ac:dyDescent="0.25">
      <c r="A11" t="str">
        <f>Sets!D11</f>
        <v>agold</v>
      </c>
      <c r="B11" t="str">
        <f>Sets!E11</f>
        <v>agold</v>
      </c>
      <c r="C11" t="s">
        <v>194</v>
      </c>
    </row>
    <row r="12" spans="1:46" x14ac:dyDescent="0.25">
      <c r="A12" t="str">
        <f>Sets!D12</f>
        <v>apgm</v>
      </c>
      <c r="B12" t="str">
        <f>Sets!E12</f>
        <v>apgm</v>
      </c>
      <c r="C12" t="s">
        <v>194</v>
      </c>
    </row>
    <row r="13" spans="1:46" x14ac:dyDescent="0.25">
      <c r="A13" t="str">
        <f>Sets!D13</f>
        <v>amore</v>
      </c>
      <c r="B13" t="str">
        <f>Sets!E13</f>
        <v>amore</v>
      </c>
      <c r="C13" t="s">
        <v>194</v>
      </c>
    </row>
    <row r="14" spans="1:46" x14ac:dyDescent="0.25">
      <c r="A14" t="str">
        <f>Sets!D14</f>
        <v>amine</v>
      </c>
      <c r="B14" t="str">
        <f>Sets!E14</f>
        <v>amine</v>
      </c>
      <c r="C14" t="s">
        <v>194</v>
      </c>
    </row>
    <row r="15" spans="1:46" x14ac:dyDescent="0.25">
      <c r="A15" t="str">
        <f>Sets!D15</f>
        <v>acoil</v>
      </c>
      <c r="B15" t="str">
        <f>Sets!E15</f>
        <v>acoil</v>
      </c>
      <c r="C15" t="s">
        <v>194</v>
      </c>
    </row>
    <row r="16" spans="1:46" x14ac:dyDescent="0.25">
      <c r="A16" t="str">
        <f>Sets!D16</f>
        <v>angas</v>
      </c>
      <c r="B16" t="str">
        <f>Sets!E16</f>
        <v>angas</v>
      </c>
      <c r="C16" t="s">
        <v>194</v>
      </c>
    </row>
    <row r="17" spans="1:3" x14ac:dyDescent="0.25">
      <c r="A17" t="str">
        <f>Sets!D17</f>
        <v>ahydr</v>
      </c>
      <c r="B17" t="str">
        <f>Sets!E17</f>
        <v>ahydr</v>
      </c>
      <c r="C17" t="s">
        <v>194</v>
      </c>
    </row>
    <row r="18" spans="1:3" x14ac:dyDescent="0.25">
      <c r="A18" t="str">
        <f>Sets!D18</f>
        <v>afood</v>
      </c>
      <c r="B18" t="str">
        <f>Sets!E18</f>
        <v>afood</v>
      </c>
      <c r="C18" t="s">
        <v>194</v>
      </c>
    </row>
    <row r="19" spans="1:3" x14ac:dyDescent="0.25">
      <c r="A19" t="str">
        <f>Sets!D19</f>
        <v>abevt</v>
      </c>
      <c r="B19" t="str">
        <f>Sets!E19</f>
        <v>abevt</v>
      </c>
      <c r="C19" t="s">
        <v>194</v>
      </c>
    </row>
    <row r="20" spans="1:3" x14ac:dyDescent="0.25">
      <c r="A20" t="str">
        <f>Sets!D20</f>
        <v>atext</v>
      </c>
      <c r="B20" t="str">
        <f>Sets!E20</f>
        <v>atext</v>
      </c>
      <c r="C20" t="s">
        <v>194</v>
      </c>
    </row>
    <row r="21" spans="1:3" x14ac:dyDescent="0.25">
      <c r="A21" t="str">
        <f>Sets!D21</f>
        <v>aclth</v>
      </c>
      <c r="B21" t="str">
        <f>Sets!E21</f>
        <v>aclth</v>
      </c>
      <c r="C21" t="s">
        <v>194</v>
      </c>
    </row>
    <row r="22" spans="1:3" x14ac:dyDescent="0.25">
      <c r="A22" t="str">
        <f>Sets!D22</f>
        <v>aleat</v>
      </c>
      <c r="B22" t="str">
        <f>Sets!E22</f>
        <v>aleat</v>
      </c>
      <c r="C22" t="s">
        <v>194</v>
      </c>
    </row>
    <row r="23" spans="1:3" x14ac:dyDescent="0.25">
      <c r="A23" t="str">
        <f>Sets!D23</f>
        <v>afoot</v>
      </c>
      <c r="B23" t="str">
        <f>Sets!E23</f>
        <v>afoot</v>
      </c>
      <c r="C23" t="s">
        <v>194</v>
      </c>
    </row>
    <row r="24" spans="1:3" x14ac:dyDescent="0.25">
      <c r="A24" t="str">
        <f>Sets!D24</f>
        <v>awood</v>
      </c>
      <c r="B24" t="str">
        <f>Sets!E24</f>
        <v>awood</v>
      </c>
      <c r="C24" t="s">
        <v>194</v>
      </c>
    </row>
    <row r="25" spans="1:3" x14ac:dyDescent="0.25">
      <c r="A25" t="str">
        <f>Sets!D25</f>
        <v>apapr</v>
      </c>
      <c r="B25" t="str">
        <f>Sets!E25</f>
        <v>apapr</v>
      </c>
      <c r="C25" t="s">
        <v>194</v>
      </c>
    </row>
    <row r="26" spans="1:3" x14ac:dyDescent="0.25">
      <c r="A26" t="str">
        <f>Sets!D26</f>
        <v>aprnt</v>
      </c>
      <c r="B26" t="str">
        <f>Sets!E26</f>
        <v>aprnt</v>
      </c>
      <c r="C26" t="s">
        <v>194</v>
      </c>
    </row>
    <row r="27" spans="1:3" x14ac:dyDescent="0.25">
      <c r="A27" t="str">
        <f>Sets!D27</f>
        <v>apetr</v>
      </c>
      <c r="B27" t="str">
        <f>Sets!E27</f>
        <v>apetr</v>
      </c>
      <c r="C27" t="s">
        <v>194</v>
      </c>
    </row>
    <row r="28" spans="1:3" x14ac:dyDescent="0.25">
      <c r="A28" t="str">
        <f>Sets!D28</f>
        <v>aammo</v>
      </c>
      <c r="B28" t="str">
        <f>Sets!E28</f>
        <v>aammo</v>
      </c>
      <c r="C28" t="s">
        <v>194</v>
      </c>
    </row>
    <row r="29" spans="1:3" x14ac:dyDescent="0.25">
      <c r="A29" t="str">
        <f>Sets!D29</f>
        <v>abchm</v>
      </c>
      <c r="B29" t="str">
        <f>Sets!E29</f>
        <v>abchm</v>
      </c>
      <c r="C29" t="s">
        <v>194</v>
      </c>
    </row>
    <row r="30" spans="1:3" x14ac:dyDescent="0.25">
      <c r="A30" t="str">
        <f>Sets!D30</f>
        <v>aochm</v>
      </c>
      <c r="B30" t="str">
        <f>Sets!E30</f>
        <v>aochm</v>
      </c>
      <c r="C30" t="s">
        <v>194</v>
      </c>
    </row>
    <row r="31" spans="1:3" x14ac:dyDescent="0.25">
      <c r="A31" t="str">
        <f>Sets!D31</f>
        <v>arubb</v>
      </c>
      <c r="B31" t="str">
        <f>Sets!E31</f>
        <v>arubb</v>
      </c>
      <c r="C31" t="s">
        <v>194</v>
      </c>
    </row>
    <row r="32" spans="1:3" x14ac:dyDescent="0.25">
      <c r="A32" t="str">
        <f>Sets!D32</f>
        <v>aplas</v>
      </c>
      <c r="B32" t="str">
        <f>Sets!E32</f>
        <v>aplas</v>
      </c>
      <c r="C32" t="s">
        <v>194</v>
      </c>
    </row>
    <row r="33" spans="1:3" x14ac:dyDescent="0.25">
      <c r="A33" t="str">
        <f>Sets!D33</f>
        <v>aglas</v>
      </c>
      <c r="B33" t="str">
        <f>Sets!E33</f>
        <v>aglas</v>
      </c>
      <c r="C33" t="s">
        <v>194</v>
      </c>
    </row>
    <row r="34" spans="1:3" x14ac:dyDescent="0.25">
      <c r="A34" t="str">
        <f>Sets!D34</f>
        <v>anmet</v>
      </c>
      <c r="B34" t="str">
        <f>Sets!E34</f>
        <v>anmet</v>
      </c>
      <c r="C34" t="s">
        <v>194</v>
      </c>
    </row>
    <row r="35" spans="1:3" x14ac:dyDescent="0.25">
      <c r="A35" t="str">
        <f>Sets!D35</f>
        <v>airon</v>
      </c>
      <c r="B35" t="str">
        <f>Sets!E35</f>
        <v>airon</v>
      </c>
      <c r="C35" t="s">
        <v>194</v>
      </c>
    </row>
    <row r="36" spans="1:3" x14ac:dyDescent="0.25">
      <c r="A36" t="str">
        <f>Sets!D36</f>
        <v>anfrm</v>
      </c>
      <c r="B36" t="str">
        <f>Sets!E36</f>
        <v>anfrm</v>
      </c>
      <c r="C36" t="s">
        <v>194</v>
      </c>
    </row>
    <row r="37" spans="1:3" x14ac:dyDescent="0.25">
      <c r="A37" t="str">
        <f>Sets!D37</f>
        <v>ametp</v>
      </c>
      <c r="B37" t="str">
        <f>Sets!E37</f>
        <v>ametp</v>
      </c>
      <c r="C37" t="s">
        <v>194</v>
      </c>
    </row>
    <row r="38" spans="1:3" x14ac:dyDescent="0.25">
      <c r="A38" t="str">
        <f>Sets!D38</f>
        <v>amach</v>
      </c>
      <c r="B38" t="str">
        <f>Sets!E38</f>
        <v>amach</v>
      </c>
      <c r="C38" t="s">
        <v>194</v>
      </c>
    </row>
    <row r="39" spans="1:3" x14ac:dyDescent="0.25">
      <c r="A39" t="str">
        <f>Sets!D39</f>
        <v>aelct</v>
      </c>
      <c r="B39" t="str">
        <f>Sets!E39</f>
        <v>aelct</v>
      </c>
      <c r="C39" t="s">
        <v>194</v>
      </c>
    </row>
    <row r="40" spans="1:3" x14ac:dyDescent="0.25">
      <c r="A40" t="str">
        <f>Sets!D40</f>
        <v>afcel</v>
      </c>
      <c r="B40" t="str">
        <f>Sets!E40</f>
        <v>afcel</v>
      </c>
      <c r="C40" t="s">
        <v>194</v>
      </c>
    </row>
    <row r="41" spans="1:3" x14ac:dyDescent="0.25">
      <c r="A41" t="str">
        <f>Sets!D41</f>
        <v>aemch</v>
      </c>
      <c r="B41" t="str">
        <f>Sets!E41</f>
        <v>aemch</v>
      </c>
      <c r="C41" t="s">
        <v>194</v>
      </c>
    </row>
    <row r="42" spans="1:3" x14ac:dyDescent="0.25">
      <c r="A42" t="str">
        <f>Sets!D42</f>
        <v>asequ</v>
      </c>
      <c r="B42" t="str">
        <f>Sets!E42</f>
        <v>asequ</v>
      </c>
      <c r="C42" t="s">
        <v>194</v>
      </c>
    </row>
    <row r="43" spans="1:3" x14ac:dyDescent="0.25">
      <c r="A43" t="str">
        <f>Sets!D43</f>
        <v>avehi</v>
      </c>
      <c r="B43" t="str">
        <f>Sets!E43</f>
        <v>avehi</v>
      </c>
      <c r="C43" t="s">
        <v>194</v>
      </c>
    </row>
    <row r="44" spans="1:3" x14ac:dyDescent="0.25">
      <c r="A44" t="str">
        <f>Sets!D44</f>
        <v>atequ</v>
      </c>
      <c r="B44" t="str">
        <f>Sets!E44</f>
        <v>atequ</v>
      </c>
      <c r="C44" t="s">
        <v>194</v>
      </c>
    </row>
    <row r="45" spans="1:3" x14ac:dyDescent="0.25">
      <c r="A45" t="str">
        <f>Sets!D45</f>
        <v>afurn</v>
      </c>
      <c r="B45" t="str">
        <f>Sets!E45</f>
        <v>afurn</v>
      </c>
      <c r="C45" t="s">
        <v>194</v>
      </c>
    </row>
    <row r="46" spans="1:3" x14ac:dyDescent="0.25">
      <c r="A46" t="str">
        <f>Sets!D46</f>
        <v>aoman</v>
      </c>
      <c r="B46" t="str">
        <f>Sets!E46</f>
        <v>aoman</v>
      </c>
      <c r="C46" t="s">
        <v>194</v>
      </c>
    </row>
    <row r="47" spans="1:3" x14ac:dyDescent="0.25">
      <c r="A47" t="str">
        <f>Sets!D47</f>
        <v>aelec</v>
      </c>
      <c r="B47" t="str">
        <f>Sets!E47</f>
        <v>aelec</v>
      </c>
      <c r="C47" t="s">
        <v>194</v>
      </c>
    </row>
    <row r="48" spans="1:3" x14ac:dyDescent="0.25">
      <c r="A48" t="str">
        <f>Sets!D48</f>
        <v>awatr</v>
      </c>
      <c r="B48" t="str">
        <f>Sets!E48</f>
        <v>awatr</v>
      </c>
      <c r="C48" t="s">
        <v>194</v>
      </c>
    </row>
    <row r="49" spans="1:3" x14ac:dyDescent="0.25">
      <c r="A49" t="str">
        <f>Sets!D49</f>
        <v>acons</v>
      </c>
      <c r="B49" t="str">
        <f>Sets!E49</f>
        <v>acons</v>
      </c>
      <c r="C49" t="s">
        <v>194</v>
      </c>
    </row>
    <row r="50" spans="1:3" x14ac:dyDescent="0.25">
      <c r="A50" t="str">
        <f>Sets!D50</f>
        <v>atrad</v>
      </c>
      <c r="B50" t="str">
        <f>Sets!E50</f>
        <v>atrad</v>
      </c>
      <c r="C50" t="s">
        <v>194</v>
      </c>
    </row>
    <row r="51" spans="1:3" x14ac:dyDescent="0.25">
      <c r="A51" t="str">
        <f>Sets!D51</f>
        <v>ahotl</v>
      </c>
      <c r="B51" t="str">
        <f>Sets!E51</f>
        <v>ahotl</v>
      </c>
      <c r="C51" t="s">
        <v>194</v>
      </c>
    </row>
    <row r="52" spans="1:3" x14ac:dyDescent="0.25">
      <c r="A52" t="str">
        <f>Sets!D52</f>
        <v>aprtr</v>
      </c>
      <c r="B52" t="str">
        <f>Sets!E52</f>
        <v>aprtr</v>
      </c>
      <c r="C52" t="s">
        <v>194</v>
      </c>
    </row>
    <row r="53" spans="1:3" x14ac:dyDescent="0.25">
      <c r="A53" t="str">
        <f>Sets!D53</f>
        <v>atrps</v>
      </c>
      <c r="B53" t="str">
        <f>Sets!E53</f>
        <v>atrps</v>
      </c>
      <c r="C53" t="s">
        <v>194</v>
      </c>
    </row>
    <row r="54" spans="1:3" x14ac:dyDescent="0.25">
      <c r="A54" t="str">
        <f>Sets!D54</f>
        <v>altrp-p</v>
      </c>
      <c r="B54" t="str">
        <f>Sets!E54</f>
        <v>altrp-p</v>
      </c>
      <c r="C54" t="s">
        <v>194</v>
      </c>
    </row>
    <row r="55" spans="1:3" x14ac:dyDescent="0.25">
      <c r="A55" t="str">
        <f>Sets!D55</f>
        <v>altrp-f</v>
      </c>
      <c r="B55" t="str">
        <f>Sets!E55</f>
        <v>altrp-f</v>
      </c>
      <c r="C55" t="s">
        <v>194</v>
      </c>
    </row>
    <row r="56" spans="1:3" x14ac:dyDescent="0.25">
      <c r="A56" t="str">
        <f>Sets!D56</f>
        <v>awtrp</v>
      </c>
      <c r="B56" t="str">
        <f>Sets!E56</f>
        <v>awtrp</v>
      </c>
      <c r="C56" t="s">
        <v>194</v>
      </c>
    </row>
    <row r="57" spans="1:3" x14ac:dyDescent="0.25">
      <c r="A57" t="str">
        <f>Sets!D57</f>
        <v>aatrp</v>
      </c>
      <c r="B57" t="str">
        <f>Sets!E57</f>
        <v>aatrp</v>
      </c>
      <c r="C57" t="s">
        <v>194</v>
      </c>
    </row>
    <row r="58" spans="1:3" x14ac:dyDescent="0.25">
      <c r="A58" s="73" t="str">
        <f>Sets!D58</f>
        <v>acomm</v>
      </c>
      <c r="B58" s="73" t="str">
        <f>Sets!E58</f>
        <v>acomm</v>
      </c>
      <c r="C58" s="73" t="s">
        <v>194</v>
      </c>
    </row>
    <row r="59" spans="1:3" x14ac:dyDescent="0.25">
      <c r="A59" s="79" t="str">
        <f>Sets!D59</f>
        <v>afsrv</v>
      </c>
      <c r="B59" s="79" t="str">
        <f>Sets!E59</f>
        <v>afsrv</v>
      </c>
      <c r="C59" s="79" t="s">
        <v>194</v>
      </c>
    </row>
    <row r="60" spans="1:3" x14ac:dyDescent="0.25">
      <c r="A60" s="79" t="str">
        <f>Sets!D60</f>
        <v>absrv</v>
      </c>
      <c r="B60" s="79" t="str">
        <f>Sets!E60</f>
        <v>absrv</v>
      </c>
      <c r="C60" s="79" t="s">
        <v>194</v>
      </c>
    </row>
    <row r="61" spans="1:3" x14ac:dyDescent="0.25">
      <c r="A61" s="79" t="str">
        <f>Sets!D61</f>
        <v>agsrv</v>
      </c>
      <c r="B61" s="79" t="str">
        <f>Sets!E61</f>
        <v>agsrv</v>
      </c>
      <c r="C61" s="79" t="s">
        <v>194</v>
      </c>
    </row>
    <row r="62" spans="1:3" x14ac:dyDescent="0.25">
      <c r="A62" s="79" t="str">
        <f>Sets!D62</f>
        <v>aosrv</v>
      </c>
      <c r="B62" s="79" t="str">
        <f>Sets!E62</f>
        <v>aosrv</v>
      </c>
      <c r="C62" s="79" t="s">
        <v>194</v>
      </c>
    </row>
    <row r="63" spans="1:3" x14ac:dyDescent="0.25">
      <c r="A63" s="79"/>
      <c r="B63" s="79"/>
      <c r="C63" s="79"/>
    </row>
    <row r="64" spans="1:3" x14ac:dyDescent="0.25">
      <c r="A64" s="79"/>
      <c r="B64" s="79"/>
      <c r="C64" s="79"/>
    </row>
    <row r="65" spans="1:3" x14ac:dyDescent="0.25">
      <c r="A65" s="79"/>
      <c r="B65" s="79"/>
      <c r="C65" s="79"/>
    </row>
    <row r="66" spans="1:3" x14ac:dyDescent="0.25">
      <c r="A66" s="79"/>
      <c r="B66" s="79"/>
      <c r="C66" s="7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BF0E9-6DC9-429A-AB79-5F8256D1D190}">
  <dimension ref="A1:ER154"/>
  <sheetViews>
    <sheetView zoomScale="70" zoomScaleNormal="70" workbookViewId="0">
      <pane xSplit="1" ySplit="7" topLeftCell="DO56" activePane="bottomRight" state="frozen"/>
      <selection activeCell="G10" sqref="G10"/>
      <selection pane="topRight" activeCell="G10" sqref="G10"/>
      <selection pane="bottomLeft" activeCell="G10" sqref="G10"/>
      <selection pane="bottomRight" activeCell="EQ72" sqref="EQ72"/>
    </sheetView>
  </sheetViews>
  <sheetFormatPr defaultRowHeight="15" x14ac:dyDescent="0.25"/>
  <cols>
    <col min="1" max="1" width="9.140625" bestFit="1" customWidth="1"/>
    <col min="2" max="3" width="14.85546875" bestFit="1" customWidth="1"/>
    <col min="4" max="9" width="12.42578125" bestFit="1" customWidth="1"/>
    <col min="10" max="10" width="9.28515625" bestFit="1" customWidth="1"/>
    <col min="11" max="11" width="10.7109375" bestFit="1" customWidth="1"/>
    <col min="12" max="15" width="12.42578125" bestFit="1" customWidth="1"/>
    <col min="16" max="16" width="11.28515625" bestFit="1" customWidth="1"/>
    <col min="17" max="20" width="12.42578125" bestFit="1" customWidth="1"/>
    <col min="21" max="21" width="11.28515625" bestFit="1" customWidth="1"/>
    <col min="22" max="25" width="12.42578125" bestFit="1" customWidth="1"/>
    <col min="26" max="26" width="11.28515625" bestFit="1" customWidth="1"/>
    <col min="27" max="41" width="12.42578125" bestFit="1" customWidth="1"/>
    <col min="42" max="42" width="11.28515625" bestFit="1" customWidth="1"/>
    <col min="43" max="43" width="12.42578125" bestFit="1" customWidth="1"/>
    <col min="44" max="44" width="11.28515625" bestFit="1" customWidth="1"/>
    <col min="45" max="45" width="12.42578125" bestFit="1" customWidth="1"/>
    <col min="46" max="46" width="11.28515625" bestFit="1" customWidth="1"/>
    <col min="47" max="52" width="12.42578125" bestFit="1" customWidth="1"/>
    <col min="53" max="53" width="11.28515625" bestFit="1" customWidth="1"/>
    <col min="54" max="55" width="12.42578125" bestFit="1" customWidth="1"/>
    <col min="56" max="56" width="11.28515625" bestFit="1" customWidth="1"/>
    <col min="57" max="61" width="12.42578125" bestFit="1" customWidth="1"/>
    <col min="62" max="62" width="5.42578125" bestFit="1" customWidth="1"/>
    <col min="63" max="77" width="12.42578125" bestFit="1" customWidth="1"/>
    <col min="78" max="78" width="11.28515625" bestFit="1" customWidth="1"/>
    <col min="79" max="81" width="12.42578125" bestFit="1" customWidth="1"/>
    <col min="82" max="82" width="11.28515625" bestFit="1" customWidth="1"/>
    <col min="83" max="83" width="12.42578125" bestFit="1" customWidth="1"/>
    <col min="84" max="85" width="11.28515625" bestFit="1" customWidth="1"/>
    <col min="86" max="102" width="12.42578125" bestFit="1" customWidth="1"/>
    <col min="103" max="103" width="11.28515625" bestFit="1" customWidth="1"/>
    <col min="104" max="118" width="12.42578125" bestFit="1" customWidth="1"/>
    <col min="119" max="119" width="11.28515625" bestFit="1" customWidth="1"/>
    <col min="120" max="124" width="12.42578125" bestFit="1" customWidth="1"/>
    <col min="125" max="125" width="11.28515625" bestFit="1" customWidth="1"/>
    <col min="126" max="126" width="9.42578125" bestFit="1" customWidth="1"/>
    <col min="127" max="127" width="8.28515625" bestFit="1" customWidth="1"/>
    <col min="128" max="128" width="9.42578125" bestFit="1" customWidth="1"/>
    <col min="129" max="129" width="8.28515625" bestFit="1" customWidth="1"/>
    <col min="130" max="130" width="9.42578125" bestFit="1" customWidth="1"/>
    <col min="131" max="131" width="13.5703125" bestFit="1" customWidth="1"/>
    <col min="132" max="133" width="13" bestFit="1" customWidth="1"/>
    <col min="134" max="135" width="12.42578125" bestFit="1" customWidth="1"/>
    <col min="136" max="136" width="11.28515625" bestFit="1" customWidth="1"/>
    <col min="137" max="138" width="12.42578125" bestFit="1" customWidth="1"/>
    <col min="139" max="139" width="13.28515625" bestFit="1" customWidth="1"/>
    <col min="140" max="142" width="13.7109375" bestFit="1" customWidth="1"/>
    <col min="143" max="143" width="11.42578125" bestFit="1" customWidth="1"/>
    <col min="147" max="147" width="13.7109375" bestFit="1" customWidth="1"/>
    <col min="148" max="148" width="11.42578125" bestFit="1" customWidth="1"/>
    <col min="154" max="154" width="13.5703125" bestFit="1" customWidth="1"/>
  </cols>
  <sheetData>
    <row r="1" spans="1:148" ht="18.75" x14ac:dyDescent="0.3">
      <c r="A1" s="76"/>
      <c r="B1" s="77">
        <v>-28404.661741410684</v>
      </c>
      <c r="C1" s="77">
        <v>28404.661741410862</v>
      </c>
      <c r="D1" s="77">
        <v>0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  <c r="CX1" s="75"/>
      <c r="CY1" s="75"/>
      <c r="CZ1" s="75"/>
      <c r="DA1" s="75"/>
      <c r="DB1" s="75"/>
      <c r="DC1" s="75"/>
      <c r="DD1" s="75"/>
      <c r="DE1" s="75"/>
      <c r="DF1" s="75"/>
      <c r="DG1" s="75"/>
      <c r="DH1" s="75"/>
      <c r="DI1" s="75"/>
      <c r="DJ1" s="75"/>
      <c r="DK1" s="75"/>
      <c r="DL1" s="75"/>
      <c r="DM1" s="75"/>
      <c r="DN1" s="75"/>
      <c r="DO1" s="75"/>
      <c r="DP1" s="75"/>
      <c r="DQ1" s="75"/>
      <c r="DR1" s="75"/>
      <c r="DS1" s="75"/>
      <c r="DT1" s="75"/>
      <c r="DU1" s="75"/>
      <c r="DV1" s="75"/>
      <c r="DW1" s="75"/>
      <c r="DX1" s="75"/>
      <c r="DY1" s="75"/>
      <c r="DZ1" s="75"/>
      <c r="EA1" s="75"/>
      <c r="EB1" s="75"/>
      <c r="EC1" s="75"/>
      <c r="ED1" s="75"/>
      <c r="EE1" s="75"/>
      <c r="EF1" s="75"/>
      <c r="EG1" s="75"/>
      <c r="EH1" s="75"/>
      <c r="EI1" s="75"/>
      <c r="EJ1" s="75"/>
      <c r="EK1" s="75"/>
      <c r="EL1" s="75"/>
      <c r="EM1" s="75"/>
      <c r="EN1" s="75"/>
      <c r="EO1" s="75"/>
      <c r="EP1" s="75"/>
      <c r="EQ1" s="75"/>
      <c r="ER1" s="75"/>
    </row>
    <row r="2" spans="1:148" x14ac:dyDescent="0.25">
      <c r="A2" s="75"/>
      <c r="B2" s="75" t="s">
        <v>721</v>
      </c>
      <c r="C2" s="75" t="s">
        <v>722</v>
      </c>
      <c r="D2" s="75" t="s">
        <v>727</v>
      </c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  <c r="CC2" s="75"/>
      <c r="CD2" s="75"/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5"/>
      <c r="CW2" s="75"/>
      <c r="CX2" s="75"/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5"/>
      <c r="DQ2" s="75"/>
      <c r="DR2" s="75"/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5"/>
      <c r="EK2" s="75"/>
      <c r="EL2" s="75"/>
      <c r="EM2" s="75"/>
      <c r="EN2" s="75"/>
      <c r="EO2" s="75"/>
      <c r="EP2" s="75"/>
      <c r="EQ2" s="75"/>
      <c r="ER2" s="75"/>
    </row>
    <row r="3" spans="1:148" x14ac:dyDescent="0.25">
      <c r="A3" s="75" t="s">
        <v>720</v>
      </c>
      <c r="B3" s="81">
        <f>SUM(B147:BE147)</f>
        <v>-27886.391715775411</v>
      </c>
      <c r="C3" s="81">
        <f>SUM(DV147:EE147)</f>
        <v>27886.391715775386</v>
      </c>
      <c r="D3" s="83">
        <f>EQ147</f>
        <v>0</v>
      </c>
      <c r="E3" s="82">
        <v>1.7826096154749393E-10</v>
      </c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5"/>
      <c r="CO3" s="75"/>
      <c r="CP3" s="75"/>
      <c r="CQ3" s="75"/>
      <c r="CR3" s="75"/>
      <c r="CS3" s="75"/>
      <c r="CT3" s="75"/>
      <c r="CU3" s="75"/>
      <c r="CV3" s="75"/>
      <c r="CW3" s="75"/>
      <c r="CX3" s="75"/>
      <c r="CY3" s="75"/>
      <c r="CZ3" s="75"/>
      <c r="DA3" s="75"/>
      <c r="DB3" s="75"/>
      <c r="DC3" s="75"/>
      <c r="DD3" s="75"/>
      <c r="DE3" s="75"/>
      <c r="DF3" s="75"/>
      <c r="DG3" s="75"/>
      <c r="DH3" s="75"/>
      <c r="DI3" s="75"/>
      <c r="DJ3" s="75"/>
      <c r="DK3" s="75"/>
      <c r="DL3" s="75"/>
      <c r="DM3" s="75"/>
      <c r="DN3" s="75"/>
      <c r="DO3" s="75"/>
      <c r="DP3" s="75"/>
      <c r="DQ3" s="75"/>
      <c r="DR3" s="75"/>
      <c r="DS3" s="75"/>
      <c r="DT3" s="75"/>
      <c r="DU3" s="75"/>
      <c r="DV3" s="75"/>
      <c r="DW3" s="75"/>
      <c r="DX3" s="75"/>
      <c r="DY3" s="75"/>
      <c r="DZ3" s="75"/>
      <c r="EA3" s="75"/>
      <c r="EB3" s="75"/>
      <c r="EC3" s="75"/>
      <c r="ED3" s="75"/>
      <c r="EE3" s="75"/>
      <c r="EF3" s="75"/>
      <c r="EG3" s="75"/>
      <c r="EH3" s="75"/>
      <c r="EI3" s="75"/>
      <c r="EJ3" s="75"/>
      <c r="EK3" s="75"/>
      <c r="EL3" s="75"/>
      <c r="EM3" s="75"/>
      <c r="EN3" s="75"/>
      <c r="EO3" s="75"/>
      <c r="EP3" s="75"/>
      <c r="EQ3" s="75"/>
      <c r="ER3" s="75"/>
    </row>
    <row r="4" spans="1:148" x14ac:dyDescent="0.25">
      <c r="A4" s="75" t="s">
        <v>725</v>
      </c>
      <c r="B4" s="81">
        <f t="shared" ref="B4:B5" si="0">SUM(B148:BE148)</f>
        <v>3.1832314562052488E-12</v>
      </c>
      <c r="C4" s="81">
        <f t="shared" ref="C4:C5" si="1">SUM(DV148:EE148)</f>
        <v>0</v>
      </c>
      <c r="D4" s="83">
        <f t="shared" ref="D4:D5" si="2">EQ148</f>
        <v>0</v>
      </c>
      <c r="E4" s="78">
        <v>3.1832314562052488E-12</v>
      </c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  <c r="BW4" s="75"/>
      <c r="BX4" s="75"/>
      <c r="BY4" s="75"/>
      <c r="BZ4" s="75"/>
      <c r="CA4" s="75"/>
      <c r="CB4" s="75"/>
      <c r="CC4" s="75"/>
      <c r="CD4" s="75"/>
      <c r="CE4" s="75"/>
      <c r="CF4" s="75"/>
      <c r="CG4" s="75"/>
      <c r="CH4" s="75"/>
      <c r="CI4" s="75"/>
      <c r="CJ4" s="75"/>
      <c r="CK4" s="75"/>
      <c r="CL4" s="75"/>
      <c r="CM4" s="75"/>
      <c r="CN4" s="75"/>
      <c r="CO4" s="75"/>
      <c r="CP4" s="75"/>
      <c r="CQ4" s="75"/>
      <c r="CR4" s="75"/>
      <c r="CS4" s="75"/>
      <c r="CT4" s="75"/>
      <c r="CU4" s="75"/>
      <c r="CV4" s="75"/>
      <c r="CW4" s="75"/>
      <c r="CX4" s="75"/>
      <c r="CY4" s="75"/>
      <c r="CZ4" s="75"/>
      <c r="DA4" s="75"/>
      <c r="DB4" s="75"/>
      <c r="DC4" s="75"/>
      <c r="DD4" s="75"/>
      <c r="DE4" s="75"/>
      <c r="DF4" s="75"/>
      <c r="DG4" s="75"/>
      <c r="DH4" s="75"/>
      <c r="DI4" s="75"/>
      <c r="DJ4" s="75"/>
      <c r="DK4" s="75"/>
      <c r="DL4" s="75"/>
      <c r="DM4" s="75"/>
      <c r="DN4" s="75"/>
      <c r="DO4" s="75"/>
      <c r="DP4" s="75"/>
      <c r="DQ4" s="75"/>
      <c r="DR4" s="75"/>
      <c r="DS4" s="75"/>
      <c r="DT4" s="75"/>
      <c r="DU4" s="75"/>
      <c r="DV4" s="75"/>
      <c r="DW4" s="75"/>
      <c r="DX4" s="75"/>
      <c r="DY4" s="75"/>
      <c r="DZ4" s="75"/>
      <c r="EA4" s="75"/>
      <c r="EB4" s="75"/>
      <c r="EC4" s="75"/>
      <c r="ED4" s="75"/>
      <c r="EE4" s="75"/>
      <c r="EF4" s="75"/>
      <c r="EG4" s="75"/>
      <c r="EH4" s="75"/>
      <c r="EI4" s="75"/>
      <c r="EJ4" s="75"/>
      <c r="EK4" s="75"/>
      <c r="EL4" s="75"/>
      <c r="EM4" s="75"/>
      <c r="EN4" s="75"/>
      <c r="EO4" s="75"/>
      <c r="EP4" s="75"/>
      <c r="EQ4" s="75"/>
      <c r="ER4" s="75"/>
    </row>
    <row r="5" spans="1:148" x14ac:dyDescent="0.25">
      <c r="A5" s="75" t="s">
        <v>726</v>
      </c>
      <c r="B5" s="81">
        <f t="shared" si="0"/>
        <v>-518.27002563547865</v>
      </c>
      <c r="C5" s="81">
        <f t="shared" si="1"/>
        <v>518.27002563547751</v>
      </c>
      <c r="D5" s="83">
        <f t="shared" si="2"/>
        <v>0</v>
      </c>
      <c r="E5" s="78">
        <v>-1.5916157281026244E-12</v>
      </c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75"/>
      <c r="BX5" s="75"/>
      <c r="BY5" s="75"/>
      <c r="BZ5" s="75"/>
      <c r="CA5" s="75"/>
      <c r="CB5" s="75"/>
      <c r="CC5" s="75"/>
      <c r="CD5" s="75"/>
      <c r="CE5" s="75"/>
      <c r="CF5" s="75"/>
      <c r="CG5" s="75"/>
      <c r="CH5" s="75"/>
      <c r="CI5" s="75"/>
      <c r="CJ5" s="75"/>
      <c r="CK5" s="75"/>
      <c r="CL5" s="75"/>
      <c r="CM5" s="75"/>
      <c r="CN5" s="75"/>
      <c r="CO5" s="75"/>
      <c r="CP5" s="75"/>
      <c r="CQ5" s="75"/>
      <c r="CR5" s="75"/>
      <c r="CS5" s="75"/>
      <c r="CT5" s="75"/>
      <c r="CU5" s="75"/>
      <c r="CV5" s="75"/>
      <c r="CW5" s="75"/>
      <c r="CX5" s="75"/>
      <c r="CY5" s="75"/>
      <c r="CZ5" s="75"/>
      <c r="DA5" s="75"/>
      <c r="DB5" s="75"/>
      <c r="DC5" s="75"/>
      <c r="DD5" s="75"/>
      <c r="DE5" s="75"/>
      <c r="DF5" s="75"/>
      <c r="DG5" s="75"/>
      <c r="DH5" s="75"/>
      <c r="DI5" s="75"/>
      <c r="DJ5" s="75"/>
      <c r="DK5" s="75"/>
      <c r="DL5" s="75"/>
      <c r="DM5" s="75"/>
      <c r="DN5" s="75"/>
      <c r="DO5" s="75"/>
      <c r="DP5" s="75"/>
      <c r="DQ5" s="75"/>
      <c r="DR5" s="75"/>
      <c r="DS5" s="75"/>
      <c r="DT5" s="75"/>
      <c r="DU5" s="75"/>
      <c r="DV5" s="75"/>
      <c r="DW5" s="75"/>
      <c r="DX5" s="75"/>
      <c r="DY5" s="75"/>
      <c r="DZ5" s="75"/>
      <c r="EA5" s="75"/>
      <c r="EB5" s="75"/>
      <c r="EC5" s="75"/>
      <c r="ED5" s="75"/>
      <c r="EE5" s="75"/>
      <c r="EF5" s="75"/>
      <c r="EG5" s="75"/>
      <c r="EH5" s="75"/>
      <c r="EI5" s="75"/>
      <c r="EJ5" s="75"/>
      <c r="EK5" s="75"/>
      <c r="EL5" s="75"/>
      <c r="EM5" s="75"/>
      <c r="EN5" s="75"/>
      <c r="EO5" s="75"/>
      <c r="EP5" s="75"/>
      <c r="EQ5" s="75"/>
      <c r="ER5" s="75"/>
    </row>
    <row r="6" spans="1:148" x14ac:dyDescent="0.25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75"/>
      <c r="BX6" s="75"/>
      <c r="BY6" s="75"/>
      <c r="BZ6" s="75"/>
      <c r="CA6" s="75"/>
      <c r="CB6" s="75"/>
      <c r="CC6" s="75"/>
      <c r="CD6" s="75"/>
      <c r="CE6" s="75"/>
      <c r="CF6" s="75"/>
      <c r="CG6" s="75"/>
      <c r="CH6" s="75"/>
      <c r="CI6" s="75"/>
      <c r="CJ6" s="75"/>
      <c r="CK6" s="75"/>
      <c r="CL6" s="75"/>
      <c r="CM6" s="75"/>
      <c r="CN6" s="75"/>
      <c r="CO6" s="75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5"/>
      <c r="DE6" s="75"/>
      <c r="DF6" s="75"/>
      <c r="DG6" s="75"/>
      <c r="DH6" s="75"/>
      <c r="DI6" s="75"/>
      <c r="DJ6" s="75"/>
      <c r="DK6" s="75"/>
      <c r="DL6" s="75"/>
      <c r="DM6" s="75"/>
      <c r="DN6" s="75"/>
      <c r="DO6" s="75"/>
      <c r="DP6" s="75"/>
      <c r="DQ6" s="75"/>
      <c r="DR6" s="75"/>
      <c r="DS6" s="75"/>
      <c r="DT6" s="75"/>
      <c r="DU6" s="75"/>
      <c r="DV6" s="75"/>
      <c r="DW6" s="75"/>
      <c r="DX6" s="75"/>
      <c r="DY6" s="75"/>
      <c r="DZ6" s="75"/>
      <c r="EA6" s="75"/>
      <c r="EB6" s="75"/>
      <c r="EC6" s="75"/>
      <c r="ED6" s="75"/>
      <c r="EE6" s="75"/>
      <c r="EF6" s="75"/>
      <c r="EG6" s="75"/>
      <c r="EH6" s="75"/>
      <c r="EI6" s="75"/>
      <c r="EJ6" s="75"/>
      <c r="EK6" s="75"/>
      <c r="EL6" s="75"/>
      <c r="EM6" s="75"/>
      <c r="EN6" s="75"/>
      <c r="EO6" s="75"/>
      <c r="EP6" s="75"/>
      <c r="EQ6" s="75"/>
      <c r="ER6" s="75"/>
    </row>
    <row r="7" spans="1:148" x14ac:dyDescent="0.25">
      <c r="A7" s="87"/>
      <c r="B7" s="88" t="s">
        <v>8</v>
      </c>
      <c r="C7" s="88" t="s">
        <v>403</v>
      </c>
      <c r="D7" s="88" t="s">
        <v>404</v>
      </c>
      <c r="E7" s="88" t="s">
        <v>9</v>
      </c>
      <c r="F7" s="88" t="s">
        <v>591</v>
      </c>
      <c r="G7" s="88" t="s">
        <v>731</v>
      </c>
      <c r="H7" s="88" t="s">
        <v>592</v>
      </c>
      <c r="I7" s="88" t="s">
        <v>567</v>
      </c>
      <c r="J7" s="88" t="s">
        <v>328</v>
      </c>
      <c r="K7" s="88" t="s">
        <v>409</v>
      </c>
      <c r="L7" s="88" t="s">
        <v>580</v>
      </c>
      <c r="M7" s="88" t="s">
        <v>11</v>
      </c>
      <c r="N7" s="88" t="s">
        <v>348</v>
      </c>
      <c r="O7" s="88" t="s">
        <v>12</v>
      </c>
      <c r="P7" s="88" t="s">
        <v>349</v>
      </c>
      <c r="Q7" s="88" t="s">
        <v>350</v>
      </c>
      <c r="R7" s="88" t="s">
        <v>351</v>
      </c>
      <c r="S7" s="88" t="s">
        <v>352</v>
      </c>
      <c r="T7" s="88" t="s">
        <v>353</v>
      </c>
      <c r="U7" s="88" t="s">
        <v>354</v>
      </c>
      <c r="V7" s="88" t="s">
        <v>13</v>
      </c>
      <c r="W7" s="88" t="s">
        <v>732</v>
      </c>
      <c r="X7" s="88" t="s">
        <v>355</v>
      </c>
      <c r="Y7" s="88" t="s">
        <v>356</v>
      </c>
      <c r="Z7" s="88" t="s">
        <v>357</v>
      </c>
      <c r="AA7" s="88" t="s">
        <v>358</v>
      </c>
      <c r="AB7" s="88" t="s">
        <v>359</v>
      </c>
      <c r="AC7" s="88" t="s">
        <v>14</v>
      </c>
      <c r="AD7" s="88" t="s">
        <v>360</v>
      </c>
      <c r="AE7" s="88" t="s">
        <v>361</v>
      </c>
      <c r="AF7" s="88" t="s">
        <v>362</v>
      </c>
      <c r="AG7" s="88" t="s">
        <v>15</v>
      </c>
      <c r="AH7" s="88" t="s">
        <v>733</v>
      </c>
      <c r="AI7" s="88" t="s">
        <v>734</v>
      </c>
      <c r="AJ7" s="88" t="s">
        <v>363</v>
      </c>
      <c r="AK7" s="88" t="s">
        <v>364</v>
      </c>
      <c r="AL7" s="88" t="s">
        <v>16</v>
      </c>
      <c r="AM7" s="88" t="s">
        <v>365</v>
      </c>
      <c r="AN7" s="88" t="s">
        <v>366</v>
      </c>
      <c r="AO7" s="88" t="s">
        <v>17</v>
      </c>
      <c r="AP7" s="88" t="s">
        <v>18</v>
      </c>
      <c r="AQ7" s="88" t="s">
        <v>19</v>
      </c>
      <c r="AR7" s="88" t="s">
        <v>20</v>
      </c>
      <c r="AS7" s="88" t="s">
        <v>21</v>
      </c>
      <c r="AT7" s="88" t="s">
        <v>367</v>
      </c>
      <c r="AU7" s="88" t="s">
        <v>729</v>
      </c>
      <c r="AV7" s="88" t="s">
        <v>568</v>
      </c>
      <c r="AW7" s="88" t="s">
        <v>710</v>
      </c>
      <c r="AX7" s="88" t="s">
        <v>711</v>
      </c>
      <c r="AY7" s="88" t="s">
        <v>717</v>
      </c>
      <c r="AZ7" s="88" t="s">
        <v>718</v>
      </c>
      <c r="BA7" s="88" t="s">
        <v>23</v>
      </c>
      <c r="BB7" s="88" t="s">
        <v>24</v>
      </c>
      <c r="BC7" s="88" t="s">
        <v>368</v>
      </c>
      <c r="BD7" s="88" t="s">
        <v>25</v>
      </c>
      <c r="BE7" s="88" t="s">
        <v>369</v>
      </c>
      <c r="BF7" s="88" t="s">
        <v>26</v>
      </c>
      <c r="BG7" s="88" t="s">
        <v>406</v>
      </c>
      <c r="BH7" s="88" t="s">
        <v>407</v>
      </c>
      <c r="BI7" s="88" t="s">
        <v>551</v>
      </c>
      <c r="BJ7" s="88" t="s">
        <v>552</v>
      </c>
      <c r="BK7" s="88" t="s">
        <v>735</v>
      </c>
      <c r="BL7" s="88" t="s">
        <v>593</v>
      </c>
      <c r="BM7" s="88" t="s">
        <v>569</v>
      </c>
      <c r="BN7" s="88" t="s">
        <v>327</v>
      </c>
      <c r="BO7" s="88" t="s">
        <v>412</v>
      </c>
      <c r="BP7" s="88" t="s">
        <v>590</v>
      </c>
      <c r="BQ7" s="88" t="s">
        <v>29</v>
      </c>
      <c r="BR7" s="88" t="s">
        <v>370</v>
      </c>
      <c r="BS7" s="88" t="s">
        <v>30</v>
      </c>
      <c r="BT7" s="88" t="s">
        <v>371</v>
      </c>
      <c r="BU7" s="88" t="s">
        <v>372</v>
      </c>
      <c r="BV7" s="88" t="s">
        <v>373</v>
      </c>
      <c r="BW7" s="88" t="s">
        <v>374</v>
      </c>
      <c r="BX7" s="88" t="s">
        <v>375</v>
      </c>
      <c r="BY7" s="88" t="s">
        <v>376</v>
      </c>
      <c r="BZ7" s="88" t="s">
        <v>712</v>
      </c>
      <c r="CA7" s="88" t="s">
        <v>713</v>
      </c>
      <c r="CB7" s="88" t="s">
        <v>570</v>
      </c>
      <c r="CC7" s="88" t="s">
        <v>736</v>
      </c>
      <c r="CD7" s="88" t="s">
        <v>377</v>
      </c>
      <c r="CE7" s="88" t="s">
        <v>378</v>
      </c>
      <c r="CF7" s="88" t="s">
        <v>379</v>
      </c>
      <c r="CG7" s="88" t="s">
        <v>380</v>
      </c>
      <c r="CH7" s="88" t="s">
        <v>381</v>
      </c>
      <c r="CI7" s="88" t="s">
        <v>32</v>
      </c>
      <c r="CJ7" s="88" t="s">
        <v>382</v>
      </c>
      <c r="CK7" s="88" t="s">
        <v>383</v>
      </c>
      <c r="CL7" s="88" t="s">
        <v>384</v>
      </c>
      <c r="CM7" s="88" t="s">
        <v>33</v>
      </c>
      <c r="CN7" s="88" t="s">
        <v>737</v>
      </c>
      <c r="CO7" s="88" t="s">
        <v>738</v>
      </c>
      <c r="CP7" s="88" t="s">
        <v>385</v>
      </c>
      <c r="CQ7" s="88" t="s">
        <v>386</v>
      </c>
      <c r="CR7" s="88" t="s">
        <v>34</v>
      </c>
      <c r="CS7" s="88" t="s">
        <v>387</v>
      </c>
      <c r="CT7" s="88" t="s">
        <v>388</v>
      </c>
      <c r="CU7" s="88" t="s">
        <v>35</v>
      </c>
      <c r="CV7" s="88" t="s">
        <v>36</v>
      </c>
      <c r="CW7" s="88" t="s">
        <v>37</v>
      </c>
      <c r="CX7" s="88" t="s">
        <v>38</v>
      </c>
      <c r="CY7" s="88" t="s">
        <v>39</v>
      </c>
      <c r="CZ7" s="88" t="s">
        <v>389</v>
      </c>
      <c r="DA7" s="88" t="s">
        <v>572</v>
      </c>
      <c r="DB7" s="88" t="s">
        <v>573</v>
      </c>
      <c r="DC7" s="88" t="s">
        <v>575</v>
      </c>
      <c r="DD7" s="88" t="s">
        <v>576</v>
      </c>
      <c r="DE7" s="88" t="s">
        <v>714</v>
      </c>
      <c r="DF7" s="88" t="s">
        <v>730</v>
      </c>
      <c r="DG7" s="88" t="s">
        <v>41</v>
      </c>
      <c r="DH7" s="88" t="s">
        <v>42</v>
      </c>
      <c r="DI7" s="88" t="s">
        <v>390</v>
      </c>
      <c r="DJ7" s="88" t="s">
        <v>43</v>
      </c>
      <c r="DK7" s="88" t="s">
        <v>391</v>
      </c>
      <c r="DL7" s="88" t="s">
        <v>553</v>
      </c>
      <c r="DM7" s="88" t="s">
        <v>44</v>
      </c>
      <c r="DN7" s="88" t="s">
        <v>392</v>
      </c>
      <c r="DO7" s="88" t="s">
        <v>393</v>
      </c>
      <c r="DP7" s="88" t="s">
        <v>394</v>
      </c>
      <c r="DQ7" s="88" t="s">
        <v>395</v>
      </c>
      <c r="DR7" s="88" t="s">
        <v>45</v>
      </c>
      <c r="DS7" s="88" t="s">
        <v>531</v>
      </c>
      <c r="DT7" s="88" t="s">
        <v>530</v>
      </c>
      <c r="DU7" s="88" t="s">
        <v>532</v>
      </c>
      <c r="DV7" s="88" t="s">
        <v>47</v>
      </c>
      <c r="DW7" s="88" t="s">
        <v>48</v>
      </c>
      <c r="DX7" s="88" t="s">
        <v>49</v>
      </c>
      <c r="DY7" s="88" t="s">
        <v>50</v>
      </c>
      <c r="DZ7" s="88" t="s">
        <v>51</v>
      </c>
      <c r="EA7" s="88" t="s">
        <v>52</v>
      </c>
      <c r="EB7" s="88" t="s">
        <v>53</v>
      </c>
      <c r="EC7" s="88" t="s">
        <v>54</v>
      </c>
      <c r="ED7" s="88" t="s">
        <v>55</v>
      </c>
      <c r="EE7" s="88" t="s">
        <v>728</v>
      </c>
      <c r="EF7" s="88" t="s">
        <v>60</v>
      </c>
      <c r="EG7" s="88" t="s">
        <v>58</v>
      </c>
      <c r="EH7" s="88" t="s">
        <v>59</v>
      </c>
      <c r="EI7" s="88" t="s">
        <v>57</v>
      </c>
      <c r="EJ7" s="88" t="s">
        <v>56</v>
      </c>
      <c r="EK7" s="88" t="s">
        <v>554</v>
      </c>
      <c r="EL7" s="88" t="s">
        <v>723</v>
      </c>
      <c r="EM7" s="88" t="s">
        <v>724</v>
      </c>
      <c r="EN7" s="88" t="s">
        <v>61</v>
      </c>
      <c r="EO7" s="88" t="s">
        <v>535</v>
      </c>
      <c r="EP7" s="88" t="s">
        <v>62</v>
      </c>
      <c r="EQ7" s="88" t="s">
        <v>63</v>
      </c>
      <c r="ER7" s="88" t="s">
        <v>64</v>
      </c>
    </row>
    <row r="8" spans="1:148" x14ac:dyDescent="0.25">
      <c r="A8" s="88" t="s">
        <v>8</v>
      </c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>
        <v>158068.43043290664</v>
      </c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9"/>
      <c r="EH8" s="89"/>
      <c r="EI8" s="89"/>
      <c r="EJ8" s="89"/>
      <c r="EK8" s="89"/>
      <c r="EL8" s="89"/>
      <c r="EM8" s="89"/>
      <c r="EN8" s="89"/>
      <c r="EO8" s="89"/>
      <c r="EP8" s="89"/>
      <c r="EQ8" s="89"/>
      <c r="ER8" s="89">
        <v>158068.43043290664</v>
      </c>
    </row>
    <row r="9" spans="1:148" x14ac:dyDescent="0.25">
      <c r="A9" s="88" t="s">
        <v>403</v>
      </c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>
        <v>17544.364776202459</v>
      </c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89"/>
      <c r="EK9" s="89"/>
      <c r="EL9" s="89"/>
      <c r="EM9" s="89"/>
      <c r="EN9" s="89"/>
      <c r="EO9" s="89"/>
      <c r="EP9" s="89"/>
      <c r="EQ9" s="89"/>
      <c r="ER9" s="89">
        <v>17544.364776202459</v>
      </c>
    </row>
    <row r="10" spans="1:148" x14ac:dyDescent="0.25">
      <c r="A10" s="88" t="s">
        <v>404</v>
      </c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>
        <v>4528.0377111453763</v>
      </c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>
        <v>4528.0377111453763</v>
      </c>
    </row>
    <row r="11" spans="1:148" x14ac:dyDescent="0.25">
      <c r="A11" s="88" t="s">
        <v>9</v>
      </c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>
        <v>37121.695970584777</v>
      </c>
      <c r="BJ11" s="89">
        <v>55174.134064433856</v>
      </c>
      <c r="BK11" s="89"/>
      <c r="BL11" s="89">
        <v>6800.5680544358711</v>
      </c>
      <c r="BM11" s="89">
        <v>8328.3631604019756</v>
      </c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>
        <v>107424.76124985648</v>
      </c>
    </row>
    <row r="12" spans="1:148" x14ac:dyDescent="0.25">
      <c r="A12" s="88" t="s">
        <v>591</v>
      </c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>
        <v>75527.985544643932</v>
      </c>
      <c r="BM12" s="89">
        <v>5328.4482342927813</v>
      </c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>
        <v>80856.433778936713</v>
      </c>
    </row>
    <row r="13" spans="1:148" x14ac:dyDescent="0.25">
      <c r="A13" s="88" t="s">
        <v>731</v>
      </c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>
        <v>98199.69575640859</v>
      </c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A13" s="89"/>
      <c r="EB13" s="89"/>
      <c r="EC13" s="89"/>
      <c r="ED13" s="89"/>
      <c r="EE13" s="89"/>
      <c r="EF13" s="89"/>
      <c r="EG13" s="89"/>
      <c r="EH13" s="89"/>
      <c r="EI13" s="89"/>
      <c r="EJ13" s="89"/>
      <c r="EK13" s="89"/>
      <c r="EL13" s="89"/>
      <c r="EM13" s="89"/>
      <c r="EN13" s="89"/>
      <c r="EO13" s="89"/>
      <c r="EP13" s="89"/>
      <c r="EQ13" s="89"/>
      <c r="ER13" s="89">
        <v>98199.69575640859</v>
      </c>
    </row>
    <row r="14" spans="1:148" x14ac:dyDescent="0.25">
      <c r="A14" s="88" t="s">
        <v>592</v>
      </c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>
        <v>107795.80717375339</v>
      </c>
      <c r="BM14" s="89">
        <v>20022.292323937541</v>
      </c>
      <c r="BN14" s="89"/>
      <c r="BO14" s="89"/>
      <c r="BP14" s="89"/>
      <c r="BQ14" s="89"/>
      <c r="BR14" s="89"/>
      <c r="BS14" s="89"/>
      <c r="BT14" s="89"/>
      <c r="BU14" s="89"/>
      <c r="BV14" s="89"/>
      <c r="BW14" s="89"/>
      <c r="BX14" s="89"/>
      <c r="BY14" s="89"/>
      <c r="BZ14" s="89"/>
      <c r="CA14" s="89"/>
      <c r="CB14" s="89"/>
      <c r="CC14" s="89"/>
      <c r="CD14" s="89"/>
      <c r="CE14" s="89"/>
      <c r="CF14" s="89"/>
      <c r="CG14" s="89"/>
      <c r="CH14" s="89"/>
      <c r="CI14" s="89"/>
      <c r="CJ14" s="89"/>
      <c r="CK14" s="89"/>
      <c r="CL14" s="89"/>
      <c r="CM14" s="89"/>
      <c r="CN14" s="89"/>
      <c r="CO14" s="89"/>
      <c r="CP14" s="89"/>
      <c r="CQ14" s="89"/>
      <c r="CR14" s="89"/>
      <c r="CS14" s="89"/>
      <c r="CT14" s="89"/>
      <c r="CU14" s="89"/>
      <c r="CV14" s="89"/>
      <c r="CW14" s="89"/>
      <c r="CX14" s="89"/>
      <c r="CY14" s="89"/>
      <c r="CZ14" s="89"/>
      <c r="DA14" s="89"/>
      <c r="DB14" s="89"/>
      <c r="DC14" s="89"/>
      <c r="DD14" s="89"/>
      <c r="DE14" s="89"/>
      <c r="DF14" s="89"/>
      <c r="DG14" s="89"/>
      <c r="DH14" s="89"/>
      <c r="DI14" s="89"/>
      <c r="DJ14" s="89"/>
      <c r="DK14" s="89"/>
      <c r="DL14" s="89"/>
      <c r="DM14" s="89"/>
      <c r="DN14" s="89"/>
      <c r="DO14" s="89"/>
      <c r="DP14" s="89"/>
      <c r="DQ14" s="89"/>
      <c r="DR14" s="89"/>
      <c r="DS14" s="89"/>
      <c r="DT14" s="89"/>
      <c r="DU14" s="89"/>
      <c r="DV14" s="89"/>
      <c r="DW14" s="89"/>
      <c r="DX14" s="89"/>
      <c r="DY14" s="89"/>
      <c r="DZ14" s="89"/>
      <c r="EA14" s="89"/>
      <c r="EB14" s="89"/>
      <c r="EC14" s="89"/>
      <c r="ED14" s="89"/>
      <c r="EE14" s="89"/>
      <c r="EF14" s="89"/>
      <c r="EG14" s="89"/>
      <c r="EH14" s="89"/>
      <c r="EI14" s="89"/>
      <c r="EJ14" s="89"/>
      <c r="EK14" s="89"/>
      <c r="EL14" s="89"/>
      <c r="EM14" s="89"/>
      <c r="EN14" s="89"/>
      <c r="EO14" s="89"/>
      <c r="EP14" s="89"/>
      <c r="EQ14" s="89"/>
      <c r="ER14" s="89">
        <v>127818.09949769093</v>
      </c>
    </row>
    <row r="15" spans="1:148" x14ac:dyDescent="0.25">
      <c r="A15" s="88" t="s">
        <v>567</v>
      </c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>
        <v>1157.5916814263001</v>
      </c>
      <c r="BM15" s="89">
        <v>57783.226432921641</v>
      </c>
      <c r="BN15" s="89"/>
      <c r="BO15" s="89"/>
      <c r="BP15" s="89"/>
      <c r="BQ15" s="89"/>
      <c r="BR15" s="89"/>
      <c r="BS15" s="89"/>
      <c r="BT15" s="89"/>
      <c r="BU15" s="89"/>
      <c r="BV15" s="89"/>
      <c r="BW15" s="89"/>
      <c r="BX15" s="89"/>
      <c r="BY15" s="89"/>
      <c r="BZ15" s="89"/>
      <c r="CA15" s="89"/>
      <c r="CB15" s="89"/>
      <c r="CC15" s="89"/>
      <c r="CD15" s="89"/>
      <c r="CE15" s="89"/>
      <c r="CF15" s="89"/>
      <c r="CG15" s="89"/>
      <c r="CH15" s="89"/>
      <c r="CI15" s="89"/>
      <c r="CJ15" s="89"/>
      <c r="CK15" s="89"/>
      <c r="CL15" s="89"/>
      <c r="CM15" s="89"/>
      <c r="CN15" s="89"/>
      <c r="CO15" s="89"/>
      <c r="CP15" s="89"/>
      <c r="CQ15" s="89"/>
      <c r="CR15" s="89"/>
      <c r="CS15" s="89"/>
      <c r="CT15" s="89"/>
      <c r="CU15" s="89"/>
      <c r="CV15" s="89"/>
      <c r="CW15" s="89"/>
      <c r="CX15" s="89"/>
      <c r="CY15" s="89"/>
      <c r="CZ15" s="89"/>
      <c r="DA15" s="89"/>
      <c r="DB15" s="89"/>
      <c r="DC15" s="89"/>
      <c r="DD15" s="89"/>
      <c r="DE15" s="89"/>
      <c r="DF15" s="89"/>
      <c r="DG15" s="89"/>
      <c r="DH15" s="89"/>
      <c r="DI15" s="89"/>
      <c r="DJ15" s="89"/>
      <c r="DK15" s="89"/>
      <c r="DL15" s="89"/>
      <c r="DM15" s="89"/>
      <c r="DN15" s="89"/>
      <c r="DO15" s="89"/>
      <c r="DP15" s="89"/>
      <c r="DQ15" s="89"/>
      <c r="DR15" s="89"/>
      <c r="DS15" s="89"/>
      <c r="DT15" s="89"/>
      <c r="DU15" s="89"/>
      <c r="DV15" s="89"/>
      <c r="DW15" s="89"/>
      <c r="DX15" s="89"/>
      <c r="DY15" s="89"/>
      <c r="DZ15" s="89"/>
      <c r="EA15" s="89"/>
      <c r="EB15" s="89"/>
      <c r="EC15" s="89"/>
      <c r="ED15" s="89"/>
      <c r="EE15" s="89"/>
      <c r="EF15" s="89"/>
      <c r="EG15" s="89"/>
      <c r="EH15" s="89"/>
      <c r="EI15" s="89"/>
      <c r="EJ15" s="89"/>
      <c r="EK15" s="89"/>
      <c r="EL15" s="89"/>
      <c r="EM15" s="89"/>
      <c r="EN15" s="89"/>
      <c r="EO15" s="89"/>
      <c r="EP15" s="89"/>
      <c r="EQ15" s="89"/>
      <c r="ER15" s="89">
        <v>58940.818114347945</v>
      </c>
    </row>
    <row r="16" spans="1:148" x14ac:dyDescent="0.25">
      <c r="A16" s="88" t="s">
        <v>328</v>
      </c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>
        <v>3874.070587868704</v>
      </c>
      <c r="BO16" s="89"/>
      <c r="BP16" s="89"/>
      <c r="BQ16" s="89"/>
      <c r="BR16" s="89"/>
      <c r="BS16" s="89"/>
      <c r="BT16" s="89"/>
      <c r="BU16" s="89"/>
      <c r="BV16" s="89"/>
      <c r="BW16" s="89"/>
      <c r="BX16" s="89"/>
      <c r="BY16" s="89"/>
      <c r="BZ16" s="89"/>
      <c r="CA16" s="89"/>
      <c r="CB16" s="89"/>
      <c r="CC16" s="89"/>
      <c r="CD16" s="89"/>
      <c r="CE16" s="89"/>
      <c r="CF16" s="89"/>
      <c r="CG16" s="89"/>
      <c r="CH16" s="89"/>
      <c r="CI16" s="89"/>
      <c r="CJ16" s="89"/>
      <c r="CK16" s="89"/>
      <c r="CL16" s="89"/>
      <c r="CM16" s="89"/>
      <c r="CN16" s="89"/>
      <c r="CO16" s="89"/>
      <c r="CP16" s="89"/>
      <c r="CQ16" s="89"/>
      <c r="CR16" s="89"/>
      <c r="CS16" s="89"/>
      <c r="CT16" s="89"/>
      <c r="CU16" s="89"/>
      <c r="CV16" s="89"/>
      <c r="CW16" s="89"/>
      <c r="CX16" s="89"/>
      <c r="CY16" s="89"/>
      <c r="CZ16" s="89"/>
      <c r="DA16" s="89"/>
      <c r="DB16" s="89"/>
      <c r="DC16" s="89"/>
      <c r="DD16" s="89"/>
      <c r="DE16" s="89"/>
      <c r="DF16" s="89"/>
      <c r="DG16" s="89"/>
      <c r="DH16" s="89"/>
      <c r="DI16" s="89"/>
      <c r="DJ16" s="89"/>
      <c r="DK16" s="89"/>
      <c r="DL16" s="89"/>
      <c r="DM16" s="89"/>
      <c r="DN16" s="89"/>
      <c r="DO16" s="89"/>
      <c r="DP16" s="89"/>
      <c r="DQ16" s="89"/>
      <c r="DR16" s="89"/>
      <c r="DS16" s="89"/>
      <c r="DT16" s="89"/>
      <c r="DU16" s="89"/>
      <c r="DV16" s="89"/>
      <c r="DW16" s="89"/>
      <c r="DX16" s="89"/>
      <c r="DY16" s="89"/>
      <c r="DZ16" s="89"/>
      <c r="EA16" s="89"/>
      <c r="EB16" s="89"/>
      <c r="EC16" s="89"/>
      <c r="ED16" s="89"/>
      <c r="EE16" s="89"/>
      <c r="EF16" s="89"/>
      <c r="EG16" s="89"/>
      <c r="EH16" s="89"/>
      <c r="EI16" s="89"/>
      <c r="EJ16" s="89"/>
      <c r="EK16" s="89"/>
      <c r="EL16" s="89"/>
      <c r="EM16" s="89"/>
      <c r="EN16" s="89"/>
      <c r="EO16" s="89"/>
      <c r="EP16" s="89"/>
      <c r="EQ16" s="89"/>
      <c r="ER16" s="89">
        <v>3874.070587868704</v>
      </c>
    </row>
    <row r="17" spans="1:148" x14ac:dyDescent="0.25">
      <c r="A17" s="88" t="s">
        <v>409</v>
      </c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>
        <v>4298.2455999999938</v>
      </c>
      <c r="BP17" s="89"/>
      <c r="BQ17" s="89"/>
      <c r="BR17" s="89"/>
      <c r="BS17" s="89"/>
      <c r="BT17" s="89"/>
      <c r="BU17" s="89"/>
      <c r="BV17" s="89"/>
      <c r="BW17" s="89"/>
      <c r="BX17" s="89"/>
      <c r="BY17" s="89"/>
      <c r="BZ17" s="89"/>
      <c r="CA17" s="89"/>
      <c r="CB17" s="89"/>
      <c r="CC17" s="89"/>
      <c r="CD17" s="89"/>
      <c r="CE17" s="89"/>
      <c r="CF17" s="89"/>
      <c r="CG17" s="89"/>
      <c r="CH17" s="89"/>
      <c r="CI17" s="89"/>
      <c r="CJ17" s="89"/>
      <c r="CK17" s="89"/>
      <c r="CL17" s="89"/>
      <c r="CM17" s="89"/>
      <c r="CN17" s="89"/>
      <c r="CO17" s="89"/>
      <c r="CP17" s="89"/>
      <c r="CQ17" s="89"/>
      <c r="CR17" s="89"/>
      <c r="CS17" s="89"/>
      <c r="CT17" s="89"/>
      <c r="CU17" s="89"/>
      <c r="CV17" s="89"/>
      <c r="CW17" s="89"/>
      <c r="CX17" s="89"/>
      <c r="CY17" s="89"/>
      <c r="CZ17" s="89"/>
      <c r="DA17" s="89"/>
      <c r="DB17" s="89"/>
      <c r="DC17" s="89"/>
      <c r="DD17" s="89"/>
      <c r="DE17" s="89"/>
      <c r="DF17" s="89"/>
      <c r="DG17" s="89"/>
      <c r="DH17" s="89"/>
      <c r="DI17" s="89"/>
      <c r="DJ17" s="89"/>
      <c r="DK17" s="89"/>
      <c r="DL17" s="89"/>
      <c r="DM17" s="89"/>
      <c r="DN17" s="89"/>
      <c r="DO17" s="89"/>
      <c r="DP17" s="89"/>
      <c r="DQ17" s="89"/>
      <c r="DR17" s="89"/>
      <c r="DS17" s="89"/>
      <c r="DT17" s="89"/>
      <c r="DU17" s="89"/>
      <c r="DV17" s="89"/>
      <c r="DW17" s="89"/>
      <c r="DX17" s="89"/>
      <c r="DY17" s="89"/>
      <c r="DZ17" s="89"/>
      <c r="EA17" s="89"/>
      <c r="EB17" s="89"/>
      <c r="EC17" s="89"/>
      <c r="ED17" s="89"/>
      <c r="EE17" s="89"/>
      <c r="EF17" s="89"/>
      <c r="EG17" s="89"/>
      <c r="EH17" s="89"/>
      <c r="EI17" s="89"/>
      <c r="EJ17" s="89"/>
      <c r="EK17" s="89"/>
      <c r="EL17" s="89"/>
      <c r="EM17" s="89"/>
      <c r="EN17" s="89"/>
      <c r="EO17" s="89"/>
      <c r="EP17" s="89"/>
      <c r="EQ17" s="89"/>
      <c r="ER17" s="89">
        <v>4298.2455999999938</v>
      </c>
    </row>
    <row r="18" spans="1:148" x14ac:dyDescent="0.25">
      <c r="A18" s="88" t="s">
        <v>580</v>
      </c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>
        <v>1.0000009999999999</v>
      </c>
      <c r="BQ18" s="89"/>
      <c r="BR18" s="89"/>
      <c r="BS18" s="89"/>
      <c r="BT18" s="89"/>
      <c r="BU18" s="89"/>
      <c r="BV18" s="89"/>
      <c r="BW18" s="89"/>
      <c r="BX18" s="89"/>
      <c r="BY18" s="89"/>
      <c r="BZ18" s="89"/>
      <c r="CA18" s="89"/>
      <c r="CB18" s="89"/>
      <c r="CC18" s="89"/>
      <c r="CD18" s="89"/>
      <c r="CE18" s="89"/>
      <c r="CF18" s="89"/>
      <c r="CG18" s="89"/>
      <c r="CH18" s="89"/>
      <c r="CI18" s="89"/>
      <c r="CJ18" s="89"/>
      <c r="CK18" s="89"/>
      <c r="CL18" s="89"/>
      <c r="CM18" s="89"/>
      <c r="CN18" s="89"/>
      <c r="CO18" s="89"/>
      <c r="CP18" s="89"/>
      <c r="CQ18" s="89"/>
      <c r="CR18" s="89"/>
      <c r="CS18" s="89"/>
      <c r="CT18" s="89"/>
      <c r="CU18" s="89"/>
      <c r="CV18" s="89"/>
      <c r="CW18" s="89"/>
      <c r="CX18" s="89"/>
      <c r="CY18" s="89"/>
      <c r="CZ18" s="89"/>
      <c r="DA18" s="89"/>
      <c r="DB18" s="89"/>
      <c r="DC18" s="89"/>
      <c r="DD18" s="89"/>
      <c r="DE18" s="89"/>
      <c r="DF18" s="89"/>
      <c r="DG18" s="89"/>
      <c r="DH18" s="89"/>
      <c r="DI18" s="89"/>
      <c r="DJ18" s="89"/>
      <c r="DK18" s="89"/>
      <c r="DL18" s="89"/>
      <c r="DM18" s="89"/>
      <c r="DN18" s="89"/>
      <c r="DO18" s="89"/>
      <c r="DP18" s="89"/>
      <c r="DQ18" s="89"/>
      <c r="DR18" s="89"/>
      <c r="DS18" s="89"/>
      <c r="DT18" s="89"/>
      <c r="DU18" s="89"/>
      <c r="DV18" s="89"/>
      <c r="DW18" s="89"/>
      <c r="DX18" s="89"/>
      <c r="DY18" s="89"/>
      <c r="DZ18" s="89"/>
      <c r="EA18" s="89"/>
      <c r="EB18" s="89"/>
      <c r="EC18" s="89"/>
      <c r="ED18" s="89"/>
      <c r="EE18" s="89"/>
      <c r="EF18" s="89"/>
      <c r="EG18" s="89"/>
      <c r="EH18" s="89"/>
      <c r="EI18" s="89"/>
      <c r="EJ18" s="89"/>
      <c r="EK18" s="89"/>
      <c r="EL18" s="89"/>
      <c r="EM18" s="89"/>
      <c r="EN18" s="89"/>
      <c r="EO18" s="89"/>
      <c r="EP18" s="89"/>
      <c r="EQ18" s="89"/>
      <c r="ER18" s="89">
        <v>1.0000009999999999</v>
      </c>
    </row>
    <row r="19" spans="1:148" x14ac:dyDescent="0.25">
      <c r="A19" s="88" t="s">
        <v>11</v>
      </c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>
        <v>265777.35384823539</v>
      </c>
      <c r="BR19" s="89"/>
      <c r="BS19" s="89"/>
      <c r="BT19" s="89"/>
      <c r="BU19" s="89"/>
      <c r="BV19" s="89"/>
      <c r="BW19" s="89"/>
      <c r="BX19" s="89"/>
      <c r="BY19" s="89"/>
      <c r="BZ19" s="89"/>
      <c r="CA19" s="89"/>
      <c r="CB19" s="89"/>
      <c r="CC19" s="89"/>
      <c r="CD19" s="89"/>
      <c r="CE19" s="89"/>
      <c r="CF19" s="89"/>
      <c r="CG19" s="89"/>
      <c r="CH19" s="89"/>
      <c r="CI19" s="89"/>
      <c r="CJ19" s="89"/>
      <c r="CK19" s="89"/>
      <c r="CL19" s="89"/>
      <c r="CM19" s="89"/>
      <c r="CN19" s="89"/>
      <c r="CO19" s="89"/>
      <c r="CP19" s="89"/>
      <c r="CQ19" s="89"/>
      <c r="CR19" s="89"/>
      <c r="CS19" s="89"/>
      <c r="CT19" s="89"/>
      <c r="CU19" s="89"/>
      <c r="CV19" s="89"/>
      <c r="CW19" s="89"/>
      <c r="CX19" s="89"/>
      <c r="CY19" s="89"/>
      <c r="CZ19" s="89"/>
      <c r="DA19" s="89"/>
      <c r="DB19" s="89"/>
      <c r="DC19" s="89"/>
      <c r="DD19" s="89"/>
      <c r="DE19" s="89"/>
      <c r="DF19" s="89"/>
      <c r="DG19" s="89"/>
      <c r="DH19" s="89"/>
      <c r="DI19" s="89"/>
      <c r="DJ19" s="89"/>
      <c r="DK19" s="89"/>
      <c r="DL19" s="89"/>
      <c r="DM19" s="89"/>
      <c r="DN19" s="89"/>
      <c r="DO19" s="89"/>
      <c r="DP19" s="89"/>
      <c r="DQ19" s="89"/>
      <c r="DR19" s="89"/>
      <c r="DS19" s="89"/>
      <c r="DT19" s="89"/>
      <c r="DU19" s="89"/>
      <c r="DV19" s="89"/>
      <c r="DW19" s="89"/>
      <c r="DX19" s="89"/>
      <c r="DY19" s="89"/>
      <c r="DZ19" s="89"/>
      <c r="EA19" s="89"/>
      <c r="EB19" s="89"/>
      <c r="EC19" s="89"/>
      <c r="ED19" s="89"/>
      <c r="EE19" s="89"/>
      <c r="EF19" s="89"/>
      <c r="EG19" s="89"/>
      <c r="EH19" s="89"/>
      <c r="EI19" s="89"/>
      <c r="EJ19" s="89"/>
      <c r="EK19" s="89"/>
      <c r="EL19" s="89"/>
      <c r="EM19" s="89"/>
      <c r="EN19" s="89"/>
      <c r="EO19" s="89"/>
      <c r="EP19" s="89"/>
      <c r="EQ19" s="89"/>
      <c r="ER19" s="89">
        <v>265777.35384823539</v>
      </c>
    </row>
    <row r="20" spans="1:148" x14ac:dyDescent="0.25">
      <c r="A20" s="88" t="s">
        <v>348</v>
      </c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>
        <v>83271.30903482523</v>
      </c>
      <c r="BS20" s="89"/>
      <c r="BT20" s="89"/>
      <c r="BU20" s="89"/>
      <c r="BV20" s="89"/>
      <c r="BW20" s="89"/>
      <c r="BX20" s="89"/>
      <c r="BY20" s="89"/>
      <c r="BZ20" s="89"/>
      <c r="CA20" s="89"/>
      <c r="CB20" s="89"/>
      <c r="CC20" s="89"/>
      <c r="CD20" s="89"/>
      <c r="CE20" s="89"/>
      <c r="CF20" s="89"/>
      <c r="CG20" s="89"/>
      <c r="CH20" s="89"/>
      <c r="CI20" s="89"/>
      <c r="CJ20" s="89"/>
      <c r="CK20" s="89"/>
      <c r="CL20" s="89"/>
      <c r="CM20" s="89"/>
      <c r="CN20" s="89"/>
      <c r="CO20" s="89"/>
      <c r="CP20" s="89"/>
      <c r="CQ20" s="89"/>
      <c r="CR20" s="89"/>
      <c r="CS20" s="89"/>
      <c r="CT20" s="89"/>
      <c r="CU20" s="89"/>
      <c r="CV20" s="89"/>
      <c r="CW20" s="89"/>
      <c r="CX20" s="89"/>
      <c r="CY20" s="89"/>
      <c r="CZ20" s="89"/>
      <c r="DA20" s="89"/>
      <c r="DB20" s="89"/>
      <c r="DC20" s="89"/>
      <c r="DD20" s="89"/>
      <c r="DE20" s="89"/>
      <c r="DF20" s="89"/>
      <c r="DG20" s="89"/>
      <c r="DH20" s="89"/>
      <c r="DI20" s="89"/>
      <c r="DJ20" s="89"/>
      <c r="DK20" s="89"/>
      <c r="DL20" s="89"/>
      <c r="DM20" s="89"/>
      <c r="DN20" s="89"/>
      <c r="DO20" s="89"/>
      <c r="DP20" s="89"/>
      <c r="DQ20" s="89"/>
      <c r="DR20" s="89"/>
      <c r="DS20" s="89"/>
      <c r="DT20" s="89"/>
      <c r="DU20" s="89"/>
      <c r="DV20" s="89"/>
      <c r="DW20" s="89"/>
      <c r="DX20" s="89"/>
      <c r="DY20" s="89"/>
      <c r="DZ20" s="89"/>
      <c r="EA20" s="89"/>
      <c r="EB20" s="89"/>
      <c r="EC20" s="89"/>
      <c r="ED20" s="89"/>
      <c r="EE20" s="89"/>
      <c r="EF20" s="89"/>
      <c r="EG20" s="89"/>
      <c r="EH20" s="89"/>
      <c r="EI20" s="89"/>
      <c r="EJ20" s="89"/>
      <c r="EK20" s="89"/>
      <c r="EL20" s="89"/>
      <c r="EM20" s="89"/>
      <c r="EN20" s="89"/>
      <c r="EO20" s="89"/>
      <c r="EP20" s="89"/>
      <c r="EQ20" s="89"/>
      <c r="ER20" s="89">
        <v>83271.30903482523</v>
      </c>
    </row>
    <row r="21" spans="1:148" x14ac:dyDescent="0.25">
      <c r="A21" s="88" t="s">
        <v>12</v>
      </c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>
        <v>27058.639307158493</v>
      </c>
      <c r="BT21" s="89"/>
      <c r="BU21" s="89"/>
      <c r="BV21" s="89"/>
      <c r="BW21" s="89"/>
      <c r="BX21" s="89"/>
      <c r="BY21" s="89"/>
      <c r="BZ21" s="89"/>
      <c r="CA21" s="89"/>
      <c r="CB21" s="89"/>
      <c r="CC21" s="89"/>
      <c r="CD21" s="89"/>
      <c r="CE21" s="89"/>
      <c r="CF21" s="89"/>
      <c r="CG21" s="89"/>
      <c r="CH21" s="89"/>
      <c r="CI21" s="89"/>
      <c r="CJ21" s="89"/>
      <c r="CK21" s="89"/>
      <c r="CL21" s="89"/>
      <c r="CM21" s="89"/>
      <c r="CN21" s="89"/>
      <c r="CO21" s="89"/>
      <c r="CP21" s="89"/>
      <c r="CQ21" s="89"/>
      <c r="CR21" s="89"/>
      <c r="CS21" s="89"/>
      <c r="CT21" s="89"/>
      <c r="CU21" s="89"/>
      <c r="CV21" s="89"/>
      <c r="CW21" s="89"/>
      <c r="CX21" s="89"/>
      <c r="CY21" s="89"/>
      <c r="CZ21" s="89"/>
      <c r="DA21" s="89"/>
      <c r="DB21" s="89"/>
      <c r="DC21" s="89"/>
      <c r="DD21" s="89"/>
      <c r="DE21" s="89"/>
      <c r="DF21" s="89"/>
      <c r="DG21" s="89"/>
      <c r="DH21" s="89"/>
      <c r="DI21" s="89"/>
      <c r="DJ21" s="89"/>
      <c r="DK21" s="89"/>
      <c r="DL21" s="89"/>
      <c r="DM21" s="89"/>
      <c r="DN21" s="89"/>
      <c r="DO21" s="89"/>
      <c r="DP21" s="89"/>
      <c r="DQ21" s="89"/>
      <c r="DR21" s="89"/>
      <c r="DS21" s="89"/>
      <c r="DT21" s="89"/>
      <c r="DU21" s="89"/>
      <c r="DV21" s="89"/>
      <c r="DW21" s="89"/>
      <c r="DX21" s="89"/>
      <c r="DY21" s="89"/>
      <c r="DZ21" s="89"/>
      <c r="EA21" s="89"/>
      <c r="EB21" s="89"/>
      <c r="EC21" s="89"/>
      <c r="ED21" s="89"/>
      <c r="EE21" s="89"/>
      <c r="EF21" s="89"/>
      <c r="EG21" s="89"/>
      <c r="EH21" s="89"/>
      <c r="EI21" s="89"/>
      <c r="EJ21" s="89"/>
      <c r="EK21" s="89"/>
      <c r="EL21" s="89"/>
      <c r="EM21" s="89"/>
      <c r="EN21" s="89"/>
      <c r="EO21" s="89"/>
      <c r="EP21" s="89"/>
      <c r="EQ21" s="89"/>
      <c r="ER21" s="89">
        <v>27058.639307158493</v>
      </c>
    </row>
    <row r="22" spans="1:148" x14ac:dyDescent="0.25">
      <c r="A22" s="88" t="s">
        <v>349</v>
      </c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>
        <v>43502.883350147538</v>
      </c>
      <c r="BU22" s="89"/>
      <c r="BV22" s="89"/>
      <c r="BW22" s="89"/>
      <c r="BX22" s="89"/>
      <c r="BY22" s="89"/>
      <c r="BZ22" s="89"/>
      <c r="CA22" s="89"/>
      <c r="CB22" s="89"/>
      <c r="CC22" s="89"/>
      <c r="CD22" s="89"/>
      <c r="CE22" s="89"/>
      <c r="CF22" s="89"/>
      <c r="CG22" s="89"/>
      <c r="CH22" s="89"/>
      <c r="CI22" s="89"/>
      <c r="CJ22" s="89"/>
      <c r="CK22" s="89"/>
      <c r="CL22" s="89"/>
      <c r="CM22" s="89"/>
      <c r="CN22" s="89"/>
      <c r="CO22" s="89"/>
      <c r="CP22" s="89"/>
      <c r="CQ22" s="89"/>
      <c r="CR22" s="89"/>
      <c r="CS22" s="89"/>
      <c r="CT22" s="89"/>
      <c r="CU22" s="89"/>
      <c r="CV22" s="89"/>
      <c r="CW22" s="89"/>
      <c r="CX22" s="89"/>
      <c r="CY22" s="89"/>
      <c r="CZ22" s="89"/>
      <c r="DA22" s="89"/>
      <c r="DB22" s="89"/>
      <c r="DC22" s="89"/>
      <c r="DD22" s="89"/>
      <c r="DE22" s="89"/>
      <c r="DF22" s="89"/>
      <c r="DG22" s="89"/>
      <c r="DH22" s="89"/>
      <c r="DI22" s="89"/>
      <c r="DJ22" s="89"/>
      <c r="DK22" s="89"/>
      <c r="DL22" s="89"/>
      <c r="DM22" s="89"/>
      <c r="DN22" s="89"/>
      <c r="DO22" s="89"/>
      <c r="DP22" s="89"/>
      <c r="DQ22" s="89"/>
      <c r="DR22" s="89"/>
      <c r="DS22" s="89"/>
      <c r="DT22" s="89"/>
      <c r="DU22" s="89"/>
      <c r="DV22" s="89"/>
      <c r="DW22" s="89"/>
      <c r="DX22" s="89"/>
      <c r="DY22" s="89"/>
      <c r="DZ22" s="89"/>
      <c r="EA22" s="89"/>
      <c r="EB22" s="89"/>
      <c r="EC22" s="89"/>
      <c r="ED22" s="89"/>
      <c r="EE22" s="89"/>
      <c r="EF22" s="89"/>
      <c r="EG22" s="89"/>
      <c r="EH22" s="89"/>
      <c r="EI22" s="89"/>
      <c r="EJ22" s="89"/>
      <c r="EK22" s="89"/>
      <c r="EL22" s="89"/>
      <c r="EM22" s="89"/>
      <c r="EN22" s="89"/>
      <c r="EO22" s="89"/>
      <c r="EP22" s="89"/>
      <c r="EQ22" s="89"/>
      <c r="ER22" s="89">
        <v>43502.883350147538</v>
      </c>
    </row>
    <row r="23" spans="1:148" x14ac:dyDescent="0.25">
      <c r="A23" s="88" t="s">
        <v>350</v>
      </c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>
        <v>8783.8423196454842</v>
      </c>
      <c r="BV23" s="89"/>
      <c r="BW23" s="89"/>
      <c r="BX23" s="89"/>
      <c r="BY23" s="89"/>
      <c r="BZ23" s="89"/>
      <c r="CA23" s="89"/>
      <c r="CB23" s="89"/>
      <c r="CC23" s="89"/>
      <c r="CD23" s="89"/>
      <c r="CE23" s="89"/>
      <c r="CF23" s="89"/>
      <c r="CG23" s="89"/>
      <c r="CH23" s="89"/>
      <c r="CI23" s="89"/>
      <c r="CJ23" s="89"/>
      <c r="CK23" s="89"/>
      <c r="CL23" s="89"/>
      <c r="CM23" s="89"/>
      <c r="CN23" s="89"/>
      <c r="CO23" s="89"/>
      <c r="CP23" s="89"/>
      <c r="CQ23" s="89"/>
      <c r="CR23" s="89"/>
      <c r="CS23" s="89"/>
      <c r="CT23" s="89"/>
      <c r="CU23" s="89"/>
      <c r="CV23" s="89"/>
      <c r="CW23" s="89"/>
      <c r="CX23" s="89"/>
      <c r="CY23" s="89"/>
      <c r="CZ23" s="89"/>
      <c r="DA23" s="89"/>
      <c r="DB23" s="89"/>
      <c r="DC23" s="89"/>
      <c r="DD23" s="89"/>
      <c r="DE23" s="89"/>
      <c r="DF23" s="89"/>
      <c r="DG23" s="89"/>
      <c r="DH23" s="89"/>
      <c r="DI23" s="89"/>
      <c r="DJ23" s="89"/>
      <c r="DK23" s="89"/>
      <c r="DL23" s="89"/>
      <c r="DM23" s="89"/>
      <c r="DN23" s="89"/>
      <c r="DO23" s="89"/>
      <c r="DP23" s="89"/>
      <c r="DQ23" s="89"/>
      <c r="DR23" s="89"/>
      <c r="DS23" s="89"/>
      <c r="DT23" s="89"/>
      <c r="DU23" s="89"/>
      <c r="DV23" s="89"/>
      <c r="DW23" s="89"/>
      <c r="DX23" s="89"/>
      <c r="DY23" s="89"/>
      <c r="DZ23" s="89"/>
      <c r="EA23" s="89"/>
      <c r="EB23" s="89"/>
      <c r="EC23" s="89"/>
      <c r="ED23" s="89"/>
      <c r="EE23" s="89"/>
      <c r="EF23" s="89"/>
      <c r="EG23" s="89"/>
      <c r="EH23" s="89"/>
      <c r="EI23" s="89"/>
      <c r="EJ23" s="89"/>
      <c r="EK23" s="89"/>
      <c r="EL23" s="89"/>
      <c r="EM23" s="89"/>
      <c r="EN23" s="89"/>
      <c r="EO23" s="89"/>
      <c r="EP23" s="89"/>
      <c r="EQ23" s="89"/>
      <c r="ER23" s="89">
        <v>8783.8423196454842</v>
      </c>
    </row>
    <row r="24" spans="1:148" x14ac:dyDescent="0.25">
      <c r="A24" s="88" t="s">
        <v>351</v>
      </c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>
        <v>8710.7120316860164</v>
      </c>
      <c r="BW24" s="89"/>
      <c r="BX24" s="89"/>
      <c r="BY24" s="89"/>
      <c r="BZ24" s="89"/>
      <c r="CA24" s="89"/>
      <c r="CB24" s="89"/>
      <c r="CC24" s="89"/>
      <c r="CD24" s="89"/>
      <c r="CE24" s="89"/>
      <c r="CF24" s="89"/>
      <c r="CG24" s="89"/>
      <c r="CH24" s="89"/>
      <c r="CI24" s="89"/>
      <c r="CJ24" s="89"/>
      <c r="CK24" s="89"/>
      <c r="CL24" s="89"/>
      <c r="CM24" s="89"/>
      <c r="CN24" s="89"/>
      <c r="CO24" s="89"/>
      <c r="CP24" s="89"/>
      <c r="CQ24" s="89"/>
      <c r="CR24" s="89"/>
      <c r="CS24" s="89"/>
      <c r="CT24" s="89"/>
      <c r="CU24" s="89"/>
      <c r="CV24" s="89"/>
      <c r="CW24" s="89"/>
      <c r="CX24" s="89"/>
      <c r="CY24" s="89"/>
      <c r="CZ24" s="89"/>
      <c r="DA24" s="89"/>
      <c r="DB24" s="89"/>
      <c r="DC24" s="89"/>
      <c r="DD24" s="89"/>
      <c r="DE24" s="89"/>
      <c r="DF24" s="89"/>
      <c r="DG24" s="89"/>
      <c r="DH24" s="89"/>
      <c r="DI24" s="89"/>
      <c r="DJ24" s="89"/>
      <c r="DK24" s="89"/>
      <c r="DL24" s="89"/>
      <c r="DM24" s="89"/>
      <c r="DN24" s="89"/>
      <c r="DO24" s="89"/>
      <c r="DP24" s="89"/>
      <c r="DQ24" s="89"/>
      <c r="DR24" s="89"/>
      <c r="DS24" s="89"/>
      <c r="DT24" s="89"/>
      <c r="DU24" s="89"/>
      <c r="DV24" s="89"/>
      <c r="DW24" s="89"/>
      <c r="DX24" s="89"/>
      <c r="DY24" s="89"/>
      <c r="DZ24" s="89"/>
      <c r="EA24" s="89"/>
      <c r="EB24" s="89"/>
      <c r="EC24" s="89"/>
      <c r="ED24" s="89"/>
      <c r="EE24" s="89"/>
      <c r="EF24" s="89"/>
      <c r="EG24" s="89"/>
      <c r="EH24" s="89"/>
      <c r="EI24" s="89"/>
      <c r="EJ24" s="89"/>
      <c r="EK24" s="89"/>
      <c r="EL24" s="89"/>
      <c r="EM24" s="89"/>
      <c r="EN24" s="89"/>
      <c r="EO24" s="89"/>
      <c r="EP24" s="89"/>
      <c r="EQ24" s="89"/>
      <c r="ER24" s="89">
        <v>8710.7120316860164</v>
      </c>
    </row>
    <row r="25" spans="1:148" x14ac:dyDescent="0.25">
      <c r="A25" s="88" t="s">
        <v>352</v>
      </c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  <c r="BW25" s="89">
        <v>44160.074473262706</v>
      </c>
      <c r="BX25" s="89"/>
      <c r="BY25" s="89"/>
      <c r="BZ25" s="89"/>
      <c r="CA25" s="89"/>
      <c r="CB25" s="89"/>
      <c r="CC25" s="89"/>
      <c r="CD25" s="89"/>
      <c r="CE25" s="89"/>
      <c r="CF25" s="89"/>
      <c r="CG25" s="89"/>
      <c r="CH25" s="89"/>
      <c r="CI25" s="89"/>
      <c r="CJ25" s="89"/>
      <c r="CK25" s="89"/>
      <c r="CL25" s="89"/>
      <c r="CM25" s="89"/>
      <c r="CN25" s="89"/>
      <c r="CO25" s="89"/>
      <c r="CP25" s="89"/>
      <c r="CQ25" s="89"/>
      <c r="CR25" s="89"/>
      <c r="CS25" s="89"/>
      <c r="CT25" s="89"/>
      <c r="CU25" s="89"/>
      <c r="CV25" s="89"/>
      <c r="CW25" s="89"/>
      <c r="CX25" s="89"/>
      <c r="CY25" s="89"/>
      <c r="CZ25" s="89"/>
      <c r="DA25" s="89"/>
      <c r="DB25" s="89"/>
      <c r="DC25" s="89"/>
      <c r="DD25" s="89"/>
      <c r="DE25" s="89"/>
      <c r="DF25" s="89"/>
      <c r="DG25" s="89"/>
      <c r="DH25" s="89"/>
      <c r="DI25" s="89"/>
      <c r="DJ25" s="89"/>
      <c r="DK25" s="89"/>
      <c r="DL25" s="89"/>
      <c r="DM25" s="89"/>
      <c r="DN25" s="89"/>
      <c r="DO25" s="89"/>
      <c r="DP25" s="89"/>
      <c r="DQ25" s="89"/>
      <c r="DR25" s="89"/>
      <c r="DS25" s="89"/>
      <c r="DT25" s="89"/>
      <c r="DU25" s="89"/>
      <c r="DV25" s="89"/>
      <c r="DW25" s="89"/>
      <c r="DX25" s="89"/>
      <c r="DY25" s="89"/>
      <c r="DZ25" s="89"/>
      <c r="EA25" s="89"/>
      <c r="EB25" s="89"/>
      <c r="EC25" s="89"/>
      <c r="ED25" s="89"/>
      <c r="EE25" s="89"/>
      <c r="EF25" s="89"/>
      <c r="EG25" s="89"/>
      <c r="EH25" s="89"/>
      <c r="EI25" s="89"/>
      <c r="EJ25" s="89"/>
      <c r="EK25" s="89"/>
      <c r="EL25" s="89"/>
      <c r="EM25" s="89"/>
      <c r="EN25" s="89"/>
      <c r="EO25" s="89"/>
      <c r="EP25" s="89"/>
      <c r="EQ25" s="89"/>
      <c r="ER25" s="89">
        <v>44160.074473262706</v>
      </c>
    </row>
    <row r="26" spans="1:148" x14ac:dyDescent="0.25">
      <c r="A26" s="88" t="s">
        <v>353</v>
      </c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  <c r="BW26" s="89"/>
      <c r="BX26" s="89">
        <v>75000.468058324142</v>
      </c>
      <c r="BY26" s="89"/>
      <c r="BZ26" s="89"/>
      <c r="CA26" s="89"/>
      <c r="CB26" s="89"/>
      <c r="CC26" s="89"/>
      <c r="CD26" s="89"/>
      <c r="CE26" s="89"/>
      <c r="CF26" s="89"/>
      <c r="CG26" s="89"/>
      <c r="CH26" s="89"/>
      <c r="CI26" s="89"/>
      <c r="CJ26" s="89"/>
      <c r="CK26" s="89"/>
      <c r="CL26" s="89"/>
      <c r="CM26" s="89"/>
      <c r="CN26" s="89"/>
      <c r="CO26" s="89"/>
      <c r="CP26" s="89"/>
      <c r="CQ26" s="89"/>
      <c r="CR26" s="89"/>
      <c r="CS26" s="89"/>
      <c r="CT26" s="89"/>
      <c r="CU26" s="89"/>
      <c r="CV26" s="89"/>
      <c r="CW26" s="89"/>
      <c r="CX26" s="89"/>
      <c r="CY26" s="89"/>
      <c r="CZ26" s="89"/>
      <c r="DA26" s="89"/>
      <c r="DB26" s="89"/>
      <c r="DC26" s="89"/>
      <c r="DD26" s="89"/>
      <c r="DE26" s="89"/>
      <c r="DF26" s="89"/>
      <c r="DG26" s="89"/>
      <c r="DH26" s="89"/>
      <c r="DI26" s="89"/>
      <c r="DJ26" s="89"/>
      <c r="DK26" s="89"/>
      <c r="DL26" s="89"/>
      <c r="DM26" s="89"/>
      <c r="DN26" s="89"/>
      <c r="DO26" s="89"/>
      <c r="DP26" s="89"/>
      <c r="DQ26" s="89"/>
      <c r="DR26" s="89"/>
      <c r="DS26" s="89"/>
      <c r="DT26" s="89"/>
      <c r="DU26" s="89"/>
      <c r="DV26" s="89"/>
      <c r="DW26" s="89"/>
      <c r="DX26" s="89"/>
      <c r="DY26" s="89"/>
      <c r="DZ26" s="89"/>
      <c r="EA26" s="89"/>
      <c r="EB26" s="89"/>
      <c r="EC26" s="89"/>
      <c r="ED26" s="89"/>
      <c r="EE26" s="89"/>
      <c r="EF26" s="89"/>
      <c r="EG26" s="89"/>
      <c r="EH26" s="89"/>
      <c r="EI26" s="89"/>
      <c r="EJ26" s="89"/>
      <c r="EK26" s="89"/>
      <c r="EL26" s="89"/>
      <c r="EM26" s="89"/>
      <c r="EN26" s="89"/>
      <c r="EO26" s="89"/>
      <c r="EP26" s="89"/>
      <c r="EQ26" s="89"/>
      <c r="ER26" s="89">
        <v>75000.468058324142</v>
      </c>
    </row>
    <row r="27" spans="1:148" x14ac:dyDescent="0.25">
      <c r="A27" s="88" t="s">
        <v>354</v>
      </c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  <c r="BW27" s="89"/>
      <c r="BX27" s="89"/>
      <c r="BY27" s="89">
        <v>41840.768385576797</v>
      </c>
      <c r="BZ27" s="89"/>
      <c r="CA27" s="89"/>
      <c r="CB27" s="89"/>
      <c r="CC27" s="89"/>
      <c r="CD27" s="89"/>
      <c r="CE27" s="89"/>
      <c r="CF27" s="89"/>
      <c r="CG27" s="89"/>
      <c r="CH27" s="89"/>
      <c r="CI27" s="89"/>
      <c r="CJ27" s="89"/>
      <c r="CK27" s="89"/>
      <c r="CL27" s="89"/>
      <c r="CM27" s="89"/>
      <c r="CN27" s="89"/>
      <c r="CO27" s="89"/>
      <c r="CP27" s="89"/>
      <c r="CQ27" s="89"/>
      <c r="CR27" s="89"/>
      <c r="CS27" s="89"/>
      <c r="CT27" s="89"/>
      <c r="CU27" s="89"/>
      <c r="CV27" s="89"/>
      <c r="CW27" s="89"/>
      <c r="CX27" s="89"/>
      <c r="CY27" s="89"/>
      <c r="CZ27" s="89"/>
      <c r="DA27" s="89"/>
      <c r="DB27" s="89"/>
      <c r="DC27" s="89"/>
      <c r="DD27" s="89"/>
      <c r="DE27" s="89"/>
      <c r="DF27" s="89"/>
      <c r="DG27" s="89"/>
      <c r="DH27" s="89"/>
      <c r="DI27" s="89"/>
      <c r="DJ27" s="89"/>
      <c r="DK27" s="89"/>
      <c r="DL27" s="89"/>
      <c r="DM27" s="89"/>
      <c r="DN27" s="89"/>
      <c r="DO27" s="89"/>
      <c r="DP27" s="89"/>
      <c r="DQ27" s="89"/>
      <c r="DR27" s="89"/>
      <c r="DS27" s="89"/>
      <c r="DT27" s="89"/>
      <c r="DU27" s="89"/>
      <c r="DV27" s="89"/>
      <c r="DW27" s="89"/>
      <c r="DX27" s="89"/>
      <c r="DY27" s="89"/>
      <c r="DZ27" s="89"/>
      <c r="EA27" s="89"/>
      <c r="EB27" s="89"/>
      <c r="EC27" s="89"/>
      <c r="ED27" s="89"/>
      <c r="EE27" s="89"/>
      <c r="EF27" s="89"/>
      <c r="EG27" s="89"/>
      <c r="EH27" s="89"/>
      <c r="EI27" s="89"/>
      <c r="EJ27" s="89"/>
      <c r="EK27" s="89"/>
      <c r="EL27" s="89"/>
      <c r="EM27" s="89"/>
      <c r="EN27" s="89"/>
      <c r="EO27" s="89"/>
      <c r="EP27" s="89"/>
      <c r="EQ27" s="89"/>
      <c r="ER27" s="89">
        <v>41840.768385576797</v>
      </c>
    </row>
    <row r="28" spans="1:148" x14ac:dyDescent="0.25">
      <c r="A28" s="88" t="s">
        <v>13</v>
      </c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  <c r="BW28" s="89"/>
      <c r="BX28" s="89"/>
      <c r="BY28" s="89"/>
      <c r="BZ28" s="89">
        <v>81696.069854433925</v>
      </c>
      <c r="CA28" s="89">
        <v>39283.545601640231</v>
      </c>
      <c r="CB28" s="89">
        <v>22478.980585814264</v>
      </c>
      <c r="CC28" s="89"/>
      <c r="CD28" s="89"/>
      <c r="CE28" s="89"/>
      <c r="CF28" s="89"/>
      <c r="CG28" s="89"/>
      <c r="CH28" s="89"/>
      <c r="CI28" s="89"/>
      <c r="CJ28" s="89"/>
      <c r="CK28" s="89"/>
      <c r="CL28" s="89"/>
      <c r="CM28" s="89"/>
      <c r="CN28" s="89"/>
      <c r="CO28" s="89"/>
      <c r="CP28" s="89"/>
      <c r="CQ28" s="89"/>
      <c r="CR28" s="89"/>
      <c r="CS28" s="89"/>
      <c r="CT28" s="89"/>
      <c r="CU28" s="89"/>
      <c r="CV28" s="89"/>
      <c r="CW28" s="89"/>
      <c r="CX28" s="89"/>
      <c r="CY28" s="89"/>
      <c r="CZ28" s="89"/>
      <c r="DA28" s="89"/>
      <c r="DB28" s="89"/>
      <c r="DC28" s="89"/>
      <c r="DD28" s="89"/>
      <c r="DE28" s="89"/>
      <c r="DF28" s="89"/>
      <c r="DG28" s="89"/>
      <c r="DH28" s="89"/>
      <c r="DI28" s="89"/>
      <c r="DJ28" s="89"/>
      <c r="DK28" s="89"/>
      <c r="DL28" s="89"/>
      <c r="DM28" s="89"/>
      <c r="DN28" s="89"/>
      <c r="DO28" s="89"/>
      <c r="DP28" s="89"/>
      <c r="DQ28" s="89"/>
      <c r="DR28" s="89"/>
      <c r="DS28" s="89"/>
      <c r="DT28" s="89"/>
      <c r="DU28" s="89"/>
      <c r="DV28" s="89"/>
      <c r="DW28" s="89"/>
      <c r="DX28" s="89"/>
      <c r="DY28" s="89"/>
      <c r="DZ28" s="89"/>
      <c r="EA28" s="89"/>
      <c r="EB28" s="89"/>
      <c r="EC28" s="89"/>
      <c r="ED28" s="89"/>
      <c r="EE28" s="89"/>
      <c r="EF28" s="89"/>
      <c r="EG28" s="89"/>
      <c r="EH28" s="89"/>
      <c r="EI28" s="89"/>
      <c r="EJ28" s="89"/>
      <c r="EK28" s="89"/>
      <c r="EL28" s="89"/>
      <c r="EM28" s="89"/>
      <c r="EN28" s="89"/>
      <c r="EO28" s="89"/>
      <c r="EP28" s="89"/>
      <c r="EQ28" s="89"/>
      <c r="ER28" s="89">
        <v>143458.59604188841</v>
      </c>
    </row>
    <row r="29" spans="1:148" x14ac:dyDescent="0.25">
      <c r="A29" s="88" t="s">
        <v>732</v>
      </c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89"/>
      <c r="BH29" s="89"/>
      <c r="BI29" s="89"/>
      <c r="BJ29" s="89"/>
      <c r="BK29" s="89"/>
      <c r="BL29" s="89"/>
      <c r="BM29" s="89"/>
      <c r="BN29" s="89"/>
      <c r="BO29" s="89"/>
      <c r="BP29" s="89"/>
      <c r="BQ29" s="89"/>
      <c r="BR29" s="89"/>
      <c r="BS29" s="89"/>
      <c r="BT29" s="89"/>
      <c r="BU29" s="89"/>
      <c r="BV29" s="89"/>
      <c r="BW29" s="89"/>
      <c r="BX29" s="89"/>
      <c r="BY29" s="89"/>
      <c r="BZ29" s="89"/>
      <c r="CA29" s="89"/>
      <c r="CB29" s="89"/>
      <c r="CC29" s="89">
        <v>11979.787963430024</v>
      </c>
      <c r="CD29" s="89"/>
      <c r="CE29" s="89"/>
      <c r="CF29" s="89"/>
      <c r="CG29" s="89"/>
      <c r="CH29" s="89"/>
      <c r="CI29" s="89"/>
      <c r="CJ29" s="89"/>
      <c r="CK29" s="89"/>
      <c r="CL29" s="89"/>
      <c r="CM29" s="89"/>
      <c r="CN29" s="89"/>
      <c r="CO29" s="89"/>
      <c r="CP29" s="89"/>
      <c r="CQ29" s="89"/>
      <c r="CR29" s="89"/>
      <c r="CS29" s="89"/>
      <c r="CT29" s="89"/>
      <c r="CU29" s="89"/>
      <c r="CV29" s="89"/>
      <c r="CW29" s="89"/>
      <c r="CX29" s="89"/>
      <c r="CY29" s="89"/>
      <c r="CZ29" s="89"/>
      <c r="DA29" s="89"/>
      <c r="DB29" s="89"/>
      <c r="DC29" s="89"/>
      <c r="DD29" s="89"/>
      <c r="DE29" s="89"/>
      <c r="DF29" s="89"/>
      <c r="DG29" s="89"/>
      <c r="DH29" s="89"/>
      <c r="DI29" s="89"/>
      <c r="DJ29" s="89"/>
      <c r="DK29" s="89"/>
      <c r="DL29" s="89"/>
      <c r="DM29" s="89"/>
      <c r="DN29" s="89"/>
      <c r="DO29" s="89"/>
      <c r="DP29" s="89"/>
      <c r="DQ29" s="89"/>
      <c r="DR29" s="89"/>
      <c r="DS29" s="89"/>
      <c r="DT29" s="89"/>
      <c r="DU29" s="89"/>
      <c r="DV29" s="89"/>
      <c r="DW29" s="89"/>
      <c r="DX29" s="89"/>
      <c r="DY29" s="89"/>
      <c r="DZ29" s="89"/>
      <c r="EA29" s="89"/>
      <c r="EB29" s="89"/>
      <c r="EC29" s="89"/>
      <c r="ED29" s="89"/>
      <c r="EE29" s="89"/>
      <c r="EF29" s="89"/>
      <c r="EG29" s="89"/>
      <c r="EH29" s="89"/>
      <c r="EI29" s="89"/>
      <c r="EJ29" s="89"/>
      <c r="EK29" s="89"/>
      <c r="EL29" s="89"/>
      <c r="EM29" s="89"/>
      <c r="EN29" s="89"/>
      <c r="EO29" s="89"/>
      <c r="EP29" s="89"/>
      <c r="EQ29" s="89"/>
      <c r="ER29" s="89">
        <v>11979.787963430024</v>
      </c>
    </row>
    <row r="30" spans="1:148" x14ac:dyDescent="0.25">
      <c r="A30" s="88" t="s">
        <v>355</v>
      </c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89"/>
      <c r="BJ30" s="89"/>
      <c r="BK30" s="89"/>
      <c r="BL30" s="89"/>
      <c r="BM30" s="89"/>
      <c r="BN30" s="89"/>
      <c r="BO30" s="89"/>
      <c r="BP30" s="89"/>
      <c r="BQ30" s="89"/>
      <c r="BR30" s="89"/>
      <c r="BS30" s="89"/>
      <c r="BT30" s="89"/>
      <c r="BU30" s="89"/>
      <c r="BV30" s="89"/>
      <c r="BW30" s="89"/>
      <c r="BX30" s="89"/>
      <c r="BY30" s="89"/>
      <c r="BZ30" s="89"/>
      <c r="CA30" s="89"/>
      <c r="CB30" s="89"/>
      <c r="CC30" s="89"/>
      <c r="CD30" s="89">
        <v>107818.09167087021</v>
      </c>
      <c r="CE30" s="89"/>
      <c r="CF30" s="89"/>
      <c r="CG30" s="89"/>
      <c r="CH30" s="89"/>
      <c r="CI30" s="89"/>
      <c r="CJ30" s="89"/>
      <c r="CK30" s="89"/>
      <c r="CL30" s="89"/>
      <c r="CM30" s="89"/>
      <c r="CN30" s="89"/>
      <c r="CO30" s="89"/>
      <c r="CP30" s="89"/>
      <c r="CQ30" s="89"/>
      <c r="CR30" s="89"/>
      <c r="CS30" s="89"/>
      <c r="CT30" s="89"/>
      <c r="CU30" s="89"/>
      <c r="CV30" s="89"/>
      <c r="CW30" s="89"/>
      <c r="CX30" s="89"/>
      <c r="CY30" s="89"/>
      <c r="CZ30" s="89"/>
      <c r="DA30" s="89"/>
      <c r="DB30" s="89"/>
      <c r="DC30" s="89"/>
      <c r="DD30" s="89"/>
      <c r="DE30" s="89"/>
      <c r="DF30" s="89"/>
      <c r="DG30" s="89"/>
      <c r="DH30" s="89"/>
      <c r="DI30" s="89"/>
      <c r="DJ30" s="89"/>
      <c r="DK30" s="89"/>
      <c r="DL30" s="89"/>
      <c r="DM30" s="89"/>
      <c r="DN30" s="89"/>
      <c r="DO30" s="89"/>
      <c r="DP30" s="89"/>
      <c r="DQ30" s="89"/>
      <c r="DR30" s="89"/>
      <c r="DS30" s="89"/>
      <c r="DT30" s="89"/>
      <c r="DU30" s="89"/>
      <c r="DV30" s="89"/>
      <c r="DW30" s="89"/>
      <c r="DX30" s="89"/>
      <c r="DY30" s="89"/>
      <c r="DZ30" s="89"/>
      <c r="EA30" s="89"/>
      <c r="EB30" s="89"/>
      <c r="EC30" s="89"/>
      <c r="ED30" s="89"/>
      <c r="EE30" s="89"/>
      <c r="EF30" s="89"/>
      <c r="EG30" s="89"/>
      <c r="EH30" s="89"/>
      <c r="EI30" s="89"/>
      <c r="EJ30" s="89"/>
      <c r="EK30" s="89"/>
      <c r="EL30" s="89"/>
      <c r="EM30" s="89"/>
      <c r="EN30" s="89"/>
      <c r="EO30" s="89"/>
      <c r="EP30" s="89"/>
      <c r="EQ30" s="89"/>
      <c r="ER30" s="89">
        <v>107818.09167087021</v>
      </c>
    </row>
    <row r="31" spans="1:148" x14ac:dyDescent="0.25">
      <c r="A31" s="88" t="s">
        <v>356</v>
      </c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89"/>
      <c r="BH31" s="89"/>
      <c r="BI31" s="89"/>
      <c r="BJ31" s="89"/>
      <c r="BK31" s="89"/>
      <c r="BL31" s="89"/>
      <c r="BM31" s="89"/>
      <c r="BN31" s="89"/>
      <c r="BO31" s="89"/>
      <c r="BP31" s="89"/>
      <c r="BQ31" s="89"/>
      <c r="BR31" s="89"/>
      <c r="BS31" s="89"/>
      <c r="BT31" s="89"/>
      <c r="BU31" s="89"/>
      <c r="BV31" s="89"/>
      <c r="BW31" s="89"/>
      <c r="BX31" s="89"/>
      <c r="BY31" s="89"/>
      <c r="BZ31" s="89"/>
      <c r="CA31" s="89"/>
      <c r="CB31" s="89"/>
      <c r="CC31" s="89"/>
      <c r="CD31" s="89"/>
      <c r="CE31" s="89">
        <v>118993.61324641832</v>
      </c>
      <c r="CF31" s="89"/>
      <c r="CG31" s="89"/>
      <c r="CH31" s="89"/>
      <c r="CI31" s="89"/>
      <c r="CJ31" s="89"/>
      <c r="CK31" s="89"/>
      <c r="CL31" s="89"/>
      <c r="CM31" s="89"/>
      <c r="CN31" s="89"/>
      <c r="CO31" s="89"/>
      <c r="CP31" s="89"/>
      <c r="CQ31" s="89"/>
      <c r="CR31" s="89"/>
      <c r="CS31" s="89"/>
      <c r="CT31" s="89"/>
      <c r="CU31" s="89"/>
      <c r="CV31" s="89"/>
      <c r="CW31" s="89"/>
      <c r="CX31" s="89"/>
      <c r="CY31" s="89"/>
      <c r="CZ31" s="89"/>
      <c r="DA31" s="89"/>
      <c r="DB31" s="89"/>
      <c r="DC31" s="89"/>
      <c r="DD31" s="89"/>
      <c r="DE31" s="89"/>
      <c r="DF31" s="89"/>
      <c r="DG31" s="89"/>
      <c r="DH31" s="89"/>
      <c r="DI31" s="89"/>
      <c r="DJ31" s="89"/>
      <c r="DK31" s="89"/>
      <c r="DL31" s="89"/>
      <c r="DM31" s="89"/>
      <c r="DN31" s="89"/>
      <c r="DO31" s="89"/>
      <c r="DP31" s="89"/>
      <c r="DQ31" s="89"/>
      <c r="DR31" s="89"/>
      <c r="DS31" s="89"/>
      <c r="DT31" s="89"/>
      <c r="DU31" s="89"/>
      <c r="DV31" s="89"/>
      <c r="DW31" s="89"/>
      <c r="DX31" s="89"/>
      <c r="DY31" s="89"/>
      <c r="DZ31" s="89"/>
      <c r="EA31" s="89"/>
      <c r="EB31" s="89"/>
      <c r="EC31" s="89"/>
      <c r="ED31" s="89"/>
      <c r="EE31" s="89"/>
      <c r="EF31" s="89"/>
      <c r="EG31" s="89"/>
      <c r="EH31" s="89"/>
      <c r="EI31" s="89"/>
      <c r="EJ31" s="89"/>
      <c r="EK31" s="89"/>
      <c r="EL31" s="89"/>
      <c r="EM31" s="89"/>
      <c r="EN31" s="89"/>
      <c r="EO31" s="89"/>
      <c r="EP31" s="89"/>
      <c r="EQ31" s="89"/>
      <c r="ER31" s="89">
        <v>118993.61324641832</v>
      </c>
    </row>
    <row r="32" spans="1:148" x14ac:dyDescent="0.25">
      <c r="A32" s="88" t="s">
        <v>357</v>
      </c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  <c r="BA32" s="89"/>
      <c r="BB32" s="89"/>
      <c r="BC32" s="89"/>
      <c r="BD32" s="89"/>
      <c r="BE32" s="89"/>
      <c r="BF32" s="89"/>
      <c r="BG32" s="89"/>
      <c r="BH32" s="89"/>
      <c r="BI32" s="89"/>
      <c r="BJ32" s="89"/>
      <c r="BK32" s="89"/>
      <c r="BL32" s="89"/>
      <c r="BM32" s="89"/>
      <c r="BN32" s="89"/>
      <c r="BO32" s="89"/>
      <c r="BP32" s="89"/>
      <c r="BQ32" s="89"/>
      <c r="BR32" s="89"/>
      <c r="BS32" s="89"/>
      <c r="BT32" s="89"/>
      <c r="BU32" s="89"/>
      <c r="BV32" s="89"/>
      <c r="BW32" s="89"/>
      <c r="BX32" s="89"/>
      <c r="BY32" s="89"/>
      <c r="BZ32" s="89"/>
      <c r="CA32" s="89"/>
      <c r="CB32" s="89"/>
      <c r="CC32" s="89"/>
      <c r="CD32" s="89"/>
      <c r="CE32" s="89"/>
      <c r="CF32" s="89">
        <v>16407.147377087244</v>
      </c>
      <c r="CG32" s="89"/>
      <c r="CH32" s="89"/>
      <c r="CI32" s="89"/>
      <c r="CJ32" s="89"/>
      <c r="CK32" s="89"/>
      <c r="CL32" s="89"/>
      <c r="CM32" s="89"/>
      <c r="CN32" s="89"/>
      <c r="CO32" s="89"/>
      <c r="CP32" s="89"/>
      <c r="CQ32" s="89"/>
      <c r="CR32" s="89"/>
      <c r="CS32" s="89"/>
      <c r="CT32" s="89"/>
      <c r="CU32" s="89"/>
      <c r="CV32" s="89"/>
      <c r="CW32" s="89"/>
      <c r="CX32" s="89"/>
      <c r="CY32" s="89"/>
      <c r="CZ32" s="89"/>
      <c r="DA32" s="89"/>
      <c r="DB32" s="89"/>
      <c r="DC32" s="89"/>
      <c r="DD32" s="89"/>
      <c r="DE32" s="89"/>
      <c r="DF32" s="89"/>
      <c r="DG32" s="89"/>
      <c r="DH32" s="89"/>
      <c r="DI32" s="89"/>
      <c r="DJ32" s="89"/>
      <c r="DK32" s="89"/>
      <c r="DL32" s="89"/>
      <c r="DM32" s="89"/>
      <c r="DN32" s="89"/>
      <c r="DO32" s="89"/>
      <c r="DP32" s="89"/>
      <c r="DQ32" s="89"/>
      <c r="DR32" s="89"/>
      <c r="DS32" s="89"/>
      <c r="DT32" s="89"/>
      <c r="DU32" s="89"/>
      <c r="DV32" s="89"/>
      <c r="DW32" s="89"/>
      <c r="DX32" s="89"/>
      <c r="DY32" s="89"/>
      <c r="DZ32" s="89"/>
      <c r="EA32" s="89"/>
      <c r="EB32" s="89"/>
      <c r="EC32" s="89"/>
      <c r="ED32" s="89"/>
      <c r="EE32" s="89"/>
      <c r="EF32" s="89"/>
      <c r="EG32" s="89"/>
      <c r="EH32" s="89"/>
      <c r="EI32" s="89"/>
      <c r="EJ32" s="89"/>
      <c r="EK32" s="89"/>
      <c r="EL32" s="89"/>
      <c r="EM32" s="89"/>
      <c r="EN32" s="89"/>
      <c r="EO32" s="89"/>
      <c r="EP32" s="89"/>
      <c r="EQ32" s="89"/>
      <c r="ER32" s="89">
        <v>16407.147377087244</v>
      </c>
    </row>
    <row r="33" spans="1:148" x14ac:dyDescent="0.25">
      <c r="A33" s="88" t="s">
        <v>358</v>
      </c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89"/>
      <c r="BC33" s="89"/>
      <c r="BD33" s="89"/>
      <c r="BE33" s="89"/>
      <c r="BF33" s="89"/>
      <c r="BG33" s="89"/>
      <c r="BH33" s="89"/>
      <c r="BI33" s="89"/>
      <c r="BJ33" s="89"/>
      <c r="BK33" s="89"/>
      <c r="BL33" s="89"/>
      <c r="BM33" s="89"/>
      <c r="BN33" s="89"/>
      <c r="BO33" s="89"/>
      <c r="BP33" s="89"/>
      <c r="BQ33" s="89"/>
      <c r="BR33" s="89"/>
      <c r="BS33" s="89"/>
      <c r="BT33" s="89"/>
      <c r="BU33" s="89"/>
      <c r="BV33" s="89"/>
      <c r="BW33" s="89"/>
      <c r="BX33" s="89"/>
      <c r="BY33" s="89"/>
      <c r="BZ33" s="89"/>
      <c r="CA33" s="89"/>
      <c r="CB33" s="89"/>
      <c r="CC33" s="89"/>
      <c r="CD33" s="89"/>
      <c r="CE33" s="89"/>
      <c r="CF33" s="89"/>
      <c r="CG33" s="89">
        <v>38482.932737225019</v>
      </c>
      <c r="CH33" s="89"/>
      <c r="CI33" s="89"/>
      <c r="CJ33" s="89"/>
      <c r="CK33" s="89"/>
      <c r="CL33" s="89"/>
      <c r="CM33" s="89"/>
      <c r="CN33" s="89"/>
      <c r="CO33" s="89"/>
      <c r="CP33" s="89"/>
      <c r="CQ33" s="89"/>
      <c r="CR33" s="89"/>
      <c r="CS33" s="89"/>
      <c r="CT33" s="89"/>
      <c r="CU33" s="89"/>
      <c r="CV33" s="89"/>
      <c r="CW33" s="89"/>
      <c r="CX33" s="89"/>
      <c r="CY33" s="89"/>
      <c r="CZ33" s="89"/>
      <c r="DA33" s="89"/>
      <c r="DB33" s="89"/>
      <c r="DC33" s="89"/>
      <c r="DD33" s="89"/>
      <c r="DE33" s="89"/>
      <c r="DF33" s="89"/>
      <c r="DG33" s="89"/>
      <c r="DH33" s="89"/>
      <c r="DI33" s="89"/>
      <c r="DJ33" s="89"/>
      <c r="DK33" s="89"/>
      <c r="DL33" s="89"/>
      <c r="DM33" s="89"/>
      <c r="DN33" s="89"/>
      <c r="DO33" s="89"/>
      <c r="DP33" s="89"/>
      <c r="DQ33" s="89"/>
      <c r="DR33" s="89"/>
      <c r="DS33" s="89"/>
      <c r="DT33" s="89"/>
      <c r="DU33" s="89"/>
      <c r="DV33" s="89"/>
      <c r="DW33" s="89"/>
      <c r="DX33" s="89"/>
      <c r="DY33" s="89"/>
      <c r="DZ33" s="89"/>
      <c r="EA33" s="89"/>
      <c r="EB33" s="89"/>
      <c r="EC33" s="89"/>
      <c r="ED33" s="89"/>
      <c r="EE33" s="89"/>
      <c r="EF33" s="89"/>
      <c r="EG33" s="89"/>
      <c r="EH33" s="89"/>
      <c r="EI33" s="89"/>
      <c r="EJ33" s="89"/>
      <c r="EK33" s="89"/>
      <c r="EL33" s="89"/>
      <c r="EM33" s="89"/>
      <c r="EN33" s="89"/>
      <c r="EO33" s="89"/>
      <c r="EP33" s="89"/>
      <c r="EQ33" s="89"/>
      <c r="ER33" s="89">
        <v>38482.932737225019</v>
      </c>
    </row>
    <row r="34" spans="1:148" x14ac:dyDescent="0.25">
      <c r="A34" s="88" t="s">
        <v>359</v>
      </c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9"/>
      <c r="BO34" s="89"/>
      <c r="BP34" s="89"/>
      <c r="BQ34" s="89"/>
      <c r="BR34" s="89"/>
      <c r="BS34" s="89"/>
      <c r="BT34" s="89"/>
      <c r="BU34" s="89"/>
      <c r="BV34" s="89"/>
      <c r="BW34" s="89"/>
      <c r="BX34" s="89"/>
      <c r="BY34" s="89"/>
      <c r="BZ34" s="89"/>
      <c r="CA34" s="89"/>
      <c r="CB34" s="89"/>
      <c r="CC34" s="89"/>
      <c r="CD34" s="89"/>
      <c r="CE34" s="89"/>
      <c r="CF34" s="89"/>
      <c r="CG34" s="89"/>
      <c r="CH34" s="89">
        <v>12175.124401069872</v>
      </c>
      <c r="CI34" s="89"/>
      <c r="CJ34" s="89"/>
      <c r="CK34" s="89"/>
      <c r="CL34" s="89"/>
      <c r="CM34" s="89"/>
      <c r="CN34" s="89"/>
      <c r="CO34" s="89"/>
      <c r="CP34" s="89"/>
      <c r="CQ34" s="89"/>
      <c r="CR34" s="89"/>
      <c r="CS34" s="89"/>
      <c r="CT34" s="89"/>
      <c r="CU34" s="89"/>
      <c r="CV34" s="89"/>
      <c r="CW34" s="89"/>
      <c r="CX34" s="89"/>
      <c r="CY34" s="89"/>
      <c r="CZ34" s="89"/>
      <c r="DA34" s="89"/>
      <c r="DB34" s="89"/>
      <c r="DC34" s="89"/>
      <c r="DD34" s="89"/>
      <c r="DE34" s="89"/>
      <c r="DF34" s="89"/>
      <c r="DG34" s="89"/>
      <c r="DH34" s="89"/>
      <c r="DI34" s="89"/>
      <c r="DJ34" s="89"/>
      <c r="DK34" s="89"/>
      <c r="DL34" s="89"/>
      <c r="DM34" s="89"/>
      <c r="DN34" s="89"/>
      <c r="DO34" s="89"/>
      <c r="DP34" s="89"/>
      <c r="DQ34" s="89"/>
      <c r="DR34" s="89"/>
      <c r="DS34" s="89"/>
      <c r="DT34" s="89"/>
      <c r="DU34" s="89"/>
      <c r="DV34" s="89"/>
      <c r="DW34" s="89"/>
      <c r="DX34" s="89"/>
      <c r="DY34" s="89"/>
      <c r="DZ34" s="89"/>
      <c r="EA34" s="89"/>
      <c r="EB34" s="89"/>
      <c r="EC34" s="89"/>
      <c r="ED34" s="89"/>
      <c r="EE34" s="89"/>
      <c r="EF34" s="89"/>
      <c r="EG34" s="89"/>
      <c r="EH34" s="89"/>
      <c r="EI34" s="89"/>
      <c r="EJ34" s="89"/>
      <c r="EK34" s="89"/>
      <c r="EL34" s="89"/>
      <c r="EM34" s="89"/>
      <c r="EN34" s="89"/>
      <c r="EO34" s="89"/>
      <c r="EP34" s="89"/>
      <c r="EQ34" s="89"/>
      <c r="ER34" s="89">
        <v>12175.124401069872</v>
      </c>
    </row>
    <row r="35" spans="1:148" x14ac:dyDescent="0.25">
      <c r="A35" s="88" t="s">
        <v>14</v>
      </c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9"/>
      <c r="BA35" s="89"/>
      <c r="BB35" s="89"/>
      <c r="BC35" s="89"/>
      <c r="BD35" s="89"/>
      <c r="BE35" s="89"/>
      <c r="BF35" s="89"/>
      <c r="BG35" s="89"/>
      <c r="BH35" s="89"/>
      <c r="BI35" s="89"/>
      <c r="BJ35" s="89"/>
      <c r="BK35" s="89"/>
      <c r="BL35" s="89"/>
      <c r="BM35" s="89"/>
      <c r="BN35" s="89"/>
      <c r="BO35" s="89"/>
      <c r="BP35" s="89"/>
      <c r="BQ35" s="89"/>
      <c r="BR35" s="89"/>
      <c r="BS35" s="89"/>
      <c r="BT35" s="89"/>
      <c r="BU35" s="89"/>
      <c r="BV35" s="89"/>
      <c r="BW35" s="89"/>
      <c r="BX35" s="89"/>
      <c r="BY35" s="89"/>
      <c r="BZ35" s="89"/>
      <c r="CA35" s="89"/>
      <c r="CB35" s="89"/>
      <c r="CC35" s="89"/>
      <c r="CD35" s="89"/>
      <c r="CE35" s="89"/>
      <c r="CF35" s="89"/>
      <c r="CG35" s="89"/>
      <c r="CH35" s="89"/>
      <c r="CI35" s="89">
        <v>43034.026847537265</v>
      </c>
      <c r="CJ35" s="89"/>
      <c r="CK35" s="89"/>
      <c r="CL35" s="89"/>
      <c r="CM35" s="89"/>
      <c r="CN35" s="89"/>
      <c r="CO35" s="89"/>
      <c r="CP35" s="89"/>
      <c r="CQ35" s="89"/>
      <c r="CR35" s="89"/>
      <c r="CS35" s="89"/>
      <c r="CT35" s="89"/>
      <c r="CU35" s="89"/>
      <c r="CV35" s="89"/>
      <c r="CW35" s="89"/>
      <c r="CX35" s="89"/>
      <c r="CY35" s="89"/>
      <c r="CZ35" s="89"/>
      <c r="DA35" s="89"/>
      <c r="DB35" s="89"/>
      <c r="DC35" s="89"/>
      <c r="DD35" s="89"/>
      <c r="DE35" s="89"/>
      <c r="DF35" s="89"/>
      <c r="DG35" s="89"/>
      <c r="DH35" s="89"/>
      <c r="DI35" s="89"/>
      <c r="DJ35" s="89"/>
      <c r="DK35" s="89"/>
      <c r="DL35" s="89"/>
      <c r="DM35" s="89"/>
      <c r="DN35" s="89"/>
      <c r="DO35" s="89"/>
      <c r="DP35" s="89"/>
      <c r="DQ35" s="89"/>
      <c r="DR35" s="89"/>
      <c r="DS35" s="89"/>
      <c r="DT35" s="89"/>
      <c r="DU35" s="89"/>
      <c r="DV35" s="89"/>
      <c r="DW35" s="89"/>
      <c r="DX35" s="89"/>
      <c r="DY35" s="89"/>
      <c r="DZ35" s="89"/>
      <c r="EA35" s="89"/>
      <c r="EB35" s="89"/>
      <c r="EC35" s="89"/>
      <c r="ED35" s="89"/>
      <c r="EE35" s="89"/>
      <c r="EF35" s="89"/>
      <c r="EG35" s="89"/>
      <c r="EH35" s="89"/>
      <c r="EI35" s="89"/>
      <c r="EJ35" s="89"/>
      <c r="EK35" s="89"/>
      <c r="EL35" s="89"/>
      <c r="EM35" s="89"/>
      <c r="EN35" s="89"/>
      <c r="EO35" s="89"/>
      <c r="EP35" s="89"/>
      <c r="EQ35" s="89"/>
      <c r="ER35" s="89">
        <v>43034.026847537265</v>
      </c>
    </row>
    <row r="36" spans="1:148" x14ac:dyDescent="0.25">
      <c r="A36" s="88" t="s">
        <v>360</v>
      </c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  <c r="BA36" s="89"/>
      <c r="BB36" s="89"/>
      <c r="BC36" s="89"/>
      <c r="BD36" s="89"/>
      <c r="BE36" s="89"/>
      <c r="BF36" s="89"/>
      <c r="BG36" s="89"/>
      <c r="BH36" s="89"/>
      <c r="BI36" s="89"/>
      <c r="BJ36" s="89"/>
      <c r="BK36" s="89"/>
      <c r="BL36" s="89"/>
      <c r="BM36" s="89"/>
      <c r="BN36" s="89"/>
      <c r="BO36" s="89"/>
      <c r="BP36" s="89"/>
      <c r="BQ36" s="89"/>
      <c r="BR36" s="89"/>
      <c r="BS36" s="89"/>
      <c r="BT36" s="89"/>
      <c r="BU36" s="89"/>
      <c r="BV36" s="89"/>
      <c r="BW36" s="89"/>
      <c r="BX36" s="89"/>
      <c r="BY36" s="89"/>
      <c r="BZ36" s="89"/>
      <c r="CA36" s="89"/>
      <c r="CB36" s="89"/>
      <c r="CC36" s="89"/>
      <c r="CD36" s="89"/>
      <c r="CE36" s="89"/>
      <c r="CF36" s="89"/>
      <c r="CG36" s="89"/>
      <c r="CH36" s="89"/>
      <c r="CI36" s="89"/>
      <c r="CJ36" s="89">
        <v>138654.32297346048</v>
      </c>
      <c r="CK36" s="89"/>
      <c r="CL36" s="89"/>
      <c r="CM36" s="89"/>
      <c r="CN36" s="89"/>
      <c r="CO36" s="89"/>
      <c r="CP36" s="89"/>
      <c r="CQ36" s="89"/>
      <c r="CR36" s="89"/>
      <c r="CS36" s="89"/>
      <c r="CT36" s="89"/>
      <c r="CU36" s="89"/>
      <c r="CV36" s="89"/>
      <c r="CW36" s="89"/>
      <c r="CX36" s="89"/>
      <c r="CY36" s="89"/>
      <c r="CZ36" s="89"/>
      <c r="DA36" s="89"/>
      <c r="DB36" s="89"/>
      <c r="DC36" s="89"/>
      <c r="DD36" s="89"/>
      <c r="DE36" s="89"/>
      <c r="DF36" s="89"/>
      <c r="DG36" s="89"/>
      <c r="DH36" s="89"/>
      <c r="DI36" s="89"/>
      <c r="DJ36" s="89"/>
      <c r="DK36" s="89"/>
      <c r="DL36" s="89"/>
      <c r="DM36" s="89"/>
      <c r="DN36" s="89"/>
      <c r="DO36" s="89"/>
      <c r="DP36" s="89"/>
      <c r="DQ36" s="89"/>
      <c r="DR36" s="89"/>
      <c r="DS36" s="89"/>
      <c r="DT36" s="89"/>
      <c r="DU36" s="89"/>
      <c r="DV36" s="89"/>
      <c r="DW36" s="89"/>
      <c r="DX36" s="89"/>
      <c r="DY36" s="89"/>
      <c r="DZ36" s="89"/>
      <c r="EA36" s="89"/>
      <c r="EB36" s="89"/>
      <c r="EC36" s="89"/>
      <c r="ED36" s="89"/>
      <c r="EE36" s="89"/>
      <c r="EF36" s="89"/>
      <c r="EG36" s="89"/>
      <c r="EH36" s="89"/>
      <c r="EI36" s="89"/>
      <c r="EJ36" s="89"/>
      <c r="EK36" s="89"/>
      <c r="EL36" s="89"/>
      <c r="EM36" s="89"/>
      <c r="EN36" s="89"/>
      <c r="EO36" s="89"/>
      <c r="EP36" s="89"/>
      <c r="EQ36" s="89"/>
      <c r="ER36" s="89">
        <v>138654.32297346048</v>
      </c>
    </row>
    <row r="37" spans="1:148" x14ac:dyDescent="0.25">
      <c r="A37" s="88" t="s">
        <v>361</v>
      </c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89"/>
      <c r="BG37" s="89"/>
      <c r="BH37" s="89"/>
      <c r="BI37" s="89"/>
      <c r="BJ37" s="89"/>
      <c r="BK37" s="89"/>
      <c r="BL37" s="89"/>
      <c r="BM37" s="89"/>
      <c r="BN37" s="89"/>
      <c r="BO37" s="89"/>
      <c r="BP37" s="89"/>
      <c r="BQ37" s="89"/>
      <c r="BR37" s="89"/>
      <c r="BS37" s="89"/>
      <c r="BT37" s="89"/>
      <c r="BU37" s="89"/>
      <c r="BV37" s="89"/>
      <c r="BW37" s="89"/>
      <c r="BX37" s="89"/>
      <c r="BY37" s="89"/>
      <c r="BZ37" s="89"/>
      <c r="CA37" s="89"/>
      <c r="CB37" s="89"/>
      <c r="CC37" s="89"/>
      <c r="CD37" s="89"/>
      <c r="CE37" s="89"/>
      <c r="CF37" s="89"/>
      <c r="CG37" s="89"/>
      <c r="CH37" s="89"/>
      <c r="CI37" s="89"/>
      <c r="CJ37" s="89"/>
      <c r="CK37" s="89">
        <v>58353.212225623225</v>
      </c>
      <c r="CL37" s="89"/>
      <c r="CM37" s="89"/>
      <c r="CN37" s="89"/>
      <c r="CO37" s="89"/>
      <c r="CP37" s="89"/>
      <c r="CQ37" s="89"/>
      <c r="CR37" s="89"/>
      <c r="CS37" s="89"/>
      <c r="CT37" s="89"/>
      <c r="CU37" s="89"/>
      <c r="CV37" s="89"/>
      <c r="CW37" s="89"/>
      <c r="CX37" s="89"/>
      <c r="CY37" s="89"/>
      <c r="CZ37" s="89"/>
      <c r="DA37" s="89"/>
      <c r="DB37" s="89"/>
      <c r="DC37" s="89"/>
      <c r="DD37" s="89"/>
      <c r="DE37" s="89"/>
      <c r="DF37" s="89"/>
      <c r="DG37" s="89"/>
      <c r="DH37" s="89"/>
      <c r="DI37" s="89"/>
      <c r="DJ37" s="89"/>
      <c r="DK37" s="89"/>
      <c r="DL37" s="89"/>
      <c r="DM37" s="89"/>
      <c r="DN37" s="89"/>
      <c r="DO37" s="89"/>
      <c r="DP37" s="89"/>
      <c r="DQ37" s="89"/>
      <c r="DR37" s="89"/>
      <c r="DS37" s="89"/>
      <c r="DT37" s="89"/>
      <c r="DU37" s="89"/>
      <c r="DV37" s="89"/>
      <c r="DW37" s="89"/>
      <c r="DX37" s="89"/>
      <c r="DY37" s="89"/>
      <c r="DZ37" s="89"/>
      <c r="EA37" s="89"/>
      <c r="EB37" s="89"/>
      <c r="EC37" s="89"/>
      <c r="ED37" s="89"/>
      <c r="EE37" s="89"/>
      <c r="EF37" s="89"/>
      <c r="EG37" s="89"/>
      <c r="EH37" s="89"/>
      <c r="EI37" s="89"/>
      <c r="EJ37" s="89"/>
      <c r="EK37" s="89"/>
      <c r="EL37" s="89"/>
      <c r="EM37" s="89"/>
      <c r="EN37" s="89"/>
      <c r="EO37" s="89"/>
      <c r="EP37" s="89"/>
      <c r="EQ37" s="89"/>
      <c r="ER37" s="89">
        <v>58353.212225623225</v>
      </c>
    </row>
    <row r="38" spans="1:148" x14ac:dyDescent="0.25">
      <c r="A38" s="88" t="s">
        <v>362</v>
      </c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89"/>
      <c r="BA38" s="89"/>
      <c r="BB38" s="89"/>
      <c r="BC38" s="89"/>
      <c r="BD38" s="89"/>
      <c r="BE38" s="89"/>
      <c r="BF38" s="89"/>
      <c r="BG38" s="89"/>
      <c r="BH38" s="89"/>
      <c r="BI38" s="89"/>
      <c r="BJ38" s="89"/>
      <c r="BK38" s="89"/>
      <c r="BL38" s="89"/>
      <c r="BM38" s="89"/>
      <c r="BN38" s="89"/>
      <c r="BO38" s="89"/>
      <c r="BP38" s="89"/>
      <c r="BQ38" s="89"/>
      <c r="BR38" s="89"/>
      <c r="BS38" s="89"/>
      <c r="BT38" s="89"/>
      <c r="BU38" s="89"/>
      <c r="BV38" s="89"/>
      <c r="BW38" s="89"/>
      <c r="BX38" s="89"/>
      <c r="BY38" s="89"/>
      <c r="BZ38" s="89"/>
      <c r="CA38" s="89"/>
      <c r="CB38" s="89"/>
      <c r="CC38" s="89"/>
      <c r="CD38" s="89"/>
      <c r="CE38" s="89"/>
      <c r="CF38" s="89"/>
      <c r="CG38" s="89"/>
      <c r="CH38" s="89"/>
      <c r="CI38" s="89"/>
      <c r="CJ38" s="89"/>
      <c r="CK38" s="89"/>
      <c r="CL38" s="89">
        <v>86484.671755975054</v>
      </c>
      <c r="CM38" s="89"/>
      <c r="CN38" s="89"/>
      <c r="CO38" s="89"/>
      <c r="CP38" s="89"/>
      <c r="CQ38" s="89"/>
      <c r="CR38" s="89"/>
      <c r="CS38" s="89"/>
      <c r="CT38" s="89"/>
      <c r="CU38" s="89"/>
      <c r="CV38" s="89"/>
      <c r="CW38" s="89"/>
      <c r="CX38" s="89"/>
      <c r="CY38" s="89"/>
      <c r="CZ38" s="89"/>
      <c r="DA38" s="89"/>
      <c r="DB38" s="89"/>
      <c r="DC38" s="89"/>
      <c r="DD38" s="89"/>
      <c r="DE38" s="89"/>
      <c r="DF38" s="89"/>
      <c r="DG38" s="89"/>
      <c r="DH38" s="89"/>
      <c r="DI38" s="89"/>
      <c r="DJ38" s="89"/>
      <c r="DK38" s="89"/>
      <c r="DL38" s="89"/>
      <c r="DM38" s="89"/>
      <c r="DN38" s="89"/>
      <c r="DO38" s="89"/>
      <c r="DP38" s="89"/>
      <c r="DQ38" s="89"/>
      <c r="DR38" s="89"/>
      <c r="DS38" s="89"/>
      <c r="DT38" s="89"/>
      <c r="DU38" s="89"/>
      <c r="DV38" s="89"/>
      <c r="DW38" s="89"/>
      <c r="DX38" s="89"/>
      <c r="DY38" s="89"/>
      <c r="DZ38" s="89"/>
      <c r="EA38" s="89"/>
      <c r="EB38" s="89"/>
      <c r="EC38" s="89"/>
      <c r="ED38" s="89"/>
      <c r="EE38" s="89"/>
      <c r="EF38" s="89"/>
      <c r="EG38" s="89"/>
      <c r="EH38" s="89"/>
      <c r="EI38" s="89"/>
      <c r="EJ38" s="89"/>
      <c r="EK38" s="89"/>
      <c r="EL38" s="89"/>
      <c r="EM38" s="89"/>
      <c r="EN38" s="89"/>
      <c r="EO38" s="89"/>
      <c r="EP38" s="89"/>
      <c r="EQ38" s="89"/>
      <c r="ER38" s="89">
        <v>86484.671755975054</v>
      </c>
    </row>
    <row r="39" spans="1:148" x14ac:dyDescent="0.25">
      <c r="A39" s="88" t="s">
        <v>15</v>
      </c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89"/>
      <c r="BH39" s="89"/>
      <c r="BI39" s="89"/>
      <c r="BJ39" s="89"/>
      <c r="BK39" s="89"/>
      <c r="BL39" s="89"/>
      <c r="BM39" s="89"/>
      <c r="BN39" s="89"/>
      <c r="BO39" s="89"/>
      <c r="BP39" s="89"/>
      <c r="BQ39" s="89"/>
      <c r="BR39" s="89"/>
      <c r="BS39" s="89"/>
      <c r="BT39" s="89"/>
      <c r="BU39" s="89"/>
      <c r="BV39" s="89"/>
      <c r="BW39" s="89"/>
      <c r="BX39" s="89"/>
      <c r="BY39" s="89"/>
      <c r="BZ39" s="89"/>
      <c r="CA39" s="89"/>
      <c r="CB39" s="89"/>
      <c r="CC39" s="89"/>
      <c r="CD39" s="89"/>
      <c r="CE39" s="89"/>
      <c r="CF39" s="89"/>
      <c r="CG39" s="89"/>
      <c r="CH39" s="89"/>
      <c r="CI39" s="89"/>
      <c r="CJ39" s="89"/>
      <c r="CK39" s="89"/>
      <c r="CL39" s="89"/>
      <c r="CM39" s="89">
        <v>91469.036572743964</v>
      </c>
      <c r="CN39" s="89"/>
      <c r="CO39" s="89"/>
      <c r="CP39" s="89"/>
      <c r="CQ39" s="89"/>
      <c r="CR39" s="89"/>
      <c r="CS39" s="89"/>
      <c r="CT39" s="89"/>
      <c r="CU39" s="89"/>
      <c r="CV39" s="89"/>
      <c r="CW39" s="89"/>
      <c r="CX39" s="89"/>
      <c r="CY39" s="89"/>
      <c r="CZ39" s="89"/>
      <c r="DA39" s="89"/>
      <c r="DB39" s="89"/>
      <c r="DC39" s="89"/>
      <c r="DD39" s="89"/>
      <c r="DE39" s="89"/>
      <c r="DF39" s="89"/>
      <c r="DG39" s="89"/>
      <c r="DH39" s="89"/>
      <c r="DI39" s="89"/>
      <c r="DJ39" s="89"/>
      <c r="DK39" s="89"/>
      <c r="DL39" s="89"/>
      <c r="DM39" s="89"/>
      <c r="DN39" s="89"/>
      <c r="DO39" s="89"/>
      <c r="DP39" s="89"/>
      <c r="DQ39" s="89"/>
      <c r="DR39" s="89"/>
      <c r="DS39" s="89"/>
      <c r="DT39" s="89"/>
      <c r="DU39" s="89"/>
      <c r="DV39" s="89"/>
      <c r="DW39" s="89"/>
      <c r="DX39" s="89"/>
      <c r="DY39" s="89"/>
      <c r="DZ39" s="89"/>
      <c r="EA39" s="89"/>
      <c r="EB39" s="89"/>
      <c r="EC39" s="89"/>
      <c r="ED39" s="89"/>
      <c r="EE39" s="89"/>
      <c r="EF39" s="89"/>
      <c r="EG39" s="89"/>
      <c r="EH39" s="89"/>
      <c r="EI39" s="89"/>
      <c r="EJ39" s="89"/>
      <c r="EK39" s="89"/>
      <c r="EL39" s="89"/>
      <c r="EM39" s="89"/>
      <c r="EN39" s="89"/>
      <c r="EO39" s="89"/>
      <c r="EP39" s="89"/>
      <c r="EQ39" s="89"/>
      <c r="ER39" s="89">
        <v>91469.036572743964</v>
      </c>
    </row>
    <row r="40" spans="1:148" x14ac:dyDescent="0.25">
      <c r="A40" s="88" t="s">
        <v>733</v>
      </c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89"/>
      <c r="BA40" s="89"/>
      <c r="BB40" s="89"/>
      <c r="BC40" s="89"/>
      <c r="BD40" s="89"/>
      <c r="BE40" s="89"/>
      <c r="BF40" s="89"/>
      <c r="BG40" s="89"/>
      <c r="BH40" s="89"/>
      <c r="BI40" s="89"/>
      <c r="BJ40" s="89"/>
      <c r="BK40" s="89"/>
      <c r="BL40" s="89"/>
      <c r="BM40" s="89"/>
      <c r="BN40" s="89"/>
      <c r="BO40" s="89"/>
      <c r="BP40" s="89"/>
      <c r="BQ40" s="89"/>
      <c r="BR40" s="89"/>
      <c r="BS40" s="89"/>
      <c r="BT40" s="89"/>
      <c r="BU40" s="89"/>
      <c r="BV40" s="89"/>
      <c r="BW40" s="89"/>
      <c r="BX40" s="89"/>
      <c r="BY40" s="89"/>
      <c r="BZ40" s="89"/>
      <c r="CA40" s="89"/>
      <c r="CB40" s="89"/>
      <c r="CC40" s="89"/>
      <c r="CD40" s="89"/>
      <c r="CE40" s="89"/>
      <c r="CF40" s="89"/>
      <c r="CG40" s="89"/>
      <c r="CH40" s="89"/>
      <c r="CI40" s="89"/>
      <c r="CJ40" s="89"/>
      <c r="CK40" s="89"/>
      <c r="CL40" s="89"/>
      <c r="CM40" s="89"/>
      <c r="CN40" s="89">
        <v>0.21908671172170716</v>
      </c>
      <c r="CO40" s="89"/>
      <c r="CP40" s="89"/>
      <c r="CQ40" s="89"/>
      <c r="CR40" s="89"/>
      <c r="CS40" s="89"/>
      <c r="CT40" s="89"/>
      <c r="CU40" s="89"/>
      <c r="CV40" s="89"/>
      <c r="CW40" s="89"/>
      <c r="CX40" s="89"/>
      <c r="CY40" s="89"/>
      <c r="CZ40" s="89"/>
      <c r="DA40" s="89"/>
      <c r="DB40" s="89"/>
      <c r="DC40" s="89"/>
      <c r="DD40" s="89"/>
      <c r="DE40" s="89"/>
      <c r="DF40" s="89"/>
      <c r="DG40" s="89"/>
      <c r="DH40" s="89"/>
      <c r="DI40" s="89"/>
      <c r="DJ40" s="89"/>
      <c r="DK40" s="89"/>
      <c r="DL40" s="89"/>
      <c r="DM40" s="89"/>
      <c r="DN40" s="89"/>
      <c r="DO40" s="89"/>
      <c r="DP40" s="89"/>
      <c r="DQ40" s="89"/>
      <c r="DR40" s="89"/>
      <c r="DS40" s="89"/>
      <c r="DT40" s="89"/>
      <c r="DU40" s="89"/>
      <c r="DV40" s="89"/>
      <c r="DW40" s="89"/>
      <c r="DX40" s="89"/>
      <c r="DY40" s="89"/>
      <c r="DZ40" s="89"/>
      <c r="EA40" s="89"/>
      <c r="EB40" s="89"/>
      <c r="EC40" s="89"/>
      <c r="ED40" s="89"/>
      <c r="EE40" s="89"/>
      <c r="EF40" s="89"/>
      <c r="EG40" s="89"/>
      <c r="EH40" s="89"/>
      <c r="EI40" s="89"/>
      <c r="EJ40" s="89"/>
      <c r="EK40" s="89"/>
      <c r="EL40" s="89"/>
      <c r="EM40" s="89"/>
      <c r="EN40" s="89"/>
      <c r="EO40" s="89"/>
      <c r="EP40" s="89"/>
      <c r="EQ40" s="89"/>
      <c r="ER40" s="89">
        <v>0.21908671172170716</v>
      </c>
    </row>
    <row r="41" spans="1:148" x14ac:dyDescent="0.25">
      <c r="A41" s="88" t="s">
        <v>734</v>
      </c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89"/>
      <c r="BG41" s="89"/>
      <c r="BH41" s="89"/>
      <c r="BI41" s="89"/>
      <c r="BJ41" s="89"/>
      <c r="BK41" s="89"/>
      <c r="BL41" s="89"/>
      <c r="BM41" s="89"/>
      <c r="BN41" s="89"/>
      <c r="BO41" s="89"/>
      <c r="BP41" s="89"/>
      <c r="BQ41" s="89"/>
      <c r="BR41" s="89"/>
      <c r="BS41" s="89"/>
      <c r="BT41" s="89"/>
      <c r="BU41" s="89"/>
      <c r="BV41" s="89"/>
      <c r="BW41" s="89"/>
      <c r="BX41" s="89"/>
      <c r="BY41" s="89"/>
      <c r="BZ41" s="89"/>
      <c r="CA41" s="89"/>
      <c r="CB41" s="89"/>
      <c r="CC41" s="89"/>
      <c r="CD41" s="89"/>
      <c r="CE41" s="89"/>
      <c r="CF41" s="89"/>
      <c r="CG41" s="89"/>
      <c r="CH41" s="89"/>
      <c r="CI41" s="89"/>
      <c r="CJ41" s="89"/>
      <c r="CK41" s="89"/>
      <c r="CL41" s="89"/>
      <c r="CM41" s="89"/>
      <c r="CN41" s="89"/>
      <c r="CO41" s="89">
        <v>1</v>
      </c>
      <c r="CP41" s="89"/>
      <c r="CQ41" s="89"/>
      <c r="CR41" s="89"/>
      <c r="CS41" s="89"/>
      <c r="CT41" s="89"/>
      <c r="CU41" s="89"/>
      <c r="CV41" s="89"/>
      <c r="CW41" s="89"/>
      <c r="CX41" s="89"/>
      <c r="CY41" s="89"/>
      <c r="CZ41" s="89"/>
      <c r="DA41" s="89"/>
      <c r="DB41" s="89"/>
      <c r="DC41" s="89"/>
      <c r="DD41" s="89"/>
      <c r="DE41" s="89"/>
      <c r="DF41" s="89"/>
      <c r="DG41" s="89"/>
      <c r="DH41" s="89"/>
      <c r="DI41" s="89"/>
      <c r="DJ41" s="89"/>
      <c r="DK41" s="89"/>
      <c r="DL41" s="89"/>
      <c r="DM41" s="89"/>
      <c r="DN41" s="89"/>
      <c r="DO41" s="89"/>
      <c r="DP41" s="89"/>
      <c r="DQ41" s="89"/>
      <c r="DR41" s="89"/>
      <c r="DS41" s="89"/>
      <c r="DT41" s="89"/>
      <c r="DU41" s="89"/>
      <c r="DV41" s="89"/>
      <c r="DW41" s="89"/>
      <c r="DX41" s="89"/>
      <c r="DY41" s="89"/>
      <c r="DZ41" s="89"/>
      <c r="EA41" s="89"/>
      <c r="EB41" s="89"/>
      <c r="EC41" s="89"/>
      <c r="ED41" s="89"/>
      <c r="EE41" s="89"/>
      <c r="EF41" s="89"/>
      <c r="EG41" s="89"/>
      <c r="EH41" s="89"/>
      <c r="EI41" s="89"/>
      <c r="EJ41" s="89"/>
      <c r="EK41" s="89"/>
      <c r="EL41" s="89"/>
      <c r="EM41" s="89"/>
      <c r="EN41" s="89"/>
      <c r="EO41" s="89"/>
      <c r="EP41" s="89"/>
      <c r="EQ41" s="89"/>
      <c r="ER41" s="89">
        <v>1</v>
      </c>
    </row>
    <row r="42" spans="1:148" x14ac:dyDescent="0.25">
      <c r="A42" s="88" t="s">
        <v>363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89"/>
      <c r="BA42" s="89"/>
      <c r="BB42" s="89"/>
      <c r="BC42" s="89"/>
      <c r="BD42" s="89"/>
      <c r="BE42" s="89"/>
      <c r="BF42" s="89"/>
      <c r="BG42" s="89"/>
      <c r="BH42" s="89"/>
      <c r="BI42" s="89"/>
      <c r="BJ42" s="89"/>
      <c r="BK42" s="89"/>
      <c r="BL42" s="89"/>
      <c r="BM42" s="89"/>
      <c r="BN42" s="89"/>
      <c r="BO42" s="89"/>
      <c r="BP42" s="89"/>
      <c r="BQ42" s="89"/>
      <c r="BR42" s="89"/>
      <c r="BS42" s="89"/>
      <c r="BT42" s="89"/>
      <c r="BU42" s="89"/>
      <c r="BV42" s="89"/>
      <c r="BW42" s="89"/>
      <c r="BX42" s="89"/>
      <c r="BY42" s="89"/>
      <c r="BZ42" s="89"/>
      <c r="CA42" s="89"/>
      <c r="CB42" s="89"/>
      <c r="CC42" s="89"/>
      <c r="CD42" s="89"/>
      <c r="CE42" s="89"/>
      <c r="CF42" s="89"/>
      <c r="CG42" s="89"/>
      <c r="CH42" s="89"/>
      <c r="CI42" s="89"/>
      <c r="CJ42" s="89"/>
      <c r="CK42" s="89"/>
      <c r="CL42" s="89"/>
      <c r="CM42" s="89"/>
      <c r="CN42" s="89"/>
      <c r="CO42" s="89"/>
      <c r="CP42" s="89">
        <v>53697.698403375376</v>
      </c>
      <c r="CQ42" s="89"/>
      <c r="CR42" s="89"/>
      <c r="CS42" s="89"/>
      <c r="CT42" s="89"/>
      <c r="CU42" s="89"/>
      <c r="CV42" s="89"/>
      <c r="CW42" s="89"/>
      <c r="CX42" s="89"/>
      <c r="CY42" s="89"/>
      <c r="CZ42" s="89"/>
      <c r="DA42" s="89"/>
      <c r="DB42" s="89"/>
      <c r="DC42" s="89"/>
      <c r="DD42" s="89"/>
      <c r="DE42" s="89"/>
      <c r="DF42" s="89"/>
      <c r="DG42" s="89"/>
      <c r="DH42" s="89"/>
      <c r="DI42" s="89"/>
      <c r="DJ42" s="89"/>
      <c r="DK42" s="89"/>
      <c r="DL42" s="89"/>
      <c r="DM42" s="89"/>
      <c r="DN42" s="89"/>
      <c r="DO42" s="89"/>
      <c r="DP42" s="89"/>
      <c r="DQ42" s="89"/>
      <c r="DR42" s="89"/>
      <c r="DS42" s="89"/>
      <c r="DT42" s="89"/>
      <c r="DU42" s="89"/>
      <c r="DV42" s="89"/>
      <c r="DW42" s="89"/>
      <c r="DX42" s="89"/>
      <c r="DY42" s="89"/>
      <c r="DZ42" s="89"/>
      <c r="EA42" s="89"/>
      <c r="EB42" s="89"/>
      <c r="EC42" s="89"/>
      <c r="ED42" s="89"/>
      <c r="EE42" s="89"/>
      <c r="EF42" s="89"/>
      <c r="EG42" s="89"/>
      <c r="EH42" s="89"/>
      <c r="EI42" s="89"/>
      <c r="EJ42" s="89"/>
      <c r="EK42" s="89"/>
      <c r="EL42" s="89"/>
      <c r="EM42" s="89"/>
      <c r="EN42" s="89"/>
      <c r="EO42" s="89"/>
      <c r="EP42" s="89"/>
      <c r="EQ42" s="89"/>
      <c r="ER42" s="89">
        <v>53697.698403375376</v>
      </c>
    </row>
    <row r="43" spans="1:148" x14ac:dyDescent="0.25">
      <c r="A43" s="88" t="s">
        <v>364</v>
      </c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9"/>
      <c r="BA43" s="89"/>
      <c r="BB43" s="89"/>
      <c r="BC43" s="89"/>
      <c r="BD43" s="89"/>
      <c r="BE43" s="89"/>
      <c r="BF43" s="89"/>
      <c r="BG43" s="89"/>
      <c r="BH43" s="89"/>
      <c r="BI43" s="89"/>
      <c r="BJ43" s="89"/>
      <c r="BK43" s="89"/>
      <c r="BL43" s="89"/>
      <c r="BM43" s="89"/>
      <c r="BN43" s="89"/>
      <c r="BO43" s="89"/>
      <c r="BP43" s="89"/>
      <c r="BQ43" s="89"/>
      <c r="BR43" s="89"/>
      <c r="BS43" s="89"/>
      <c r="BT43" s="89"/>
      <c r="BU43" s="89"/>
      <c r="BV43" s="89"/>
      <c r="BW43" s="89"/>
      <c r="BX43" s="89"/>
      <c r="BY43" s="89"/>
      <c r="BZ43" s="89"/>
      <c r="CA43" s="89"/>
      <c r="CB43" s="89"/>
      <c r="CC43" s="89"/>
      <c r="CD43" s="89"/>
      <c r="CE43" s="89"/>
      <c r="CF43" s="89"/>
      <c r="CG43" s="89"/>
      <c r="CH43" s="89"/>
      <c r="CI43" s="89"/>
      <c r="CJ43" s="89"/>
      <c r="CK43" s="89"/>
      <c r="CL43" s="89"/>
      <c r="CM43" s="89"/>
      <c r="CN43" s="89"/>
      <c r="CO43" s="89"/>
      <c r="CP43" s="89"/>
      <c r="CQ43" s="89">
        <v>36473.691071377209</v>
      </c>
      <c r="CR43" s="89"/>
      <c r="CS43" s="89"/>
      <c r="CT43" s="89"/>
      <c r="CU43" s="89"/>
      <c r="CV43" s="89"/>
      <c r="CW43" s="89"/>
      <c r="CX43" s="89"/>
      <c r="CY43" s="89"/>
      <c r="CZ43" s="89"/>
      <c r="DA43" s="89"/>
      <c r="DB43" s="89"/>
      <c r="DC43" s="89"/>
      <c r="DD43" s="89"/>
      <c r="DE43" s="89"/>
      <c r="DF43" s="89"/>
      <c r="DG43" s="89"/>
      <c r="DH43" s="89"/>
      <c r="DI43" s="89"/>
      <c r="DJ43" s="89"/>
      <c r="DK43" s="89"/>
      <c r="DL43" s="89"/>
      <c r="DM43" s="89"/>
      <c r="DN43" s="89"/>
      <c r="DO43" s="89"/>
      <c r="DP43" s="89"/>
      <c r="DQ43" s="89"/>
      <c r="DR43" s="89"/>
      <c r="DS43" s="89"/>
      <c r="DT43" s="89"/>
      <c r="DU43" s="89"/>
      <c r="DV43" s="89"/>
      <c r="DW43" s="89"/>
      <c r="DX43" s="89"/>
      <c r="DY43" s="89"/>
      <c r="DZ43" s="89"/>
      <c r="EA43" s="89"/>
      <c r="EB43" s="89"/>
      <c r="EC43" s="89"/>
      <c r="ED43" s="89"/>
      <c r="EE43" s="89"/>
      <c r="EF43" s="89"/>
      <c r="EG43" s="89"/>
      <c r="EH43" s="89"/>
      <c r="EI43" s="89"/>
      <c r="EJ43" s="89"/>
      <c r="EK43" s="89"/>
      <c r="EL43" s="89"/>
      <c r="EM43" s="89"/>
      <c r="EN43" s="89"/>
      <c r="EO43" s="89"/>
      <c r="EP43" s="89"/>
      <c r="EQ43" s="89"/>
      <c r="ER43" s="89">
        <v>36473.691071377209</v>
      </c>
    </row>
    <row r="44" spans="1:148" x14ac:dyDescent="0.25">
      <c r="A44" s="88" t="s">
        <v>16</v>
      </c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  <c r="BD44" s="89"/>
      <c r="BE44" s="89"/>
      <c r="BF44" s="89"/>
      <c r="BG44" s="89"/>
      <c r="BH44" s="89"/>
      <c r="BI44" s="89"/>
      <c r="BJ44" s="89"/>
      <c r="BK44" s="89"/>
      <c r="BL44" s="89"/>
      <c r="BM44" s="89"/>
      <c r="BN44" s="89"/>
      <c r="BO44" s="89"/>
      <c r="BP44" s="89"/>
      <c r="BQ44" s="89"/>
      <c r="BR44" s="89"/>
      <c r="BS44" s="89"/>
      <c r="BT44" s="89"/>
      <c r="BU44" s="89"/>
      <c r="BV44" s="89"/>
      <c r="BW44" s="89"/>
      <c r="BX44" s="89"/>
      <c r="BY44" s="89"/>
      <c r="BZ44" s="89"/>
      <c r="CA44" s="89"/>
      <c r="CB44" s="89"/>
      <c r="CC44" s="89"/>
      <c r="CD44" s="89"/>
      <c r="CE44" s="89"/>
      <c r="CF44" s="89"/>
      <c r="CG44" s="89"/>
      <c r="CH44" s="89"/>
      <c r="CI44" s="89"/>
      <c r="CJ44" s="89"/>
      <c r="CK44" s="89"/>
      <c r="CL44" s="89"/>
      <c r="CM44" s="89"/>
      <c r="CN44" s="89"/>
      <c r="CO44" s="89"/>
      <c r="CP44" s="89"/>
      <c r="CQ44" s="89"/>
      <c r="CR44" s="89">
        <v>179750.31350728092</v>
      </c>
      <c r="CS44" s="89"/>
      <c r="CT44" s="89"/>
      <c r="CU44" s="89"/>
      <c r="CV44" s="89"/>
      <c r="CW44" s="89"/>
      <c r="CX44" s="89"/>
      <c r="CY44" s="89"/>
      <c r="CZ44" s="89"/>
      <c r="DA44" s="89"/>
      <c r="DB44" s="89"/>
      <c r="DC44" s="89"/>
      <c r="DD44" s="89"/>
      <c r="DE44" s="89"/>
      <c r="DF44" s="89"/>
      <c r="DG44" s="89"/>
      <c r="DH44" s="89"/>
      <c r="DI44" s="89"/>
      <c r="DJ44" s="89"/>
      <c r="DK44" s="89"/>
      <c r="DL44" s="89"/>
      <c r="DM44" s="89"/>
      <c r="DN44" s="89"/>
      <c r="DO44" s="89"/>
      <c r="DP44" s="89"/>
      <c r="DQ44" s="89"/>
      <c r="DR44" s="89"/>
      <c r="DS44" s="89"/>
      <c r="DT44" s="89"/>
      <c r="DU44" s="89"/>
      <c r="DV44" s="89"/>
      <c r="DW44" s="89"/>
      <c r="DX44" s="89"/>
      <c r="DY44" s="89"/>
      <c r="DZ44" s="89"/>
      <c r="EA44" s="89"/>
      <c r="EB44" s="89"/>
      <c r="EC44" s="89"/>
      <c r="ED44" s="89"/>
      <c r="EE44" s="89"/>
      <c r="EF44" s="89"/>
      <c r="EG44" s="89"/>
      <c r="EH44" s="89"/>
      <c r="EI44" s="89"/>
      <c r="EJ44" s="89"/>
      <c r="EK44" s="89"/>
      <c r="EL44" s="89"/>
      <c r="EM44" s="89"/>
      <c r="EN44" s="89"/>
      <c r="EO44" s="89"/>
      <c r="EP44" s="89"/>
      <c r="EQ44" s="89"/>
      <c r="ER44" s="89">
        <v>179750.31350728092</v>
      </c>
    </row>
    <row r="45" spans="1:148" x14ac:dyDescent="0.25">
      <c r="A45" s="88" t="s">
        <v>365</v>
      </c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89"/>
      <c r="BA45" s="89"/>
      <c r="BB45" s="89"/>
      <c r="BC45" s="89"/>
      <c r="BD45" s="89"/>
      <c r="BE45" s="89"/>
      <c r="BF45" s="89"/>
      <c r="BG45" s="89"/>
      <c r="BH45" s="89"/>
      <c r="BI45" s="89"/>
      <c r="BJ45" s="89"/>
      <c r="BK45" s="89"/>
      <c r="BL45" s="89"/>
      <c r="BM45" s="89"/>
      <c r="BN45" s="89"/>
      <c r="BO45" s="89"/>
      <c r="BP45" s="89"/>
      <c r="BQ45" s="89"/>
      <c r="BR45" s="89"/>
      <c r="BS45" s="89"/>
      <c r="BT45" s="89"/>
      <c r="BU45" s="89"/>
      <c r="BV45" s="89"/>
      <c r="BW45" s="89"/>
      <c r="BX45" s="89"/>
      <c r="BY45" s="89"/>
      <c r="BZ45" s="89"/>
      <c r="CA45" s="89"/>
      <c r="CB45" s="89"/>
      <c r="CC45" s="89"/>
      <c r="CD45" s="89"/>
      <c r="CE45" s="89"/>
      <c r="CF45" s="89"/>
      <c r="CG45" s="89"/>
      <c r="CH45" s="89"/>
      <c r="CI45" s="89"/>
      <c r="CJ45" s="89"/>
      <c r="CK45" s="89"/>
      <c r="CL45" s="89"/>
      <c r="CM45" s="89"/>
      <c r="CN45" s="89"/>
      <c r="CO45" s="89"/>
      <c r="CP45" s="89"/>
      <c r="CQ45" s="89"/>
      <c r="CR45" s="89"/>
      <c r="CS45" s="89">
        <v>19232.415690242549</v>
      </c>
      <c r="CT45" s="89"/>
      <c r="CU45" s="89"/>
      <c r="CV45" s="89"/>
      <c r="CW45" s="89"/>
      <c r="CX45" s="89"/>
      <c r="CY45" s="89"/>
      <c r="CZ45" s="89"/>
      <c r="DA45" s="89"/>
      <c r="DB45" s="89"/>
      <c r="DC45" s="89"/>
      <c r="DD45" s="89"/>
      <c r="DE45" s="89"/>
      <c r="DF45" s="89"/>
      <c r="DG45" s="89"/>
      <c r="DH45" s="89"/>
      <c r="DI45" s="89"/>
      <c r="DJ45" s="89"/>
      <c r="DK45" s="89"/>
      <c r="DL45" s="89"/>
      <c r="DM45" s="89"/>
      <c r="DN45" s="89"/>
      <c r="DO45" s="89"/>
      <c r="DP45" s="89"/>
      <c r="DQ45" s="89"/>
      <c r="DR45" s="89"/>
      <c r="DS45" s="89"/>
      <c r="DT45" s="89"/>
      <c r="DU45" s="89"/>
      <c r="DV45" s="89"/>
      <c r="DW45" s="89"/>
      <c r="DX45" s="89"/>
      <c r="DY45" s="89"/>
      <c r="DZ45" s="89"/>
      <c r="EA45" s="89"/>
      <c r="EB45" s="89"/>
      <c r="EC45" s="89"/>
      <c r="ED45" s="89"/>
      <c r="EE45" s="89"/>
      <c r="EF45" s="89"/>
      <c r="EG45" s="89"/>
      <c r="EH45" s="89"/>
      <c r="EI45" s="89"/>
      <c r="EJ45" s="89"/>
      <c r="EK45" s="89"/>
      <c r="EL45" s="89"/>
      <c r="EM45" s="89"/>
      <c r="EN45" s="89"/>
      <c r="EO45" s="89"/>
      <c r="EP45" s="89"/>
      <c r="EQ45" s="89"/>
      <c r="ER45" s="89">
        <v>19232.415690242549</v>
      </c>
    </row>
    <row r="46" spans="1:148" x14ac:dyDescent="0.25">
      <c r="A46" s="88" t="s">
        <v>366</v>
      </c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89"/>
      <c r="BD46" s="89"/>
      <c r="BE46" s="89"/>
      <c r="BF46" s="89"/>
      <c r="BG46" s="89"/>
      <c r="BH46" s="89"/>
      <c r="BI46" s="89"/>
      <c r="BJ46" s="89"/>
      <c r="BK46" s="89"/>
      <c r="BL46" s="89"/>
      <c r="BM46" s="89"/>
      <c r="BN46" s="89"/>
      <c r="BO46" s="89"/>
      <c r="BP46" s="89"/>
      <c r="BQ46" s="89"/>
      <c r="BR46" s="89"/>
      <c r="BS46" s="89"/>
      <c r="BT46" s="89"/>
      <c r="BU46" s="89"/>
      <c r="BV46" s="89"/>
      <c r="BW46" s="89"/>
      <c r="BX46" s="89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  <c r="CJ46" s="89"/>
      <c r="CK46" s="89"/>
      <c r="CL46" s="89"/>
      <c r="CM46" s="89"/>
      <c r="CN46" s="89"/>
      <c r="CO46" s="89"/>
      <c r="CP46" s="89"/>
      <c r="CQ46" s="89"/>
      <c r="CR46" s="89"/>
      <c r="CS46" s="89"/>
      <c r="CT46" s="89">
        <v>19730.995927888711</v>
      </c>
      <c r="CU46" s="89"/>
      <c r="CV46" s="89"/>
      <c r="CW46" s="89"/>
      <c r="CX46" s="89"/>
      <c r="CY46" s="89"/>
      <c r="CZ46" s="89"/>
      <c r="DA46" s="89"/>
      <c r="DB46" s="89"/>
      <c r="DC46" s="89"/>
      <c r="DD46" s="89"/>
      <c r="DE46" s="89"/>
      <c r="DF46" s="89"/>
      <c r="DG46" s="89"/>
      <c r="DH46" s="89"/>
      <c r="DI46" s="89"/>
      <c r="DJ46" s="89"/>
      <c r="DK46" s="89"/>
      <c r="DL46" s="89"/>
      <c r="DM46" s="89"/>
      <c r="DN46" s="89"/>
      <c r="DO46" s="89"/>
      <c r="DP46" s="89"/>
      <c r="DQ46" s="89"/>
      <c r="DR46" s="89"/>
      <c r="DS46" s="89"/>
      <c r="DT46" s="89"/>
      <c r="DU46" s="89"/>
      <c r="DV46" s="89"/>
      <c r="DW46" s="89"/>
      <c r="DX46" s="89"/>
      <c r="DY46" s="89"/>
      <c r="DZ46" s="89"/>
      <c r="EA46" s="89"/>
      <c r="EB46" s="89"/>
      <c r="EC46" s="89"/>
      <c r="ED46" s="89"/>
      <c r="EE46" s="89"/>
      <c r="EF46" s="89"/>
      <c r="EG46" s="89"/>
      <c r="EH46" s="89"/>
      <c r="EI46" s="89"/>
      <c r="EJ46" s="89"/>
      <c r="EK46" s="89"/>
      <c r="EL46" s="89"/>
      <c r="EM46" s="89"/>
      <c r="EN46" s="89"/>
      <c r="EO46" s="89"/>
      <c r="EP46" s="89"/>
      <c r="EQ46" s="89"/>
      <c r="ER46" s="89">
        <v>19730.995927888711</v>
      </c>
    </row>
    <row r="47" spans="1:148" x14ac:dyDescent="0.25">
      <c r="A47" s="88" t="s">
        <v>17</v>
      </c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89"/>
      <c r="BA47" s="89"/>
      <c r="BB47" s="89"/>
      <c r="BC47" s="89"/>
      <c r="BD47" s="89"/>
      <c r="BE47" s="89"/>
      <c r="BF47" s="89"/>
      <c r="BG47" s="89"/>
      <c r="BH47" s="89"/>
      <c r="BI47" s="89"/>
      <c r="BJ47" s="89"/>
      <c r="BK47" s="89"/>
      <c r="BL47" s="89"/>
      <c r="BM47" s="89"/>
      <c r="BN47" s="89"/>
      <c r="BO47" s="89"/>
      <c r="BP47" s="89"/>
      <c r="BQ47" s="89"/>
      <c r="BR47" s="89"/>
      <c r="BS47" s="89"/>
      <c r="BT47" s="89"/>
      <c r="BU47" s="89"/>
      <c r="BV47" s="89"/>
      <c r="BW47" s="89"/>
      <c r="BX47" s="89"/>
      <c r="BY47" s="89"/>
      <c r="BZ47" s="89"/>
      <c r="CA47" s="89"/>
      <c r="CB47" s="89"/>
      <c r="CC47" s="89"/>
      <c r="CD47" s="89"/>
      <c r="CE47" s="89"/>
      <c r="CF47" s="89"/>
      <c r="CG47" s="89"/>
      <c r="CH47" s="89"/>
      <c r="CI47" s="89"/>
      <c r="CJ47" s="89"/>
      <c r="CK47" s="89"/>
      <c r="CL47" s="89"/>
      <c r="CM47" s="89"/>
      <c r="CN47" s="89"/>
      <c r="CO47" s="89"/>
      <c r="CP47" s="89"/>
      <c r="CQ47" s="89"/>
      <c r="CR47" s="89"/>
      <c r="CS47" s="89"/>
      <c r="CT47" s="89"/>
      <c r="CU47" s="89">
        <v>49317.260275924687</v>
      </c>
      <c r="CV47" s="89"/>
      <c r="CW47" s="89"/>
      <c r="CX47" s="89"/>
      <c r="CY47" s="89"/>
      <c r="CZ47" s="89"/>
      <c r="DA47" s="89"/>
      <c r="DB47" s="89"/>
      <c r="DC47" s="89"/>
      <c r="DD47" s="89"/>
      <c r="DE47" s="89"/>
      <c r="DF47" s="89"/>
      <c r="DG47" s="89"/>
      <c r="DH47" s="89"/>
      <c r="DI47" s="89"/>
      <c r="DJ47" s="89"/>
      <c r="DK47" s="89"/>
      <c r="DL47" s="89"/>
      <c r="DM47" s="89"/>
      <c r="DN47" s="89"/>
      <c r="DO47" s="89"/>
      <c r="DP47" s="89"/>
      <c r="DQ47" s="89"/>
      <c r="DR47" s="89"/>
      <c r="DS47" s="89"/>
      <c r="DT47" s="89"/>
      <c r="DU47" s="89"/>
      <c r="DV47" s="89"/>
      <c r="DW47" s="89"/>
      <c r="DX47" s="89"/>
      <c r="DY47" s="89"/>
      <c r="DZ47" s="89"/>
      <c r="EA47" s="89"/>
      <c r="EB47" s="89"/>
      <c r="EC47" s="89"/>
      <c r="ED47" s="89"/>
      <c r="EE47" s="89"/>
      <c r="EF47" s="89"/>
      <c r="EG47" s="89"/>
      <c r="EH47" s="89"/>
      <c r="EI47" s="89"/>
      <c r="EJ47" s="89"/>
      <c r="EK47" s="89"/>
      <c r="EL47" s="89"/>
      <c r="EM47" s="89"/>
      <c r="EN47" s="89"/>
      <c r="EO47" s="89"/>
      <c r="EP47" s="89"/>
      <c r="EQ47" s="89"/>
      <c r="ER47" s="89">
        <v>49317.260275924687</v>
      </c>
    </row>
    <row r="48" spans="1:148" x14ac:dyDescent="0.25">
      <c r="A48" s="88" t="s">
        <v>18</v>
      </c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89"/>
      <c r="BA48" s="89"/>
      <c r="BB48" s="89"/>
      <c r="BC48" s="89"/>
      <c r="BD48" s="89"/>
      <c r="BE48" s="89"/>
      <c r="BF48" s="89"/>
      <c r="BG48" s="89"/>
      <c r="BH48" s="89"/>
      <c r="BI48" s="89"/>
      <c r="BJ48" s="89"/>
      <c r="BK48" s="89"/>
      <c r="BL48" s="89"/>
      <c r="BM48" s="89"/>
      <c r="BN48" s="89"/>
      <c r="BO48" s="89"/>
      <c r="BP48" s="89"/>
      <c r="BQ48" s="89"/>
      <c r="BR48" s="89"/>
      <c r="BS48" s="89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  <c r="CJ48" s="89"/>
      <c r="CK48" s="89"/>
      <c r="CL48" s="89"/>
      <c r="CM48" s="89"/>
      <c r="CN48" s="89"/>
      <c r="CO48" s="89"/>
      <c r="CP48" s="89"/>
      <c r="CQ48" s="89"/>
      <c r="CR48" s="89"/>
      <c r="CS48" s="89"/>
      <c r="CT48" s="89"/>
      <c r="CU48" s="89"/>
      <c r="CV48" s="89">
        <v>141552.76171426749</v>
      </c>
      <c r="CW48" s="89"/>
      <c r="CX48" s="89"/>
      <c r="CY48" s="89"/>
      <c r="CZ48" s="89"/>
      <c r="DA48" s="89"/>
      <c r="DB48" s="89"/>
      <c r="DC48" s="89"/>
      <c r="DD48" s="89"/>
      <c r="DE48" s="89"/>
      <c r="DF48" s="89"/>
      <c r="DG48" s="89"/>
      <c r="DH48" s="89"/>
      <c r="DI48" s="89"/>
      <c r="DJ48" s="89"/>
      <c r="DK48" s="89"/>
      <c r="DL48" s="89"/>
      <c r="DM48" s="89"/>
      <c r="DN48" s="89"/>
      <c r="DO48" s="89"/>
      <c r="DP48" s="89"/>
      <c r="DQ48" s="89"/>
      <c r="DR48" s="89"/>
      <c r="DS48" s="89"/>
      <c r="DT48" s="89"/>
      <c r="DU48" s="89"/>
      <c r="DV48" s="89"/>
      <c r="DW48" s="89"/>
      <c r="DX48" s="89"/>
      <c r="DY48" s="89"/>
      <c r="DZ48" s="89"/>
      <c r="EA48" s="89"/>
      <c r="EB48" s="89"/>
      <c r="EC48" s="89"/>
      <c r="ED48" s="89"/>
      <c r="EE48" s="89"/>
      <c r="EF48" s="89"/>
      <c r="EG48" s="89"/>
      <c r="EH48" s="89"/>
      <c r="EI48" s="89"/>
      <c r="EJ48" s="89"/>
      <c r="EK48" s="89"/>
      <c r="EL48" s="89"/>
      <c r="EM48" s="89"/>
      <c r="EN48" s="89"/>
      <c r="EO48" s="89"/>
      <c r="EP48" s="89"/>
      <c r="EQ48" s="89"/>
      <c r="ER48" s="89">
        <v>141552.76171426749</v>
      </c>
    </row>
    <row r="49" spans="1:148" x14ac:dyDescent="0.25">
      <c r="A49" s="88" t="s">
        <v>19</v>
      </c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  <c r="BA49" s="89"/>
      <c r="BB49" s="89"/>
      <c r="BC49" s="89"/>
      <c r="BD49" s="89"/>
      <c r="BE49" s="89"/>
      <c r="BF49" s="89"/>
      <c r="BG49" s="89"/>
      <c r="BH49" s="89"/>
      <c r="BI49" s="89"/>
      <c r="BJ49" s="89"/>
      <c r="BK49" s="89"/>
      <c r="BL49" s="89"/>
      <c r="BM49" s="89"/>
      <c r="BN49" s="89"/>
      <c r="BO49" s="89"/>
      <c r="BP49" s="89"/>
      <c r="BQ49" s="89"/>
      <c r="BR49" s="89"/>
      <c r="BS49" s="89"/>
      <c r="BT49" s="89"/>
      <c r="BU49" s="89"/>
      <c r="BV49" s="89"/>
      <c r="BW49" s="89"/>
      <c r="BX49" s="89"/>
      <c r="BY49" s="89"/>
      <c r="BZ49" s="89"/>
      <c r="CA49" s="89"/>
      <c r="CB49" s="89"/>
      <c r="CC49" s="89"/>
      <c r="CD49" s="89"/>
      <c r="CE49" s="89"/>
      <c r="CF49" s="89"/>
      <c r="CG49" s="89"/>
      <c r="CH49" s="89"/>
      <c r="CI49" s="89"/>
      <c r="CJ49" s="89"/>
      <c r="CK49" s="89"/>
      <c r="CL49" s="89"/>
      <c r="CM49" s="89"/>
      <c r="CN49" s="89"/>
      <c r="CO49" s="89"/>
      <c r="CP49" s="89"/>
      <c r="CQ49" s="89"/>
      <c r="CR49" s="89"/>
      <c r="CS49" s="89"/>
      <c r="CT49" s="89"/>
      <c r="CU49" s="89"/>
      <c r="CV49" s="89"/>
      <c r="CW49" s="89">
        <v>50240.643179344377</v>
      </c>
      <c r="CX49" s="89"/>
      <c r="CY49" s="89"/>
      <c r="CZ49" s="89"/>
      <c r="DA49" s="89"/>
      <c r="DB49" s="89"/>
      <c r="DC49" s="89"/>
      <c r="DD49" s="89"/>
      <c r="DE49" s="89"/>
      <c r="DF49" s="89"/>
      <c r="DG49" s="89"/>
      <c r="DH49" s="89"/>
      <c r="DI49" s="89"/>
      <c r="DJ49" s="89"/>
      <c r="DK49" s="89"/>
      <c r="DL49" s="89"/>
      <c r="DM49" s="89"/>
      <c r="DN49" s="89"/>
      <c r="DO49" s="89"/>
      <c r="DP49" s="89"/>
      <c r="DQ49" s="89"/>
      <c r="DR49" s="89"/>
      <c r="DS49" s="89"/>
      <c r="DT49" s="89"/>
      <c r="DU49" s="89"/>
      <c r="DV49" s="89"/>
      <c r="DW49" s="89"/>
      <c r="DX49" s="89"/>
      <c r="DY49" s="89"/>
      <c r="DZ49" s="89"/>
      <c r="EA49" s="89"/>
      <c r="EB49" s="89"/>
      <c r="EC49" s="89"/>
      <c r="ED49" s="89"/>
      <c r="EE49" s="89"/>
      <c r="EF49" s="89"/>
      <c r="EG49" s="89"/>
      <c r="EH49" s="89"/>
      <c r="EI49" s="89"/>
      <c r="EJ49" s="89"/>
      <c r="EK49" s="89"/>
      <c r="EL49" s="89"/>
      <c r="EM49" s="89"/>
      <c r="EN49" s="89"/>
      <c r="EO49" s="89"/>
      <c r="EP49" s="89"/>
      <c r="EQ49" s="89"/>
      <c r="ER49" s="89">
        <v>50240.643179344377</v>
      </c>
    </row>
    <row r="50" spans="1:148" x14ac:dyDescent="0.25">
      <c r="A50" s="88" t="s">
        <v>20</v>
      </c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89"/>
      <c r="BC50" s="89"/>
      <c r="BD50" s="89"/>
      <c r="BE50" s="89"/>
      <c r="BF50" s="89"/>
      <c r="BG50" s="89"/>
      <c r="BH50" s="89"/>
      <c r="BI50" s="89"/>
      <c r="BJ50" s="89"/>
      <c r="BK50" s="89"/>
      <c r="BL50" s="89"/>
      <c r="BM50" s="89"/>
      <c r="BN50" s="89"/>
      <c r="BO50" s="89"/>
      <c r="BP50" s="89"/>
      <c r="BQ50" s="89"/>
      <c r="BR50" s="89"/>
      <c r="BS50" s="89"/>
      <c r="BT50" s="89"/>
      <c r="BU50" s="89"/>
      <c r="BV50" s="89"/>
      <c r="BW50" s="89"/>
      <c r="BX50" s="89"/>
      <c r="BY50" s="89"/>
      <c r="BZ50" s="89"/>
      <c r="CA50" s="89"/>
      <c r="CB50" s="89"/>
      <c r="CC50" s="89"/>
      <c r="CD50" s="89"/>
      <c r="CE50" s="89"/>
      <c r="CF50" s="89"/>
      <c r="CG50" s="89"/>
      <c r="CH50" s="89"/>
      <c r="CI50" s="89"/>
      <c r="CJ50" s="89"/>
      <c r="CK50" s="89"/>
      <c r="CL50" s="89"/>
      <c r="CM50" s="89"/>
      <c r="CN50" s="89"/>
      <c r="CO50" s="89"/>
      <c r="CP50" s="89"/>
      <c r="CQ50" s="89"/>
      <c r="CR50" s="89"/>
      <c r="CS50" s="89"/>
      <c r="CT50" s="89"/>
      <c r="CU50" s="89"/>
      <c r="CV50" s="89"/>
      <c r="CW50" s="89"/>
      <c r="CX50" s="89">
        <v>372335.59446239838</v>
      </c>
      <c r="CY50" s="89"/>
      <c r="CZ50" s="89"/>
      <c r="DA50" s="89"/>
      <c r="DB50" s="89"/>
      <c r="DC50" s="89"/>
      <c r="DD50" s="89"/>
      <c r="DE50" s="89"/>
      <c r="DF50" s="89"/>
      <c r="DG50" s="89"/>
      <c r="DH50" s="89"/>
      <c r="DI50" s="89"/>
      <c r="DJ50" s="89"/>
      <c r="DK50" s="89"/>
      <c r="DL50" s="89"/>
      <c r="DM50" s="89"/>
      <c r="DN50" s="89"/>
      <c r="DO50" s="89"/>
      <c r="DP50" s="89"/>
      <c r="DQ50" s="89"/>
      <c r="DR50" s="89"/>
      <c r="DS50" s="89"/>
      <c r="DT50" s="89"/>
      <c r="DU50" s="89"/>
      <c r="DV50" s="89"/>
      <c r="DW50" s="89"/>
      <c r="DX50" s="89"/>
      <c r="DY50" s="89"/>
      <c r="DZ50" s="89"/>
      <c r="EA50" s="89"/>
      <c r="EB50" s="89"/>
      <c r="EC50" s="89"/>
      <c r="ED50" s="89"/>
      <c r="EE50" s="89"/>
      <c r="EF50" s="89"/>
      <c r="EG50" s="89"/>
      <c r="EH50" s="89"/>
      <c r="EI50" s="89"/>
      <c r="EJ50" s="89"/>
      <c r="EK50" s="89"/>
      <c r="EL50" s="89"/>
      <c r="EM50" s="89"/>
      <c r="EN50" s="89"/>
      <c r="EO50" s="89"/>
      <c r="EP50" s="89"/>
      <c r="EQ50" s="89"/>
      <c r="ER50" s="89">
        <v>372335.59446239838</v>
      </c>
    </row>
    <row r="51" spans="1:148" x14ac:dyDescent="0.25">
      <c r="A51" s="88" t="s">
        <v>21</v>
      </c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89"/>
      <c r="BG51" s="89"/>
      <c r="BH51" s="89"/>
      <c r="BI51" s="89"/>
      <c r="BJ51" s="89"/>
      <c r="BK51" s="89"/>
      <c r="BL51" s="89"/>
      <c r="BM51" s="89"/>
      <c r="BN51" s="89"/>
      <c r="BO51" s="89"/>
      <c r="BP51" s="89"/>
      <c r="BQ51" s="89"/>
      <c r="BR51" s="89"/>
      <c r="BS51" s="89"/>
      <c r="BT51" s="89"/>
      <c r="BU51" s="89"/>
      <c r="BV51" s="89"/>
      <c r="BW51" s="89"/>
      <c r="BX51" s="89"/>
      <c r="BY51" s="89"/>
      <c r="BZ51" s="89"/>
      <c r="CA51" s="89"/>
      <c r="CB51" s="89"/>
      <c r="CC51" s="89"/>
      <c r="CD51" s="89"/>
      <c r="CE51" s="89"/>
      <c r="CF51" s="89"/>
      <c r="CG51" s="89"/>
      <c r="CH51" s="89"/>
      <c r="CI51" s="89"/>
      <c r="CJ51" s="89"/>
      <c r="CK51" s="89"/>
      <c r="CL51" s="89"/>
      <c r="CM51" s="89"/>
      <c r="CN51" s="89"/>
      <c r="CO51" s="89"/>
      <c r="CP51" s="89"/>
      <c r="CQ51" s="89"/>
      <c r="CR51" s="89"/>
      <c r="CS51" s="89"/>
      <c r="CT51" s="89"/>
      <c r="CU51" s="89"/>
      <c r="CV51" s="89"/>
      <c r="CW51" s="89"/>
      <c r="CX51" s="89"/>
      <c r="CY51" s="89">
        <v>702232.04950263188</v>
      </c>
      <c r="CZ51" s="89"/>
      <c r="DA51" s="89"/>
      <c r="DB51" s="89"/>
      <c r="DC51" s="89"/>
      <c r="DD51" s="89"/>
      <c r="DE51" s="89"/>
      <c r="DF51" s="89"/>
      <c r="DG51" s="89"/>
      <c r="DH51" s="89"/>
      <c r="DI51" s="89"/>
      <c r="DJ51" s="89"/>
      <c r="DK51" s="89"/>
      <c r="DL51" s="89"/>
      <c r="DM51" s="89"/>
      <c r="DN51" s="89"/>
      <c r="DO51" s="89"/>
      <c r="DP51" s="89"/>
      <c r="DQ51" s="89"/>
      <c r="DR51" s="89"/>
      <c r="DS51" s="89"/>
      <c r="DT51" s="89"/>
      <c r="DU51" s="89"/>
      <c r="DV51" s="89"/>
      <c r="DW51" s="89"/>
      <c r="DX51" s="89"/>
      <c r="DY51" s="89"/>
      <c r="DZ51" s="89"/>
      <c r="EA51" s="89"/>
      <c r="EB51" s="89"/>
      <c r="EC51" s="89"/>
      <c r="ED51" s="89"/>
      <c r="EE51" s="89"/>
      <c r="EF51" s="89"/>
      <c r="EG51" s="89"/>
      <c r="EH51" s="89"/>
      <c r="EI51" s="89"/>
      <c r="EJ51" s="89"/>
      <c r="EK51" s="89"/>
      <c r="EL51" s="89"/>
      <c r="EM51" s="89"/>
      <c r="EN51" s="89"/>
      <c r="EO51" s="89"/>
      <c r="EP51" s="89"/>
      <c r="EQ51" s="89"/>
      <c r="ER51" s="89">
        <v>702232.04950263188</v>
      </c>
    </row>
    <row r="52" spans="1:148" x14ac:dyDescent="0.25">
      <c r="A52" s="88" t="s">
        <v>367</v>
      </c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89"/>
      <c r="BG52" s="89"/>
      <c r="BH52" s="89"/>
      <c r="BI52" s="89"/>
      <c r="BJ52" s="89"/>
      <c r="BK52" s="89"/>
      <c r="BL52" s="89"/>
      <c r="BM52" s="89"/>
      <c r="BN52" s="89"/>
      <c r="BO52" s="89"/>
      <c r="BP52" s="89"/>
      <c r="BQ52" s="89"/>
      <c r="BR52" s="89"/>
      <c r="BS52" s="89"/>
      <c r="BT52" s="89"/>
      <c r="BU52" s="89"/>
      <c r="BV52" s="89"/>
      <c r="BW52" s="89"/>
      <c r="BX52" s="89"/>
      <c r="BY52" s="89"/>
      <c r="BZ52" s="89"/>
      <c r="CA52" s="89"/>
      <c r="CB52" s="89"/>
      <c r="CC52" s="89"/>
      <c r="CD52" s="89"/>
      <c r="CE52" s="89"/>
      <c r="CF52" s="89"/>
      <c r="CG52" s="89"/>
      <c r="CH52" s="89"/>
      <c r="CI52" s="89"/>
      <c r="CJ52" s="89"/>
      <c r="CK52" s="89"/>
      <c r="CL52" s="89"/>
      <c r="CM52" s="89"/>
      <c r="CN52" s="89"/>
      <c r="CO52" s="89"/>
      <c r="CP52" s="89"/>
      <c r="CQ52" s="89"/>
      <c r="CR52" s="89"/>
      <c r="CS52" s="89"/>
      <c r="CT52" s="89"/>
      <c r="CU52" s="89"/>
      <c r="CV52" s="89"/>
      <c r="CW52" s="89"/>
      <c r="CX52" s="89"/>
      <c r="CY52" s="89"/>
      <c r="CZ52" s="89">
        <v>79471.122101065645</v>
      </c>
      <c r="DA52" s="89"/>
      <c r="DB52" s="89"/>
      <c r="DC52" s="89"/>
      <c r="DD52" s="89"/>
      <c r="DE52" s="89"/>
      <c r="DF52" s="89"/>
      <c r="DG52" s="89"/>
      <c r="DH52" s="89"/>
      <c r="DI52" s="89"/>
      <c r="DJ52" s="89"/>
      <c r="DK52" s="89"/>
      <c r="DL52" s="89"/>
      <c r="DM52" s="89"/>
      <c r="DN52" s="89"/>
      <c r="DO52" s="89"/>
      <c r="DP52" s="89"/>
      <c r="DQ52" s="89"/>
      <c r="DR52" s="89"/>
      <c r="DS52" s="89"/>
      <c r="DT52" s="89"/>
      <c r="DU52" s="89"/>
      <c r="DV52" s="89"/>
      <c r="DW52" s="89"/>
      <c r="DX52" s="89"/>
      <c r="DY52" s="89"/>
      <c r="DZ52" s="89"/>
      <c r="EA52" s="89"/>
      <c r="EB52" s="89"/>
      <c r="EC52" s="89"/>
      <c r="ED52" s="89"/>
      <c r="EE52" s="89"/>
      <c r="EF52" s="89"/>
      <c r="EG52" s="89"/>
      <c r="EH52" s="89"/>
      <c r="EI52" s="89"/>
      <c r="EJ52" s="89"/>
      <c r="EK52" s="89"/>
      <c r="EL52" s="89"/>
      <c r="EM52" s="89"/>
      <c r="EN52" s="89"/>
      <c r="EO52" s="89"/>
      <c r="EP52" s="89"/>
      <c r="EQ52" s="89"/>
      <c r="ER52" s="89">
        <v>79471.122101065645</v>
      </c>
    </row>
    <row r="53" spans="1:148" x14ac:dyDescent="0.25">
      <c r="A53" s="88" t="s">
        <v>729</v>
      </c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89"/>
      <c r="AW53" s="89"/>
      <c r="AX53" s="89"/>
      <c r="AY53" s="89"/>
      <c r="AZ53" s="89"/>
      <c r="BA53" s="89"/>
      <c r="BB53" s="89"/>
      <c r="BC53" s="89"/>
      <c r="BD53" s="89"/>
      <c r="BE53" s="89"/>
      <c r="BF53" s="89"/>
      <c r="BG53" s="89"/>
      <c r="BH53" s="89"/>
      <c r="BI53" s="89"/>
      <c r="BJ53" s="89"/>
      <c r="BK53" s="89"/>
      <c r="BL53" s="89"/>
      <c r="BM53" s="89"/>
      <c r="BN53" s="89"/>
      <c r="BO53" s="89"/>
      <c r="BP53" s="89"/>
      <c r="BQ53" s="89"/>
      <c r="BR53" s="89"/>
      <c r="BS53" s="89"/>
      <c r="BT53" s="89"/>
      <c r="BU53" s="89"/>
      <c r="BV53" s="89"/>
      <c r="BW53" s="89"/>
      <c r="BX53" s="89"/>
      <c r="BY53" s="89"/>
      <c r="BZ53" s="89"/>
      <c r="CA53" s="89"/>
      <c r="CB53" s="89"/>
      <c r="CC53" s="89"/>
      <c r="CD53" s="89"/>
      <c r="CE53" s="89"/>
      <c r="CF53" s="89"/>
      <c r="CG53" s="89"/>
      <c r="CH53" s="89"/>
      <c r="CI53" s="89"/>
      <c r="CJ53" s="89"/>
      <c r="CK53" s="89"/>
      <c r="CL53" s="89"/>
      <c r="CM53" s="89"/>
      <c r="CN53" s="89"/>
      <c r="CO53" s="89"/>
      <c r="CP53" s="89"/>
      <c r="CQ53" s="89"/>
      <c r="CR53" s="89"/>
      <c r="CS53" s="89"/>
      <c r="CT53" s="89"/>
      <c r="CU53" s="89"/>
      <c r="CV53" s="89"/>
      <c r="CW53" s="89"/>
      <c r="CX53" s="89"/>
      <c r="CY53" s="89"/>
      <c r="CZ53" s="89"/>
      <c r="DA53" s="89"/>
      <c r="DB53" s="89"/>
      <c r="DC53" s="89"/>
      <c r="DD53" s="89"/>
      <c r="DE53" s="89"/>
      <c r="DF53" s="89">
        <v>72461.623806807504</v>
      </c>
      <c r="DG53" s="89"/>
      <c r="DH53" s="89"/>
      <c r="DI53" s="89"/>
      <c r="DJ53" s="89"/>
      <c r="DK53" s="89"/>
      <c r="DL53" s="89"/>
      <c r="DM53" s="89"/>
      <c r="DN53" s="89"/>
      <c r="DO53" s="89"/>
      <c r="DP53" s="89"/>
      <c r="DQ53" s="89"/>
      <c r="DR53" s="89"/>
      <c r="DS53" s="89"/>
      <c r="DT53" s="89"/>
      <c r="DU53" s="89"/>
      <c r="DV53" s="89"/>
      <c r="DW53" s="89"/>
      <c r="DX53" s="89"/>
      <c r="DY53" s="89"/>
      <c r="DZ53" s="89"/>
      <c r="EA53" s="89"/>
      <c r="EB53" s="89"/>
      <c r="EC53" s="89"/>
      <c r="ED53" s="89"/>
      <c r="EE53" s="89"/>
      <c r="EF53" s="89"/>
      <c r="EG53" s="89"/>
      <c r="EH53" s="89"/>
      <c r="EI53" s="89"/>
      <c r="EJ53" s="89"/>
      <c r="EK53" s="89"/>
      <c r="EL53" s="89"/>
      <c r="EM53" s="89"/>
      <c r="EN53" s="89"/>
      <c r="EO53" s="89"/>
      <c r="EP53" s="89"/>
      <c r="EQ53" s="89"/>
      <c r="ER53" s="89">
        <v>72461.623806807504</v>
      </c>
    </row>
    <row r="54" spans="1:148" x14ac:dyDescent="0.25">
      <c r="A54" s="88" t="s">
        <v>568</v>
      </c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89"/>
      <c r="BG54" s="89"/>
      <c r="BH54" s="89"/>
      <c r="BI54" s="89"/>
      <c r="BJ54" s="89"/>
      <c r="BK54" s="89"/>
      <c r="BL54" s="89"/>
      <c r="BM54" s="89"/>
      <c r="BN54" s="89"/>
      <c r="BO54" s="89"/>
      <c r="BP54" s="89"/>
      <c r="BQ54" s="89"/>
      <c r="BR54" s="89"/>
      <c r="BS54" s="89"/>
      <c r="BT54" s="89"/>
      <c r="BU54" s="89"/>
      <c r="BV54" s="89"/>
      <c r="BW54" s="89"/>
      <c r="BX54" s="89"/>
      <c r="BY54" s="89"/>
      <c r="BZ54" s="89"/>
      <c r="CA54" s="89"/>
      <c r="CB54" s="89"/>
      <c r="CC54" s="89"/>
      <c r="CD54" s="89"/>
      <c r="CE54" s="89"/>
      <c r="CF54" s="89"/>
      <c r="CG54" s="89"/>
      <c r="CH54" s="89"/>
      <c r="CI54" s="89"/>
      <c r="CJ54" s="89"/>
      <c r="CK54" s="89"/>
      <c r="CL54" s="89"/>
      <c r="CM54" s="89"/>
      <c r="CN54" s="89"/>
      <c r="CO54" s="89"/>
      <c r="CP54" s="89"/>
      <c r="CQ54" s="89"/>
      <c r="CR54" s="89"/>
      <c r="CS54" s="89"/>
      <c r="CT54" s="89"/>
      <c r="CU54" s="89"/>
      <c r="CV54" s="89"/>
      <c r="CW54" s="89"/>
      <c r="CX54" s="89"/>
      <c r="CY54" s="89"/>
      <c r="CZ54" s="89"/>
      <c r="DA54" s="89"/>
      <c r="DB54" s="89"/>
      <c r="DC54" s="89"/>
      <c r="DD54" s="89"/>
      <c r="DE54" s="89">
        <v>59348.008843493073</v>
      </c>
      <c r="DF54" s="89"/>
      <c r="DG54" s="89"/>
      <c r="DH54" s="89"/>
      <c r="DI54" s="89"/>
      <c r="DJ54" s="89"/>
      <c r="DK54" s="89"/>
      <c r="DL54" s="89"/>
      <c r="DM54" s="89"/>
      <c r="DN54" s="89"/>
      <c r="DO54" s="89"/>
      <c r="DP54" s="89"/>
      <c r="DQ54" s="89"/>
      <c r="DR54" s="89"/>
      <c r="DS54" s="89"/>
      <c r="DT54" s="89"/>
      <c r="DU54" s="89"/>
      <c r="DV54" s="89"/>
      <c r="DW54" s="89"/>
      <c r="DX54" s="89"/>
      <c r="DY54" s="89"/>
      <c r="DZ54" s="89"/>
      <c r="EA54" s="89"/>
      <c r="EB54" s="89"/>
      <c r="EC54" s="89"/>
      <c r="ED54" s="89"/>
      <c r="EE54" s="89"/>
      <c r="EF54" s="89"/>
      <c r="EG54" s="89"/>
      <c r="EH54" s="89"/>
      <c r="EI54" s="89"/>
      <c r="EJ54" s="89"/>
      <c r="EK54" s="89"/>
      <c r="EL54" s="89"/>
      <c r="EM54" s="89"/>
      <c r="EN54" s="89"/>
      <c r="EO54" s="89"/>
      <c r="EP54" s="89"/>
      <c r="EQ54" s="89"/>
      <c r="ER54" s="89">
        <v>59348.008843493073</v>
      </c>
    </row>
    <row r="55" spans="1:148" x14ac:dyDescent="0.25">
      <c r="A55" s="88" t="s">
        <v>710</v>
      </c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AZ55" s="89"/>
      <c r="BA55" s="89"/>
      <c r="BB55" s="89"/>
      <c r="BC55" s="89"/>
      <c r="BD55" s="89"/>
      <c r="BE55" s="89"/>
      <c r="BF55" s="89"/>
      <c r="BG55" s="89"/>
      <c r="BH55" s="89"/>
      <c r="BI55" s="89"/>
      <c r="BJ55" s="89"/>
      <c r="BK55" s="89"/>
      <c r="BL55" s="89"/>
      <c r="BM55" s="89"/>
      <c r="BN55" s="89"/>
      <c r="BO55" s="89"/>
      <c r="BP55" s="89"/>
      <c r="BQ55" s="89"/>
      <c r="BR55" s="89"/>
      <c r="BS55" s="89"/>
      <c r="BT55" s="89"/>
      <c r="BU55" s="89"/>
      <c r="BV55" s="89"/>
      <c r="BW55" s="89"/>
      <c r="BX55" s="89"/>
      <c r="BY55" s="89"/>
      <c r="BZ55" s="89"/>
      <c r="CA55" s="89"/>
      <c r="CB55" s="89"/>
      <c r="CC55" s="89"/>
      <c r="CD55" s="89"/>
      <c r="CE55" s="89"/>
      <c r="CF55" s="89"/>
      <c r="CG55" s="89"/>
      <c r="CH55" s="89"/>
      <c r="CI55" s="89"/>
      <c r="CJ55" s="89"/>
      <c r="CK55" s="89"/>
      <c r="CL55" s="89"/>
      <c r="CM55" s="89"/>
      <c r="CN55" s="89"/>
      <c r="CO55" s="89"/>
      <c r="CP55" s="89"/>
      <c r="CQ55" s="89"/>
      <c r="CR55" s="89"/>
      <c r="CS55" s="89"/>
      <c r="CT55" s="89"/>
      <c r="CU55" s="89"/>
      <c r="CV55" s="89"/>
      <c r="CW55" s="89"/>
      <c r="CX55" s="89"/>
      <c r="CY55" s="89"/>
      <c r="CZ55" s="89"/>
      <c r="DA55" s="89">
        <v>68558.337207564051</v>
      </c>
      <c r="DB55" s="89"/>
      <c r="DC55" s="89"/>
      <c r="DD55" s="89"/>
      <c r="DE55" s="89"/>
      <c r="DF55" s="89"/>
      <c r="DG55" s="89"/>
      <c r="DH55" s="89"/>
      <c r="DI55" s="89"/>
      <c r="DJ55" s="89"/>
      <c r="DK55" s="89"/>
      <c r="DL55" s="89"/>
      <c r="DM55" s="89"/>
      <c r="DN55" s="89"/>
      <c r="DO55" s="89"/>
      <c r="DP55" s="89"/>
      <c r="DQ55" s="89"/>
      <c r="DR55" s="89"/>
      <c r="DS55" s="89"/>
      <c r="DT55" s="89"/>
      <c r="DU55" s="89"/>
      <c r="DV55" s="89"/>
      <c r="DW55" s="89"/>
      <c r="DX55" s="89"/>
      <c r="DY55" s="89"/>
      <c r="DZ55" s="89"/>
      <c r="EA55" s="89"/>
      <c r="EB55" s="89"/>
      <c r="EC55" s="89"/>
      <c r="ED55" s="89"/>
      <c r="EE55" s="89"/>
      <c r="EF55" s="89"/>
      <c r="EG55" s="89"/>
      <c r="EH55" s="89"/>
      <c r="EI55" s="89"/>
      <c r="EJ55" s="89"/>
      <c r="EK55" s="89"/>
      <c r="EL55" s="89"/>
      <c r="EM55" s="89"/>
      <c r="EN55" s="89"/>
      <c r="EO55" s="89"/>
      <c r="EP55" s="89"/>
      <c r="EQ55" s="89"/>
      <c r="ER55" s="89">
        <v>68558.337207564051</v>
      </c>
    </row>
    <row r="56" spans="1:148" x14ac:dyDescent="0.25">
      <c r="A56" s="88" t="s">
        <v>711</v>
      </c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89"/>
      <c r="BA56" s="89"/>
      <c r="BB56" s="89"/>
      <c r="BC56" s="89"/>
      <c r="BD56" s="89"/>
      <c r="BE56" s="89"/>
      <c r="BF56" s="89"/>
      <c r="BG56" s="89"/>
      <c r="BH56" s="89"/>
      <c r="BI56" s="89"/>
      <c r="BJ56" s="89"/>
      <c r="BK56" s="89"/>
      <c r="BL56" s="89"/>
      <c r="BM56" s="89"/>
      <c r="BN56" s="89"/>
      <c r="BO56" s="89"/>
      <c r="BP56" s="89"/>
      <c r="BQ56" s="89"/>
      <c r="BR56" s="89"/>
      <c r="BS56" s="89"/>
      <c r="BT56" s="89"/>
      <c r="BU56" s="89"/>
      <c r="BV56" s="89"/>
      <c r="BW56" s="89"/>
      <c r="BX56" s="89"/>
      <c r="BY56" s="89"/>
      <c r="BZ56" s="89"/>
      <c r="CA56" s="89"/>
      <c r="CB56" s="89"/>
      <c r="CC56" s="89"/>
      <c r="CD56" s="89"/>
      <c r="CE56" s="89"/>
      <c r="CF56" s="89"/>
      <c r="CG56" s="89"/>
      <c r="CH56" s="89"/>
      <c r="CI56" s="89"/>
      <c r="CJ56" s="89"/>
      <c r="CK56" s="89"/>
      <c r="CL56" s="89"/>
      <c r="CM56" s="89"/>
      <c r="CN56" s="89"/>
      <c r="CO56" s="89"/>
      <c r="CP56" s="89"/>
      <c r="CQ56" s="89"/>
      <c r="CR56" s="89"/>
      <c r="CS56" s="89"/>
      <c r="CT56" s="89"/>
      <c r="CU56" s="89"/>
      <c r="CV56" s="89"/>
      <c r="CW56" s="89"/>
      <c r="CX56" s="89"/>
      <c r="CY56" s="89"/>
      <c r="CZ56" s="89"/>
      <c r="DA56" s="89"/>
      <c r="DB56" s="89">
        <v>440678.0695565748</v>
      </c>
      <c r="DC56" s="89"/>
      <c r="DD56" s="89"/>
      <c r="DE56" s="89"/>
      <c r="DF56" s="89"/>
      <c r="DG56" s="89"/>
      <c r="DH56" s="89"/>
      <c r="DI56" s="89"/>
      <c r="DJ56" s="89"/>
      <c r="DK56" s="89"/>
      <c r="DL56" s="89"/>
      <c r="DM56" s="89"/>
      <c r="DN56" s="89"/>
      <c r="DO56" s="89"/>
      <c r="DP56" s="89"/>
      <c r="DQ56" s="89"/>
      <c r="DR56" s="89"/>
      <c r="DS56" s="89"/>
      <c r="DT56" s="89"/>
      <c r="DU56" s="89"/>
      <c r="DV56" s="89"/>
      <c r="DW56" s="89"/>
      <c r="DX56" s="89"/>
      <c r="DY56" s="89"/>
      <c r="DZ56" s="89"/>
      <c r="EA56" s="89"/>
      <c r="EB56" s="89"/>
      <c r="EC56" s="89"/>
      <c r="ED56" s="89"/>
      <c r="EE56" s="89"/>
      <c r="EF56" s="89"/>
      <c r="EG56" s="89"/>
      <c r="EH56" s="89"/>
      <c r="EI56" s="89"/>
      <c r="EJ56" s="89"/>
      <c r="EK56" s="89"/>
      <c r="EL56" s="89"/>
      <c r="EM56" s="89"/>
      <c r="EN56" s="89"/>
      <c r="EO56" s="89"/>
      <c r="EP56" s="89"/>
      <c r="EQ56" s="89"/>
      <c r="ER56" s="89">
        <v>440678.0695565748</v>
      </c>
    </row>
    <row r="57" spans="1:148" x14ac:dyDescent="0.25">
      <c r="A57" s="88" t="s">
        <v>717</v>
      </c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89"/>
      <c r="BV57" s="89"/>
      <c r="BW57" s="89"/>
      <c r="BX57" s="89"/>
      <c r="BY57" s="89"/>
      <c r="BZ57" s="89"/>
      <c r="CA57" s="89"/>
      <c r="CB57" s="89"/>
      <c r="CC57" s="89"/>
      <c r="CD57" s="89"/>
      <c r="CE57" s="89"/>
      <c r="CF57" s="89"/>
      <c r="CG57" s="89"/>
      <c r="CH57" s="89"/>
      <c r="CI57" s="89"/>
      <c r="CJ57" s="89"/>
      <c r="CK57" s="89"/>
      <c r="CL57" s="89"/>
      <c r="CM57" s="89"/>
      <c r="CN57" s="89"/>
      <c r="CO57" s="89"/>
      <c r="CP57" s="89"/>
      <c r="CQ57" s="89"/>
      <c r="CR57" s="89"/>
      <c r="CS57" s="89"/>
      <c r="CT57" s="89"/>
      <c r="CU57" s="89"/>
      <c r="CV57" s="89"/>
      <c r="CW57" s="89"/>
      <c r="CX57" s="89"/>
      <c r="CY57" s="89"/>
      <c r="CZ57" s="89"/>
      <c r="DA57" s="89"/>
      <c r="DB57" s="89"/>
      <c r="DC57" s="89">
        <v>1.0075274460309636</v>
      </c>
      <c r="DD57" s="89">
        <v>2408.4688766015297</v>
      </c>
      <c r="DE57" s="89"/>
      <c r="DF57" s="89"/>
      <c r="DG57" s="89"/>
      <c r="DH57" s="89"/>
      <c r="DI57" s="89"/>
      <c r="DJ57" s="89"/>
      <c r="DK57" s="89"/>
      <c r="DL57" s="89"/>
      <c r="DM57" s="89"/>
      <c r="DN57" s="89"/>
      <c r="DO57" s="89"/>
      <c r="DP57" s="89"/>
      <c r="DQ57" s="89"/>
      <c r="DR57" s="89"/>
      <c r="DS57" s="89"/>
      <c r="DT57" s="89"/>
      <c r="DU57" s="89"/>
      <c r="DV57" s="89"/>
      <c r="DW57" s="89"/>
      <c r="DX57" s="89"/>
      <c r="DY57" s="89"/>
      <c r="DZ57" s="89"/>
      <c r="EA57" s="89"/>
      <c r="EB57" s="89"/>
      <c r="EC57" s="89"/>
      <c r="ED57" s="89"/>
      <c r="EE57" s="89"/>
      <c r="EF57" s="89"/>
      <c r="EG57" s="89"/>
      <c r="EH57" s="89"/>
      <c r="EI57" s="89"/>
      <c r="EJ57" s="89"/>
      <c r="EK57" s="89"/>
      <c r="EL57" s="89"/>
      <c r="EM57" s="89"/>
      <c r="EN57" s="89"/>
      <c r="EO57" s="89"/>
      <c r="EP57" s="89"/>
      <c r="EQ57" s="89"/>
      <c r="ER57" s="89">
        <v>2409.4764040475607</v>
      </c>
    </row>
    <row r="58" spans="1:148" x14ac:dyDescent="0.25">
      <c r="A58" s="88" t="s">
        <v>718</v>
      </c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  <c r="BW58" s="89"/>
      <c r="BX58" s="89"/>
      <c r="BY58" s="89"/>
      <c r="BZ58" s="89"/>
      <c r="CA58" s="89"/>
      <c r="CB58" s="89"/>
      <c r="CC58" s="89"/>
      <c r="CD58" s="89"/>
      <c r="CE58" s="89"/>
      <c r="CF58" s="89"/>
      <c r="CG58" s="89"/>
      <c r="CH58" s="89"/>
      <c r="CI58" s="89"/>
      <c r="CJ58" s="89"/>
      <c r="CK58" s="89"/>
      <c r="CL58" s="89"/>
      <c r="CM58" s="89"/>
      <c r="CN58" s="89"/>
      <c r="CO58" s="89"/>
      <c r="CP58" s="89"/>
      <c r="CQ58" s="89"/>
      <c r="CR58" s="89"/>
      <c r="CS58" s="89"/>
      <c r="CT58" s="89"/>
      <c r="CU58" s="89"/>
      <c r="CV58" s="89"/>
      <c r="CW58" s="89"/>
      <c r="CX58" s="89"/>
      <c r="CY58" s="89"/>
      <c r="CZ58" s="89"/>
      <c r="DA58" s="89"/>
      <c r="DB58" s="89"/>
      <c r="DC58" s="89">
        <v>26558.825294834318</v>
      </c>
      <c r="DD58" s="89">
        <v>6352.6184003720873</v>
      </c>
      <c r="DE58" s="89"/>
      <c r="DF58" s="89"/>
      <c r="DG58" s="89"/>
      <c r="DH58" s="89"/>
      <c r="DI58" s="89"/>
      <c r="DJ58" s="89"/>
      <c r="DK58" s="89"/>
      <c r="DL58" s="89"/>
      <c r="DM58" s="89"/>
      <c r="DN58" s="89"/>
      <c r="DO58" s="89"/>
      <c r="DP58" s="89"/>
      <c r="DQ58" s="89"/>
      <c r="DR58" s="89"/>
      <c r="DS58" s="89"/>
      <c r="DT58" s="89"/>
      <c r="DU58" s="89"/>
      <c r="DV58" s="89"/>
      <c r="DW58" s="89"/>
      <c r="DX58" s="89"/>
      <c r="DY58" s="89"/>
      <c r="DZ58" s="89"/>
      <c r="EA58" s="89"/>
      <c r="EB58" s="89"/>
      <c r="EC58" s="89"/>
      <c r="ED58" s="89"/>
      <c r="EE58" s="89"/>
      <c r="EF58" s="89"/>
      <c r="EG58" s="89"/>
      <c r="EH58" s="89"/>
      <c r="EI58" s="89"/>
      <c r="EJ58" s="89"/>
      <c r="EK58" s="89"/>
      <c r="EL58" s="89"/>
      <c r="EM58" s="89"/>
      <c r="EN58" s="89"/>
      <c r="EO58" s="89"/>
      <c r="EP58" s="89"/>
      <c r="EQ58" s="89"/>
      <c r="ER58" s="89">
        <v>32911.443695206406</v>
      </c>
    </row>
    <row r="59" spans="1:148" x14ac:dyDescent="0.25">
      <c r="A59" s="88" t="s">
        <v>23</v>
      </c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89"/>
      <c r="BV59" s="89"/>
      <c r="BW59" s="89"/>
      <c r="BX59" s="89"/>
      <c r="BY59" s="89"/>
      <c r="BZ59" s="89"/>
      <c r="CA59" s="89"/>
      <c r="CB59" s="89"/>
      <c r="CC59" s="89"/>
      <c r="CD59" s="89"/>
      <c r="CE59" s="89"/>
      <c r="CF59" s="89"/>
      <c r="CG59" s="89"/>
      <c r="CH59" s="89"/>
      <c r="CI59" s="89"/>
      <c r="CJ59" s="89"/>
      <c r="CK59" s="89"/>
      <c r="CL59" s="89"/>
      <c r="CM59" s="89"/>
      <c r="CN59" s="89"/>
      <c r="CO59" s="89"/>
      <c r="CP59" s="89"/>
      <c r="CQ59" s="89"/>
      <c r="CR59" s="89"/>
      <c r="CS59" s="89"/>
      <c r="CT59" s="89"/>
      <c r="CU59" s="89"/>
      <c r="CV59" s="89"/>
      <c r="CW59" s="89"/>
      <c r="CX59" s="89"/>
      <c r="CY59" s="89"/>
      <c r="CZ59" s="89"/>
      <c r="DA59" s="89"/>
      <c r="DB59" s="89"/>
      <c r="DC59" s="89"/>
      <c r="DD59" s="89"/>
      <c r="DE59" s="89"/>
      <c r="DF59" s="89"/>
      <c r="DG59" s="89">
        <v>173682.68206397866</v>
      </c>
      <c r="DH59" s="89"/>
      <c r="DI59" s="89"/>
      <c r="DJ59" s="89"/>
      <c r="DK59" s="89"/>
      <c r="DL59" s="89"/>
      <c r="DM59" s="89"/>
      <c r="DN59" s="89"/>
      <c r="DO59" s="89"/>
      <c r="DP59" s="89"/>
      <c r="DQ59" s="89"/>
      <c r="DR59" s="89"/>
      <c r="DS59" s="89"/>
      <c r="DT59" s="89"/>
      <c r="DU59" s="89"/>
      <c r="DV59" s="89"/>
      <c r="DW59" s="89"/>
      <c r="DX59" s="89"/>
      <c r="DY59" s="89"/>
      <c r="DZ59" s="89"/>
      <c r="EA59" s="89"/>
      <c r="EB59" s="89"/>
      <c r="EC59" s="89"/>
      <c r="ED59" s="89"/>
      <c r="EE59" s="89"/>
      <c r="EF59" s="89"/>
      <c r="EG59" s="89"/>
      <c r="EH59" s="89"/>
      <c r="EI59" s="89"/>
      <c r="EJ59" s="89"/>
      <c r="EK59" s="89"/>
      <c r="EL59" s="89"/>
      <c r="EM59" s="89"/>
      <c r="EN59" s="89"/>
      <c r="EO59" s="89"/>
      <c r="EP59" s="89"/>
      <c r="EQ59" s="89"/>
      <c r="ER59" s="89">
        <v>173682.68206397866</v>
      </c>
    </row>
    <row r="60" spans="1:148" x14ac:dyDescent="0.25">
      <c r="A60" s="88" t="s">
        <v>24</v>
      </c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/>
      <c r="BQ60" s="89"/>
      <c r="BR60" s="89"/>
      <c r="BS60" s="89"/>
      <c r="BT60" s="89"/>
      <c r="BU60" s="89"/>
      <c r="BV60" s="89"/>
      <c r="BW60" s="89"/>
      <c r="BX60" s="89"/>
      <c r="BY60" s="89"/>
      <c r="BZ60" s="89"/>
      <c r="CA60" s="89"/>
      <c r="CB60" s="89"/>
      <c r="CC60" s="89"/>
      <c r="CD60" s="89"/>
      <c r="CE60" s="89"/>
      <c r="CF60" s="89"/>
      <c r="CG60" s="89"/>
      <c r="CH60" s="89"/>
      <c r="CI60" s="89"/>
      <c r="CJ60" s="89"/>
      <c r="CK60" s="89"/>
      <c r="CL60" s="89"/>
      <c r="CM60" s="89"/>
      <c r="CN60" s="89"/>
      <c r="CO60" s="89"/>
      <c r="CP60" s="89"/>
      <c r="CQ60" s="89"/>
      <c r="CR60" s="89"/>
      <c r="CS60" s="89"/>
      <c r="CT60" s="89"/>
      <c r="CU60" s="89"/>
      <c r="CV60" s="89"/>
      <c r="CW60" s="89"/>
      <c r="CX60" s="89"/>
      <c r="CY60" s="89"/>
      <c r="CZ60" s="89"/>
      <c r="DA60" s="89"/>
      <c r="DB60" s="89"/>
      <c r="DC60" s="89"/>
      <c r="DD60" s="89"/>
      <c r="DE60" s="89"/>
      <c r="DF60" s="89"/>
      <c r="DG60" s="89"/>
      <c r="DH60" s="89">
        <v>542473.29019276693</v>
      </c>
      <c r="DI60" s="89"/>
      <c r="DJ60" s="89"/>
      <c r="DK60" s="89"/>
      <c r="DL60" s="89"/>
      <c r="DM60" s="89"/>
      <c r="DN60" s="89"/>
      <c r="DO60" s="89"/>
      <c r="DP60" s="89"/>
      <c r="DQ60" s="89"/>
      <c r="DR60" s="89"/>
      <c r="DS60" s="89"/>
      <c r="DT60" s="89"/>
      <c r="DU60" s="89"/>
      <c r="DV60" s="89"/>
      <c r="DW60" s="89"/>
      <c r="DX60" s="89"/>
      <c r="DY60" s="89"/>
      <c r="DZ60" s="89"/>
      <c r="EA60" s="89"/>
      <c r="EB60" s="89"/>
      <c r="EC60" s="89"/>
      <c r="ED60" s="89"/>
      <c r="EE60" s="89"/>
      <c r="EF60" s="89"/>
      <c r="EG60" s="89"/>
      <c r="EH60" s="89"/>
      <c r="EI60" s="89"/>
      <c r="EJ60" s="89"/>
      <c r="EK60" s="89"/>
      <c r="EL60" s="89"/>
      <c r="EM60" s="89"/>
      <c r="EN60" s="89"/>
      <c r="EO60" s="89"/>
      <c r="EP60" s="89"/>
      <c r="EQ60" s="89"/>
      <c r="ER60" s="89">
        <v>542473.29019276693</v>
      </c>
    </row>
    <row r="61" spans="1:148" x14ac:dyDescent="0.25">
      <c r="A61" s="88" t="s">
        <v>368</v>
      </c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89"/>
      <c r="BV61" s="89"/>
      <c r="BW61" s="89"/>
      <c r="BX61" s="89"/>
      <c r="BY61" s="89"/>
      <c r="BZ61" s="89"/>
      <c r="CA61" s="89"/>
      <c r="CB61" s="89"/>
      <c r="CC61" s="89"/>
      <c r="CD61" s="89"/>
      <c r="CE61" s="89"/>
      <c r="CF61" s="89"/>
      <c r="CG61" s="89"/>
      <c r="CH61" s="89"/>
      <c r="CI61" s="89"/>
      <c r="CJ61" s="89"/>
      <c r="CK61" s="89"/>
      <c r="CL61" s="89"/>
      <c r="CM61" s="89"/>
      <c r="CN61" s="89"/>
      <c r="CO61" s="89"/>
      <c r="CP61" s="89"/>
      <c r="CQ61" s="89"/>
      <c r="CR61" s="89"/>
      <c r="CS61" s="89"/>
      <c r="CT61" s="89"/>
      <c r="CU61" s="89"/>
      <c r="CV61" s="89"/>
      <c r="CW61" s="89"/>
      <c r="CX61" s="89"/>
      <c r="CY61" s="89"/>
      <c r="CZ61" s="89"/>
      <c r="DA61" s="89"/>
      <c r="DB61" s="89"/>
      <c r="DC61" s="89"/>
      <c r="DD61" s="89"/>
      <c r="DE61" s="89"/>
      <c r="DF61" s="89"/>
      <c r="DG61" s="89"/>
      <c r="DH61" s="89"/>
      <c r="DI61" s="89">
        <v>958314.03617420956</v>
      </c>
      <c r="DJ61" s="89"/>
      <c r="DK61" s="89"/>
      <c r="DL61" s="89"/>
      <c r="DM61" s="89"/>
      <c r="DN61" s="89"/>
      <c r="DO61" s="89"/>
      <c r="DP61" s="89"/>
      <c r="DQ61" s="89"/>
      <c r="DR61" s="89"/>
      <c r="DS61" s="89"/>
      <c r="DT61" s="89"/>
      <c r="DU61" s="89"/>
      <c r="DV61" s="89"/>
      <c r="DW61" s="89"/>
      <c r="DX61" s="89"/>
      <c r="DY61" s="89"/>
      <c r="DZ61" s="89"/>
      <c r="EA61" s="89"/>
      <c r="EB61" s="89"/>
      <c r="EC61" s="89"/>
      <c r="ED61" s="89"/>
      <c r="EE61" s="89"/>
      <c r="EF61" s="89"/>
      <c r="EG61" s="89"/>
      <c r="EH61" s="89"/>
      <c r="EI61" s="89"/>
      <c r="EJ61" s="89"/>
      <c r="EK61" s="89"/>
      <c r="EL61" s="89"/>
      <c r="EM61" s="89"/>
      <c r="EN61" s="89"/>
      <c r="EO61" s="89"/>
      <c r="EP61" s="89"/>
      <c r="EQ61" s="89"/>
      <c r="ER61" s="89">
        <v>958314.03617420956</v>
      </c>
    </row>
    <row r="62" spans="1:148" x14ac:dyDescent="0.25">
      <c r="A62" s="88" t="s">
        <v>25</v>
      </c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89"/>
      <c r="BW62" s="89"/>
      <c r="BX62" s="89"/>
      <c r="BY62" s="89"/>
      <c r="BZ62" s="89"/>
      <c r="CA62" s="89"/>
      <c r="CB62" s="89"/>
      <c r="CC62" s="89"/>
      <c r="CD62" s="89"/>
      <c r="CE62" s="89"/>
      <c r="CF62" s="89"/>
      <c r="CG62" s="89"/>
      <c r="CH62" s="89"/>
      <c r="CI62" s="89"/>
      <c r="CJ62" s="89"/>
      <c r="CK62" s="89"/>
      <c r="CL62" s="89"/>
      <c r="CM62" s="89"/>
      <c r="CN62" s="89"/>
      <c r="CO62" s="89"/>
      <c r="CP62" s="89"/>
      <c r="CQ62" s="89"/>
      <c r="CR62" s="89"/>
      <c r="CS62" s="89"/>
      <c r="CT62" s="89"/>
      <c r="CU62" s="89"/>
      <c r="CV62" s="89"/>
      <c r="CW62" s="89"/>
      <c r="CX62" s="89"/>
      <c r="CY62" s="89"/>
      <c r="CZ62" s="89"/>
      <c r="DA62" s="89"/>
      <c r="DB62" s="89"/>
      <c r="DC62" s="89"/>
      <c r="DD62" s="89"/>
      <c r="DE62" s="89"/>
      <c r="DF62" s="89"/>
      <c r="DG62" s="89"/>
      <c r="DH62" s="89"/>
      <c r="DI62" s="89"/>
      <c r="DJ62" s="89">
        <v>728487.09088345035</v>
      </c>
      <c r="DK62" s="89"/>
      <c r="DL62" s="89"/>
      <c r="DM62" s="89"/>
      <c r="DN62" s="89"/>
      <c r="DO62" s="89"/>
      <c r="DP62" s="89"/>
      <c r="DQ62" s="89"/>
      <c r="DR62" s="89"/>
      <c r="DS62" s="89"/>
      <c r="DT62" s="89"/>
      <c r="DU62" s="89"/>
      <c r="DV62" s="89"/>
      <c r="DW62" s="89"/>
      <c r="DX62" s="89"/>
      <c r="DY62" s="89"/>
      <c r="DZ62" s="89"/>
      <c r="EA62" s="89"/>
      <c r="EB62" s="89"/>
      <c r="EC62" s="89"/>
      <c r="ED62" s="89"/>
      <c r="EE62" s="89"/>
      <c r="EF62" s="89"/>
      <c r="EG62" s="89"/>
      <c r="EH62" s="89"/>
      <c r="EI62" s="89"/>
      <c r="EJ62" s="89"/>
      <c r="EK62" s="89"/>
      <c r="EL62" s="89"/>
      <c r="EM62" s="89"/>
      <c r="EN62" s="89"/>
      <c r="EO62" s="89"/>
      <c r="EP62" s="89"/>
      <c r="EQ62" s="89"/>
      <c r="ER62" s="89">
        <v>728487.09088345035</v>
      </c>
    </row>
    <row r="63" spans="1:148" x14ac:dyDescent="0.25">
      <c r="A63" s="88" t="s">
        <v>369</v>
      </c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89"/>
      <c r="BR63" s="89"/>
      <c r="BS63" s="89"/>
      <c r="BT63" s="89"/>
      <c r="BU63" s="89"/>
      <c r="BV63" s="89"/>
      <c r="BW63" s="89"/>
      <c r="BX63" s="89"/>
      <c r="BY63" s="89"/>
      <c r="BZ63" s="89"/>
      <c r="CA63" s="89"/>
      <c r="CB63" s="89"/>
      <c r="CC63" s="89"/>
      <c r="CD63" s="89"/>
      <c r="CE63" s="89"/>
      <c r="CF63" s="89"/>
      <c r="CG63" s="89"/>
      <c r="CH63" s="89"/>
      <c r="CI63" s="89"/>
      <c r="CJ63" s="89"/>
      <c r="CK63" s="89"/>
      <c r="CL63" s="89"/>
      <c r="CM63" s="89"/>
      <c r="CN63" s="89"/>
      <c r="CO63" s="89"/>
      <c r="CP63" s="89"/>
      <c r="CQ63" s="89"/>
      <c r="CR63" s="89"/>
      <c r="CS63" s="89"/>
      <c r="CT63" s="89"/>
      <c r="CU63" s="89"/>
      <c r="CV63" s="89"/>
      <c r="CW63" s="89"/>
      <c r="CX63" s="89"/>
      <c r="CY63" s="89"/>
      <c r="CZ63" s="89"/>
      <c r="DA63" s="89"/>
      <c r="DB63" s="89"/>
      <c r="DC63" s="89"/>
      <c r="DD63" s="89"/>
      <c r="DE63" s="89"/>
      <c r="DF63" s="89"/>
      <c r="DG63" s="89"/>
      <c r="DH63" s="89"/>
      <c r="DI63" s="89"/>
      <c r="DJ63" s="89"/>
      <c r="DK63" s="89">
        <v>615574.14943075681</v>
      </c>
      <c r="DL63" s="89"/>
      <c r="DM63" s="89"/>
      <c r="DN63" s="89"/>
      <c r="DO63" s="89"/>
      <c r="DP63" s="89"/>
      <c r="DQ63" s="89"/>
      <c r="DR63" s="89"/>
      <c r="DS63" s="89"/>
      <c r="DT63" s="89"/>
      <c r="DU63" s="89"/>
      <c r="DV63" s="89"/>
      <c r="DW63" s="89"/>
      <c r="DX63" s="89"/>
      <c r="DY63" s="89"/>
      <c r="DZ63" s="89"/>
      <c r="EA63" s="89"/>
      <c r="EB63" s="89"/>
      <c r="EC63" s="89"/>
      <c r="ED63" s="89"/>
      <c r="EE63" s="89"/>
      <c r="EF63" s="89"/>
      <c r="EG63" s="89"/>
      <c r="EH63" s="89"/>
      <c r="EI63" s="89"/>
      <c r="EJ63" s="89"/>
      <c r="EK63" s="89"/>
      <c r="EL63" s="89"/>
      <c r="EM63" s="89"/>
      <c r="EN63" s="89"/>
      <c r="EO63" s="89"/>
      <c r="EP63" s="89"/>
      <c r="EQ63" s="89"/>
      <c r="ER63" s="89">
        <v>615574.14943075681</v>
      </c>
    </row>
    <row r="64" spans="1:148" x14ac:dyDescent="0.25">
      <c r="A64" s="88" t="s">
        <v>26</v>
      </c>
      <c r="B64" s="89">
        <v>4873.052538022469</v>
      </c>
      <c r="C64" s="89">
        <v>516.49239175858645</v>
      </c>
      <c r="D64" s="89">
        <v>53.624064217136585</v>
      </c>
      <c r="E64" s="89">
        <v>11.505146331409493</v>
      </c>
      <c r="F64" s="89">
        <v>1.2098054654823223</v>
      </c>
      <c r="G64" s="89"/>
      <c r="H64" s="89">
        <v>3.8509522686867985</v>
      </c>
      <c r="I64" s="89">
        <v>3.6958574393998345</v>
      </c>
      <c r="J64" s="89">
        <v>0.24245082732893289</v>
      </c>
      <c r="K64" s="89">
        <v>0.2689969576306187</v>
      </c>
      <c r="L64" s="89">
        <v>6.5791510387528079E-4</v>
      </c>
      <c r="M64" s="89">
        <v>67143.489309255136</v>
      </c>
      <c r="N64" s="89">
        <v>9550.3817469384667</v>
      </c>
      <c r="O64" s="89">
        <v>4935.6506523694206</v>
      </c>
      <c r="P64" s="89">
        <v>38.074594005136944</v>
      </c>
      <c r="Q64" s="89">
        <v>3907.4485635959604</v>
      </c>
      <c r="R64" s="89">
        <v>846.82285764238031</v>
      </c>
      <c r="S64" s="89">
        <v>26.207450939046552</v>
      </c>
      <c r="T64" s="89">
        <v>128.92993636716963</v>
      </c>
      <c r="U64" s="89">
        <v>64.647388761057911</v>
      </c>
      <c r="V64" s="89">
        <v>112.96683752259995</v>
      </c>
      <c r="W64" s="89">
        <v>10.092689167343423</v>
      </c>
      <c r="X64" s="89">
        <v>90.83420250609079</v>
      </c>
      <c r="Y64" s="89">
        <v>664.43781539454687</v>
      </c>
      <c r="Z64" s="89">
        <v>925.16020968811529</v>
      </c>
      <c r="AA64" s="89">
        <v>10.271920701572062</v>
      </c>
      <c r="AB64" s="89">
        <v>14.440581153980876</v>
      </c>
      <c r="AC64" s="89">
        <v>59.635142751714213</v>
      </c>
      <c r="AD64" s="89">
        <v>10.523378084061324</v>
      </c>
      <c r="AE64" s="89">
        <v>76.37230429642932</v>
      </c>
      <c r="AF64" s="89">
        <v>53.894035546886393</v>
      </c>
      <c r="AG64" s="89">
        <v>134.4266717394338</v>
      </c>
      <c r="AH64" s="89">
        <v>3.5133854383545305E-4</v>
      </c>
      <c r="AI64" s="89">
        <v>1.6036506325483471E-3</v>
      </c>
      <c r="AJ64" s="89">
        <v>86.1123478584515</v>
      </c>
      <c r="AK64" s="89">
        <v>12.278975385051188</v>
      </c>
      <c r="AL64" s="89">
        <v>114.98889229369679</v>
      </c>
      <c r="AM64" s="89">
        <v>60.192016290051413</v>
      </c>
      <c r="AN64" s="89">
        <v>24.638695324301391</v>
      </c>
      <c r="AO64" s="89">
        <v>1540.433165632905</v>
      </c>
      <c r="AP64" s="89">
        <v>20.503726471238785</v>
      </c>
      <c r="AQ64" s="89"/>
      <c r="AR64" s="89">
        <v>2270.2089793927894</v>
      </c>
      <c r="AS64" s="89">
        <v>28.447049210158873</v>
      </c>
      <c r="AT64" s="89">
        <v>338.44215133075289</v>
      </c>
      <c r="AU64" s="89"/>
      <c r="AV64" s="89">
        <v>0.39271316443963966</v>
      </c>
      <c r="AW64" s="89">
        <v>0.25753516725624709</v>
      </c>
      <c r="AX64" s="89">
        <v>1.6553800014987996</v>
      </c>
      <c r="AY64" s="89">
        <v>3.391805994040871E-2</v>
      </c>
      <c r="AZ64" s="89">
        <v>0.44395336484999609</v>
      </c>
      <c r="BA64" s="89">
        <v>2.338897060916199</v>
      </c>
      <c r="BB64" s="89"/>
      <c r="BC64" s="89">
        <v>163.70142193448385</v>
      </c>
      <c r="BD64" s="89">
        <v>251.73421536482226</v>
      </c>
      <c r="BE64" s="89">
        <v>3757.6832285928958</v>
      </c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89"/>
      <c r="BQ64" s="89"/>
      <c r="BR64" s="89"/>
      <c r="BS64" s="89"/>
      <c r="BT64" s="89"/>
      <c r="BU64" s="89"/>
      <c r="BV64" s="89"/>
      <c r="BW64" s="89"/>
      <c r="BX64" s="89"/>
      <c r="BY64" s="89"/>
      <c r="BZ64" s="89"/>
      <c r="CA64" s="89"/>
      <c r="CB64" s="89"/>
      <c r="CC64" s="89"/>
      <c r="CD64" s="89"/>
      <c r="CE64" s="89"/>
      <c r="CF64" s="89"/>
      <c r="CG64" s="89"/>
      <c r="CH64" s="89"/>
      <c r="CI64" s="89"/>
      <c r="CJ64" s="89"/>
      <c r="CK64" s="89"/>
      <c r="CL64" s="89"/>
      <c r="CM64" s="89"/>
      <c r="CN64" s="89"/>
      <c r="CO64" s="89"/>
      <c r="CP64" s="89"/>
      <c r="CQ64" s="89"/>
      <c r="CR64" s="89"/>
      <c r="CS64" s="89"/>
      <c r="CT64" s="89"/>
      <c r="CU64" s="89"/>
      <c r="CV64" s="89"/>
      <c r="CW64" s="89"/>
      <c r="CX64" s="89"/>
      <c r="CY64" s="89"/>
      <c r="CZ64" s="89"/>
      <c r="DA64" s="89"/>
      <c r="DB64" s="89"/>
      <c r="DC64" s="89"/>
      <c r="DD64" s="89"/>
      <c r="DE64" s="89"/>
      <c r="DF64" s="89"/>
      <c r="DG64" s="89"/>
      <c r="DH64" s="89"/>
      <c r="DI64" s="89"/>
      <c r="DJ64" s="89"/>
      <c r="DK64" s="89"/>
      <c r="DL64" s="89"/>
      <c r="DM64" s="89"/>
      <c r="DN64" s="89"/>
      <c r="DO64" s="89"/>
      <c r="DP64" s="89"/>
      <c r="DQ64" s="89"/>
      <c r="DR64" s="89"/>
      <c r="DS64" s="89"/>
      <c r="DT64" s="89"/>
      <c r="DU64" s="89"/>
      <c r="DV64" s="89">
        <v>5149.7561148321083</v>
      </c>
      <c r="DW64" s="89">
        <v>6412.246784362017</v>
      </c>
      <c r="DX64" s="89">
        <v>7179.2136903893215</v>
      </c>
      <c r="DY64" s="89">
        <v>7530.3579778084986</v>
      </c>
      <c r="DZ64" s="89">
        <v>6911.5526571299251</v>
      </c>
      <c r="EA64" s="89">
        <v>7586.8894042559405</v>
      </c>
      <c r="EB64" s="89">
        <v>6625.4025591038262</v>
      </c>
      <c r="EC64" s="89">
        <v>6035.4470710084724</v>
      </c>
      <c r="ED64" s="89">
        <v>7104.760002167106</v>
      </c>
      <c r="EE64" s="89">
        <v>16777.105955220159</v>
      </c>
      <c r="EF64" s="89"/>
      <c r="EG64" s="89"/>
      <c r="EH64" s="89"/>
      <c r="EI64" s="89"/>
      <c r="EJ64" s="89"/>
      <c r="EK64" s="89"/>
      <c r="EL64" s="89"/>
      <c r="EM64" s="89"/>
      <c r="EN64" s="89"/>
      <c r="EO64" s="89"/>
      <c r="EP64" s="89">
        <v>-3225.777602052578</v>
      </c>
      <c r="EQ64" s="89">
        <v>22873.750984019629</v>
      </c>
      <c r="ER64" s="89">
        <v>199903.8459647639</v>
      </c>
    </row>
    <row r="65" spans="1:148" x14ac:dyDescent="0.25">
      <c r="A65" s="88" t="s">
        <v>406</v>
      </c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>
        <v>5300.3329803224005</v>
      </c>
      <c r="T65" s="89">
        <v>7049.78140745774</v>
      </c>
      <c r="U65" s="89">
        <v>63.230445261469228</v>
      </c>
      <c r="V65" s="89"/>
      <c r="W65" s="89"/>
      <c r="X65" s="89"/>
      <c r="Y65" s="89">
        <v>24.100609881616787</v>
      </c>
      <c r="Z65" s="89">
        <v>20.936814067281958</v>
      </c>
      <c r="AA65" s="89"/>
      <c r="AB65" s="89"/>
      <c r="AC65" s="89"/>
      <c r="AD65" s="89"/>
      <c r="AE65" s="89"/>
      <c r="AF65" s="89"/>
      <c r="AG65" s="89"/>
      <c r="AH65" s="93"/>
      <c r="AI65" s="89"/>
      <c r="AJ65" s="89"/>
      <c r="AK65" s="89"/>
      <c r="AL65" s="89"/>
      <c r="AM65" s="89"/>
      <c r="AN65" s="89">
        <v>286.0753152072208</v>
      </c>
      <c r="AO65" s="89">
        <v>16.14231114776986</v>
      </c>
      <c r="AP65" s="89"/>
      <c r="AQ65" s="89"/>
      <c r="AR65" s="89"/>
      <c r="AS65" s="89"/>
      <c r="AT65" s="89"/>
      <c r="AU65" s="89"/>
      <c r="AV65" s="89"/>
      <c r="AW65" s="89"/>
      <c r="AX65" s="89"/>
      <c r="AY65" s="89"/>
      <c r="AZ65" s="89"/>
      <c r="BA65" s="89"/>
      <c r="BB65" s="89"/>
      <c r="BC65" s="89"/>
      <c r="BD65" s="89"/>
      <c r="BE65" s="89">
        <v>35.632384110657746</v>
      </c>
      <c r="BF65" s="89"/>
      <c r="BG65" s="89"/>
      <c r="BH65" s="89"/>
      <c r="BI65" s="89"/>
      <c r="BJ65" s="89"/>
      <c r="BK65" s="89"/>
      <c r="BL65" s="89"/>
      <c r="BM65" s="89"/>
      <c r="BN65" s="89"/>
      <c r="BO65" s="89"/>
      <c r="BP65" s="89"/>
      <c r="BQ65" s="89"/>
      <c r="BR65" s="89"/>
      <c r="BS65" s="89"/>
      <c r="BT65" s="89"/>
      <c r="BU65" s="89"/>
      <c r="BV65" s="89"/>
      <c r="BW65" s="89"/>
      <c r="BX65" s="89"/>
      <c r="BY65" s="89"/>
      <c r="BZ65" s="89"/>
      <c r="CA65" s="89"/>
      <c r="CB65" s="89"/>
      <c r="CC65" s="89"/>
      <c r="CD65" s="89"/>
      <c r="CE65" s="89"/>
      <c r="CF65" s="89"/>
      <c r="CG65" s="89"/>
      <c r="CH65" s="89"/>
      <c r="CI65" s="89"/>
      <c r="CJ65" s="89"/>
      <c r="CK65" s="89"/>
      <c r="CL65" s="89"/>
      <c r="CM65" s="89"/>
      <c r="CN65" s="89"/>
      <c r="CO65" s="89"/>
      <c r="CP65" s="89"/>
      <c r="CQ65" s="89"/>
      <c r="CR65" s="89"/>
      <c r="CS65" s="89"/>
      <c r="CT65" s="89"/>
      <c r="CU65" s="89"/>
      <c r="CV65" s="89"/>
      <c r="CW65" s="89"/>
      <c r="CX65" s="89"/>
      <c r="CY65" s="89"/>
      <c r="CZ65" s="89"/>
      <c r="DA65" s="89"/>
      <c r="DB65" s="89"/>
      <c r="DC65" s="89"/>
      <c r="DD65" s="89"/>
      <c r="DE65" s="89"/>
      <c r="DF65" s="89"/>
      <c r="DG65" s="89"/>
      <c r="DH65" s="89"/>
      <c r="DI65" s="89"/>
      <c r="DJ65" s="89"/>
      <c r="DK65" s="89"/>
      <c r="DL65" s="89"/>
      <c r="DM65" s="89"/>
      <c r="DN65" s="89"/>
      <c r="DO65" s="89"/>
      <c r="DP65" s="89"/>
      <c r="DQ65" s="89"/>
      <c r="DR65" s="89"/>
      <c r="DS65" s="89"/>
      <c r="DT65" s="89"/>
      <c r="DU65" s="89"/>
      <c r="DV65" s="89">
        <v>846.06794435877771</v>
      </c>
      <c r="DW65" s="89">
        <v>1291.9227001929376</v>
      </c>
      <c r="DX65" s="89">
        <v>910.83205480105744</v>
      </c>
      <c r="DY65" s="89">
        <v>847.29174084138481</v>
      </c>
      <c r="DZ65" s="89">
        <v>590.87332431034861</v>
      </c>
      <c r="EA65" s="89">
        <v>660.15206548149285</v>
      </c>
      <c r="EB65" s="89">
        <v>443.0325470755036</v>
      </c>
      <c r="EC65" s="89">
        <v>83.834334195046409</v>
      </c>
      <c r="ED65" s="89">
        <v>293.46488074269973</v>
      </c>
      <c r="EE65" s="89">
        <v>429.36214240249751</v>
      </c>
      <c r="EF65" s="89"/>
      <c r="EG65" s="89"/>
      <c r="EH65" s="89"/>
      <c r="EI65" s="89"/>
      <c r="EJ65" s="89"/>
      <c r="EK65" s="89"/>
      <c r="EL65" s="89"/>
      <c r="EM65" s="89"/>
      <c r="EN65" s="89"/>
      <c r="EO65" s="89"/>
      <c r="EP65" s="89">
        <v>261.16782830349081</v>
      </c>
      <c r="EQ65" s="89">
        <v>388.57865184937498</v>
      </c>
      <c r="ER65" s="89">
        <v>19842.81248201077</v>
      </c>
    </row>
    <row r="66" spans="1:148" x14ac:dyDescent="0.25">
      <c r="A66" s="88" t="s">
        <v>407</v>
      </c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>
        <v>3108.3255772445168</v>
      </c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89">
        <v>117.53641457524442</v>
      </c>
      <c r="AP66" s="89">
        <v>5.6411247174302801</v>
      </c>
      <c r="AQ66" s="89"/>
      <c r="AR66" s="89"/>
      <c r="AS66" s="89"/>
      <c r="AT66" s="89">
        <v>204.14144084464411</v>
      </c>
      <c r="AU66" s="89"/>
      <c r="AV66" s="89">
        <v>1.0406204727905644</v>
      </c>
      <c r="AW66" s="89">
        <v>0.68242246192822509</v>
      </c>
      <c r="AX66" s="89">
        <v>4.3864630531236983</v>
      </c>
      <c r="AY66" s="89">
        <v>8.9876864916184893E-2</v>
      </c>
      <c r="AZ66" s="89">
        <v>1.1763978732539933</v>
      </c>
      <c r="BA66" s="89">
        <v>6.197661418971399</v>
      </c>
      <c r="BB66" s="89"/>
      <c r="BC66" s="89">
        <v>35.237323315337704</v>
      </c>
      <c r="BD66" s="89">
        <v>113.10449169090151</v>
      </c>
      <c r="BE66" s="89">
        <v>418.23507486853055</v>
      </c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/>
      <c r="BQ66" s="89"/>
      <c r="BR66" s="89"/>
      <c r="BS66" s="89"/>
      <c r="BT66" s="89"/>
      <c r="BU66" s="89"/>
      <c r="BV66" s="89"/>
      <c r="BW66" s="89"/>
      <c r="BX66" s="89"/>
      <c r="BY66" s="89"/>
      <c r="BZ66" s="89"/>
      <c r="CA66" s="89"/>
      <c r="CB66" s="89"/>
      <c r="CC66" s="89"/>
      <c r="CD66" s="89"/>
      <c r="CE66" s="89"/>
      <c r="CF66" s="89"/>
      <c r="CG66" s="89"/>
      <c r="CH66" s="89"/>
      <c r="CI66" s="89"/>
      <c r="CJ66" s="89"/>
      <c r="CK66" s="89"/>
      <c r="CL66" s="89"/>
      <c r="CM66" s="89"/>
      <c r="CN66" s="89"/>
      <c r="CO66" s="89"/>
      <c r="CP66" s="89"/>
      <c r="CQ66" s="89"/>
      <c r="CR66" s="89"/>
      <c r="CS66" s="89"/>
      <c r="CT66" s="89"/>
      <c r="CU66" s="89"/>
      <c r="CV66" s="89"/>
      <c r="CW66" s="89"/>
      <c r="CX66" s="89"/>
      <c r="CY66" s="89"/>
      <c r="CZ66" s="89"/>
      <c r="DA66" s="89"/>
      <c r="DB66" s="89"/>
      <c r="DC66" s="89"/>
      <c r="DD66" s="89"/>
      <c r="DE66" s="89"/>
      <c r="DF66" s="89"/>
      <c r="DG66" s="89"/>
      <c r="DH66" s="89"/>
      <c r="DI66" s="89"/>
      <c r="DJ66" s="89"/>
      <c r="DK66" s="89"/>
      <c r="DL66" s="89"/>
      <c r="DM66" s="89"/>
      <c r="DN66" s="89"/>
      <c r="DO66" s="89"/>
      <c r="DP66" s="89"/>
      <c r="DQ66" s="89"/>
      <c r="DR66" s="89"/>
      <c r="DS66" s="89"/>
      <c r="DT66" s="89"/>
      <c r="DU66" s="89"/>
      <c r="DV66" s="89">
        <v>27.167641434963933</v>
      </c>
      <c r="DW66" s="89">
        <v>46.771582823154958</v>
      </c>
      <c r="DX66" s="89">
        <v>26.227272634535968</v>
      </c>
      <c r="DY66" s="89">
        <v>57.279884776937422</v>
      </c>
      <c r="DZ66" s="89">
        <v>17.02912171831445</v>
      </c>
      <c r="EA66" s="89">
        <v>92.567093369048422</v>
      </c>
      <c r="EB66" s="89">
        <v>21.496689076638276</v>
      </c>
      <c r="EC66" s="89">
        <v>37.423230101937051</v>
      </c>
      <c r="ED66" s="89">
        <v>166.51262093356166</v>
      </c>
      <c r="EE66" s="89">
        <v>772.37787807491725</v>
      </c>
      <c r="EF66" s="89"/>
      <c r="EG66" s="89"/>
      <c r="EH66" s="89"/>
      <c r="EI66" s="89"/>
      <c r="EJ66" s="89"/>
      <c r="EK66" s="89"/>
      <c r="EL66" s="89"/>
      <c r="EM66" s="89"/>
      <c r="EN66" s="89"/>
      <c r="EO66" s="89"/>
      <c r="EP66" s="89">
        <v>168.11252212217383</v>
      </c>
      <c r="EQ66" s="89">
        <v>1083.667245644986</v>
      </c>
      <c r="ER66" s="89">
        <v>6532.427672112758</v>
      </c>
    </row>
    <row r="67" spans="1:148" x14ac:dyDescent="0.25">
      <c r="A67" s="88" t="s">
        <v>551</v>
      </c>
      <c r="B67" s="89"/>
      <c r="C67" s="89"/>
      <c r="D67" s="89"/>
      <c r="E67" s="89">
        <v>1045.6592046066498</v>
      </c>
      <c r="F67" s="89"/>
      <c r="G67" s="89"/>
      <c r="H67" s="89"/>
      <c r="I67" s="89"/>
      <c r="J67" s="89"/>
      <c r="K67" s="89"/>
      <c r="L67" s="89">
        <v>1.9161763211549521E-3</v>
      </c>
      <c r="M67" s="89"/>
      <c r="N67" s="89"/>
      <c r="O67" s="89"/>
      <c r="P67" s="89"/>
      <c r="Q67" s="89"/>
      <c r="R67" s="89"/>
      <c r="S67" s="89"/>
      <c r="T67" s="89"/>
      <c r="U67" s="89"/>
      <c r="V67" s="89">
        <v>7755.9852327964536</v>
      </c>
      <c r="W67" s="89">
        <v>29.394935433655387</v>
      </c>
      <c r="X67" s="89">
        <v>264.55441890289842</v>
      </c>
      <c r="Y67" s="89">
        <v>84.681048086391527</v>
      </c>
      <c r="Z67" s="89">
        <v>56.039081459215012</v>
      </c>
      <c r="AA67" s="89">
        <v>10.064667136247316</v>
      </c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>
        <v>27875.315464986932</v>
      </c>
      <c r="AQ67" s="89"/>
      <c r="AR67" s="89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89"/>
      <c r="BQ67" s="89"/>
      <c r="BR67" s="89"/>
      <c r="BS67" s="89"/>
      <c r="BT67" s="89"/>
      <c r="BU67" s="89"/>
      <c r="BV67" s="89"/>
      <c r="BW67" s="89"/>
      <c r="BX67" s="89"/>
      <c r="BY67" s="89"/>
      <c r="BZ67" s="89"/>
      <c r="CA67" s="89"/>
      <c r="CB67" s="89"/>
      <c r="CC67" s="89"/>
      <c r="CD67" s="89"/>
      <c r="CE67" s="89"/>
      <c r="CF67" s="89"/>
      <c r="CG67" s="89"/>
      <c r="CH67" s="89"/>
      <c r="CI67" s="89"/>
      <c r="CJ67" s="89"/>
      <c r="CK67" s="89"/>
      <c r="CL67" s="89"/>
      <c r="CM67" s="89"/>
      <c r="CN67" s="89"/>
      <c r="CO67" s="89"/>
      <c r="CP67" s="89"/>
      <c r="CQ67" s="89"/>
      <c r="CR67" s="89"/>
      <c r="CS67" s="89"/>
      <c r="CT67" s="89"/>
      <c r="CU67" s="89"/>
      <c r="CV67" s="89"/>
      <c r="CW67" s="89"/>
      <c r="CX67" s="89"/>
      <c r="CY67" s="89"/>
      <c r="CZ67" s="89"/>
      <c r="DA67" s="89"/>
      <c r="DB67" s="89"/>
      <c r="DC67" s="89"/>
      <c r="DD67" s="89"/>
      <c r="DE67" s="89"/>
      <c r="DF67" s="89"/>
      <c r="DG67" s="89"/>
      <c r="DH67" s="89"/>
      <c r="DI67" s="89"/>
      <c r="DJ67" s="89"/>
      <c r="DK67" s="89"/>
      <c r="DL67" s="89"/>
      <c r="DM67" s="89"/>
      <c r="DN67" s="89"/>
      <c r="DO67" s="89"/>
      <c r="DP67" s="89"/>
      <c r="DQ67" s="89"/>
      <c r="DR67" s="89"/>
      <c r="DS67" s="89"/>
      <c r="DT67" s="89"/>
      <c r="DU67" s="89"/>
      <c r="DV67" s="89"/>
      <c r="DW67" s="89"/>
      <c r="DX67" s="89"/>
      <c r="DY67" s="89"/>
      <c r="DZ67" s="89"/>
      <c r="EA67" s="89"/>
      <c r="EB67" s="89"/>
      <c r="EC67" s="89"/>
      <c r="ED67" s="89"/>
      <c r="EE67" s="89"/>
      <c r="EF67" s="89"/>
      <c r="EG67" s="89"/>
      <c r="EH67" s="89"/>
      <c r="EI67" s="89"/>
      <c r="EJ67" s="89"/>
      <c r="EK67" s="89"/>
      <c r="EL67" s="89"/>
      <c r="EM67" s="89"/>
      <c r="EN67" s="89"/>
      <c r="EO67" s="89"/>
      <c r="EP67" s="89"/>
      <c r="EQ67" s="89">
        <v>9.9999999999999995E-7</v>
      </c>
      <c r="ER67" s="89">
        <v>37121.695970584762</v>
      </c>
    </row>
    <row r="68" spans="1:148" x14ac:dyDescent="0.25">
      <c r="A68" s="88" t="s">
        <v>552</v>
      </c>
      <c r="B68" s="89">
        <v>22.002078882827739</v>
      </c>
      <c r="C68" s="89"/>
      <c r="D68" s="89"/>
      <c r="E68" s="89"/>
      <c r="F68" s="89">
        <v>399.50763094814971</v>
      </c>
      <c r="G68" s="89"/>
      <c r="H68" s="89">
        <v>2738.6235330408549</v>
      </c>
      <c r="I68" s="89">
        <v>404.1290134853129</v>
      </c>
      <c r="J68" s="89">
        <v>28.50652492106305</v>
      </c>
      <c r="K68" s="89">
        <v>31.627726582198768</v>
      </c>
      <c r="L68" s="89"/>
      <c r="M68" s="89">
        <v>655.18491735971281</v>
      </c>
      <c r="N68" s="89">
        <v>119.94237517450233</v>
      </c>
      <c r="O68" s="89">
        <v>958.7576880409365</v>
      </c>
      <c r="P68" s="89">
        <v>260.666395886337</v>
      </c>
      <c r="Q68" s="89">
        <v>16.6575223541772</v>
      </c>
      <c r="R68" s="89">
        <v>4.835148658052419</v>
      </c>
      <c r="S68" s="89">
        <v>637.18599464038346</v>
      </c>
      <c r="T68" s="89">
        <v>913.68092441796819</v>
      </c>
      <c r="U68" s="89">
        <v>98.31521545574563</v>
      </c>
      <c r="V68" s="89"/>
      <c r="W68" s="89"/>
      <c r="X68" s="89"/>
      <c r="Y68" s="89"/>
      <c r="Z68" s="89"/>
      <c r="AA68" s="89"/>
      <c r="AB68" s="89">
        <v>25.381870939054263</v>
      </c>
      <c r="AC68" s="89">
        <v>1693.7535358245941</v>
      </c>
      <c r="AD68" s="89">
        <v>2875.6522041002686</v>
      </c>
      <c r="AE68" s="89">
        <v>35.38172144670947</v>
      </c>
      <c r="AF68" s="89">
        <v>47.056382632119245</v>
      </c>
      <c r="AG68" s="89">
        <v>112.9473647089075</v>
      </c>
      <c r="AH68" s="89">
        <v>2.5269577430749946E-4</v>
      </c>
      <c r="AI68" s="89">
        <v>1.1534052993067141E-3</v>
      </c>
      <c r="AJ68" s="89">
        <v>61.935210185252863</v>
      </c>
      <c r="AK68" s="89">
        <v>15.643469439310474</v>
      </c>
      <c r="AL68" s="89">
        <v>14.051046873992879</v>
      </c>
      <c r="AM68" s="89">
        <v>18.575917841642859</v>
      </c>
      <c r="AN68" s="89">
        <v>105.36479492826936</v>
      </c>
      <c r="AO68" s="89">
        <v>45.122709884168039</v>
      </c>
      <c r="AP68" s="89"/>
      <c r="AQ68" s="89">
        <v>232.32242111197468</v>
      </c>
      <c r="AR68" s="89"/>
      <c r="AS68" s="89"/>
      <c r="AT68" s="89">
        <v>9.0266981314131218</v>
      </c>
      <c r="AU68" s="89"/>
      <c r="AV68" s="89">
        <v>23.151711564122586</v>
      </c>
      <c r="AW68" s="89"/>
      <c r="AX68" s="89"/>
      <c r="AY68" s="89"/>
      <c r="AZ68" s="89"/>
      <c r="BA68" s="89">
        <v>19.453543038282888</v>
      </c>
      <c r="BB68" s="89"/>
      <c r="BC68" s="89">
        <v>29.410171342510065</v>
      </c>
      <c r="BD68" s="89">
        <v>107.5996830060717</v>
      </c>
      <c r="BE68" s="89">
        <v>25.915833439274873</v>
      </c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89"/>
      <c r="BQ68" s="89"/>
      <c r="BR68" s="89"/>
      <c r="BS68" s="89"/>
      <c r="BT68" s="89"/>
      <c r="BU68" s="89"/>
      <c r="BV68" s="89"/>
      <c r="BW68" s="89"/>
      <c r="BX68" s="89"/>
      <c r="BY68" s="89"/>
      <c r="BZ68" s="89"/>
      <c r="CA68" s="89"/>
      <c r="CB68" s="89"/>
      <c r="CC68" s="89"/>
      <c r="CD68" s="89"/>
      <c r="CE68" s="89"/>
      <c r="CF68" s="89"/>
      <c r="CG68" s="89"/>
      <c r="CH68" s="89"/>
      <c r="CI68" s="89"/>
      <c r="CJ68" s="89"/>
      <c r="CK68" s="89"/>
      <c r="CL68" s="89"/>
      <c r="CM68" s="89"/>
      <c r="CN68" s="89"/>
      <c r="CO68" s="89"/>
      <c r="CP68" s="89"/>
      <c r="CQ68" s="89"/>
      <c r="CR68" s="89"/>
      <c r="CS68" s="89"/>
      <c r="CT68" s="89"/>
      <c r="CU68" s="89"/>
      <c r="CV68" s="89"/>
      <c r="CW68" s="89"/>
      <c r="CX68" s="89"/>
      <c r="CY68" s="89"/>
      <c r="CZ68" s="89"/>
      <c r="DA68" s="89"/>
      <c r="DB68" s="89"/>
      <c r="DC68" s="89"/>
      <c r="DD68" s="89"/>
      <c r="DE68" s="89"/>
      <c r="DF68" s="89"/>
      <c r="DG68" s="89"/>
      <c r="DH68" s="89"/>
      <c r="DI68" s="89"/>
      <c r="DJ68" s="89"/>
      <c r="DK68" s="89"/>
      <c r="DL68" s="89"/>
      <c r="DM68" s="89"/>
      <c r="DN68" s="89"/>
      <c r="DO68" s="89"/>
      <c r="DP68" s="89"/>
      <c r="DQ68" s="89"/>
      <c r="DR68" s="89"/>
      <c r="DS68" s="89"/>
      <c r="DT68" s="89"/>
      <c r="DU68" s="89"/>
      <c r="DV68" s="89">
        <v>11.909247821589975</v>
      </c>
      <c r="DW68" s="89">
        <v>20.124111651489564</v>
      </c>
      <c r="DX68" s="89">
        <v>53.657127227591111</v>
      </c>
      <c r="DY68" s="89">
        <v>48.977417067691434</v>
      </c>
      <c r="DZ68" s="89">
        <v>46.997909710121014</v>
      </c>
      <c r="EA68" s="89">
        <v>116.94715079140205</v>
      </c>
      <c r="EB68" s="89">
        <v>74.339060826321699</v>
      </c>
      <c r="EC68" s="89">
        <v>20.112140891607659</v>
      </c>
      <c r="ED68" s="89">
        <v>4.4543376444845784</v>
      </c>
      <c r="EE68" s="89">
        <v>24.088899825129786</v>
      </c>
      <c r="EF68" s="89"/>
      <c r="EG68" s="89"/>
      <c r="EH68" s="89"/>
      <c r="EI68" s="89"/>
      <c r="EJ68" s="89"/>
      <c r="EK68" s="89"/>
      <c r="EL68" s="89"/>
      <c r="EM68" s="89"/>
      <c r="EN68" s="89"/>
      <c r="EO68" s="89"/>
      <c r="EP68" s="89"/>
      <c r="EQ68" s="89">
        <v>48585.161480510229</v>
      </c>
      <c r="ER68" s="89">
        <v>61794.139270354892</v>
      </c>
    </row>
    <row r="69" spans="1:148" x14ac:dyDescent="0.25">
      <c r="A69" s="90" t="s">
        <v>735</v>
      </c>
      <c r="B69" s="91"/>
      <c r="C69" s="91"/>
      <c r="D69" s="91"/>
      <c r="E69" s="91"/>
      <c r="F69" s="91"/>
      <c r="G69" s="91"/>
      <c r="H69" s="91"/>
      <c r="I69" s="91">
        <v>0.13647386580237011</v>
      </c>
      <c r="J69" s="91">
        <v>8.9527808404686587E-3</v>
      </c>
      <c r="K69" s="91">
        <v>9.9330278017672573E-3</v>
      </c>
      <c r="L69" s="91"/>
      <c r="M69" s="91"/>
      <c r="N69" s="91"/>
      <c r="O69" s="91"/>
      <c r="P69" s="91"/>
      <c r="Q69" s="91"/>
      <c r="R69" s="91"/>
      <c r="S69" s="91">
        <v>8.2056034095653576</v>
      </c>
      <c r="T69" s="91"/>
      <c r="U69" s="91">
        <v>0.27742686995506127</v>
      </c>
      <c r="V69" s="91">
        <v>6.3661047750047652</v>
      </c>
      <c r="W69" s="91"/>
      <c r="X69" s="91"/>
      <c r="Y69" s="91"/>
      <c r="Z69" s="91"/>
      <c r="AA69" s="91"/>
      <c r="AB69" s="91"/>
      <c r="AC69" s="91">
        <v>0.15659213524581297</v>
      </c>
      <c r="AD69" s="91">
        <v>25388.785202557039</v>
      </c>
      <c r="AE69" s="91">
        <v>6899.5131833250034</v>
      </c>
      <c r="AF69" s="91">
        <v>1584.0307774392547</v>
      </c>
      <c r="AG69" s="91">
        <v>1375.3992289763646</v>
      </c>
      <c r="AH69" s="91">
        <v>6.2569663358519765E-3</v>
      </c>
      <c r="AI69" s="91">
        <v>2.8559314650720712E-2</v>
      </c>
      <c r="AJ69" s="91">
        <v>1506.0335852119708</v>
      </c>
      <c r="AK69" s="91">
        <v>398.03513872028998</v>
      </c>
      <c r="AL69" s="91">
        <v>2254.165961371396</v>
      </c>
      <c r="AM69" s="91">
        <v>193.90557684901427</v>
      </c>
      <c r="AN69" s="91"/>
      <c r="AO69" s="91">
        <v>165.5692319429437</v>
      </c>
      <c r="AP69" s="91"/>
      <c r="AQ69" s="91"/>
      <c r="AR69" s="91"/>
      <c r="AS69" s="91"/>
      <c r="AT69" s="91"/>
      <c r="AU69" s="91"/>
      <c r="AV69" s="91"/>
      <c r="AW69" s="91"/>
      <c r="AX69" s="91"/>
      <c r="AY69" s="91"/>
      <c r="AZ69" s="91"/>
      <c r="BA69" s="91"/>
      <c r="BB69" s="91"/>
      <c r="BC69" s="91">
        <v>802.69388925901012</v>
      </c>
      <c r="BD69" s="91"/>
      <c r="BE69" s="91">
        <v>5.2201037594586435</v>
      </c>
      <c r="BF69" s="91"/>
      <c r="BG69" s="91"/>
      <c r="BH69" s="91"/>
      <c r="BI69" s="91"/>
      <c r="BJ69" s="91"/>
      <c r="BK69" s="91"/>
      <c r="BL69" s="91"/>
      <c r="BM69" s="91"/>
      <c r="BN69" s="91"/>
      <c r="BO69" s="91"/>
      <c r="BP69" s="91"/>
      <c r="BQ69" s="91"/>
      <c r="BR69" s="91"/>
      <c r="BS69" s="91"/>
      <c r="BT69" s="91"/>
      <c r="BU69" s="91"/>
      <c r="BV69" s="91"/>
      <c r="BW69" s="91"/>
      <c r="BX69" s="91"/>
      <c r="BY69" s="91"/>
      <c r="BZ69" s="91"/>
      <c r="CA69" s="91"/>
      <c r="CB69" s="91"/>
      <c r="CC69" s="91"/>
      <c r="CD69" s="91"/>
      <c r="CE69" s="91"/>
      <c r="CF69" s="91"/>
      <c r="CG69" s="91"/>
      <c r="CH69" s="91"/>
      <c r="CI69" s="91"/>
      <c r="CJ69" s="91"/>
      <c r="CK69" s="91"/>
      <c r="CL69" s="91"/>
      <c r="CM69" s="91"/>
      <c r="CN69" s="91"/>
      <c r="CO69" s="91"/>
      <c r="CP69" s="91"/>
      <c r="CQ69" s="91"/>
      <c r="CR69" s="91"/>
      <c r="CS69" s="91"/>
      <c r="CT69" s="91"/>
      <c r="CU69" s="91"/>
      <c r="CV69" s="91"/>
      <c r="CW69" s="91"/>
      <c r="CX69" s="91"/>
      <c r="CY69" s="91"/>
      <c r="CZ69" s="91"/>
      <c r="DA69" s="91"/>
      <c r="DB69" s="91"/>
      <c r="DC69" s="91"/>
      <c r="DD69" s="91"/>
      <c r="DE69" s="91"/>
      <c r="DF69" s="91"/>
      <c r="DG69" s="91"/>
      <c r="DH69" s="91"/>
      <c r="DI69" s="91"/>
      <c r="DJ69" s="91"/>
      <c r="DK69" s="91"/>
      <c r="DL69" s="91"/>
      <c r="DM69" s="91"/>
      <c r="DN69" s="91"/>
      <c r="DO69" s="91"/>
      <c r="DP69" s="91"/>
      <c r="DQ69" s="91"/>
      <c r="DR69" s="91"/>
      <c r="DS69" s="91"/>
      <c r="DT69" s="91"/>
      <c r="DU69" s="91"/>
      <c r="DV69" s="91"/>
      <c r="DW69" s="91"/>
      <c r="DX69" s="91"/>
      <c r="DY69" s="91"/>
      <c r="DZ69" s="91"/>
      <c r="EA69" s="91"/>
      <c r="EB69" s="91"/>
      <c r="EC69" s="91"/>
      <c r="ED69" s="91"/>
      <c r="EE69" s="91"/>
      <c r="EF69" s="91"/>
      <c r="EG69" s="91"/>
      <c r="EH69" s="91"/>
      <c r="EI69" s="91"/>
      <c r="EJ69" s="91"/>
      <c r="EK69" s="91"/>
      <c r="EL69" s="91"/>
      <c r="EM69" s="91"/>
      <c r="EN69" s="91"/>
      <c r="EO69" s="91"/>
      <c r="EP69" s="91">
        <v>110.48702985183937</v>
      </c>
      <c r="EQ69" s="91">
        <v>58319.278859883379</v>
      </c>
      <c r="ER69" s="91">
        <v>99018.313672292163</v>
      </c>
    </row>
    <row r="70" spans="1:148" x14ac:dyDescent="0.25">
      <c r="A70" s="88" t="s">
        <v>593</v>
      </c>
      <c r="B70" s="89"/>
      <c r="C70" s="89"/>
      <c r="D70" s="89"/>
      <c r="E70" s="89"/>
      <c r="F70" s="89"/>
      <c r="G70" s="89"/>
      <c r="H70" s="89"/>
      <c r="I70" s="89">
        <v>3.2157644462681406E-2</v>
      </c>
      <c r="J70" s="89">
        <v>2.1095639192708886E-3</v>
      </c>
      <c r="K70" s="89">
        <v>2.3405417191722424E-3</v>
      </c>
      <c r="L70" s="89"/>
      <c r="M70" s="89"/>
      <c r="N70" s="89"/>
      <c r="O70" s="89"/>
      <c r="P70" s="89"/>
      <c r="Q70" s="89"/>
      <c r="R70" s="89"/>
      <c r="S70" s="89">
        <v>1.9335048179018202</v>
      </c>
      <c r="T70" s="89"/>
      <c r="U70" s="89">
        <v>6.5370718385955484E-2</v>
      </c>
      <c r="V70" s="89">
        <v>1.5000596104109656</v>
      </c>
      <c r="W70" s="89"/>
      <c r="X70" s="89"/>
      <c r="Y70" s="89"/>
      <c r="Z70" s="89"/>
      <c r="AA70" s="89"/>
      <c r="AB70" s="89"/>
      <c r="AC70" s="89">
        <v>3.6898157616339217E-2</v>
      </c>
      <c r="AD70" s="89">
        <v>5982.4166559883379</v>
      </c>
      <c r="AE70" s="89">
        <v>1625.7478353858987</v>
      </c>
      <c r="AF70" s="89">
        <v>373.24874077064328</v>
      </c>
      <c r="AG70" s="89">
        <v>324.08841897772322</v>
      </c>
      <c r="AH70" s="89">
        <v>1.3355273399394104E-3</v>
      </c>
      <c r="AI70" s="89">
        <v>6.0958847273030938E-3</v>
      </c>
      <c r="AJ70" s="89">
        <v>354.87085907194387</v>
      </c>
      <c r="AK70" s="89">
        <v>93.789916474974405</v>
      </c>
      <c r="AL70" s="89">
        <v>531.15420391646103</v>
      </c>
      <c r="AM70" s="89">
        <v>45.690407925217983</v>
      </c>
      <c r="AN70" s="89"/>
      <c r="AO70" s="89">
        <v>39.013451135696897</v>
      </c>
      <c r="AP70" s="89"/>
      <c r="AQ70" s="89"/>
      <c r="AR70" s="89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>
        <v>189.14056952514295</v>
      </c>
      <c r="BD70" s="89"/>
      <c r="BE70" s="89">
        <v>1.2300248092778983</v>
      </c>
      <c r="BF70" s="89"/>
      <c r="BG70" s="89"/>
      <c r="BH70" s="89"/>
      <c r="BI70" s="89"/>
      <c r="BJ70" s="89"/>
      <c r="BK70" s="89"/>
      <c r="BL70" s="89"/>
      <c r="BM70" s="89"/>
      <c r="BN70" s="89"/>
      <c r="BO70" s="89"/>
      <c r="BP70" s="89"/>
      <c r="BQ70" s="89"/>
      <c r="BR70" s="89"/>
      <c r="BS70" s="89"/>
      <c r="BT70" s="89"/>
      <c r="BU70" s="89"/>
      <c r="BV70" s="89"/>
      <c r="BW70" s="89"/>
      <c r="BX70" s="89"/>
      <c r="BY70" s="89"/>
      <c r="BZ70" s="89"/>
      <c r="CA70" s="89"/>
      <c r="CB70" s="89"/>
      <c r="CC70" s="89"/>
      <c r="CD70" s="89"/>
      <c r="CE70" s="89"/>
      <c r="CF70" s="89"/>
      <c r="CG70" s="89"/>
      <c r="CH70" s="89"/>
      <c r="CI70" s="89"/>
      <c r="CJ70" s="89"/>
      <c r="CK70" s="89"/>
      <c r="CL70" s="89"/>
      <c r="CM70" s="89"/>
      <c r="CN70" s="89"/>
      <c r="CO70" s="89"/>
      <c r="CP70" s="89"/>
      <c r="CQ70" s="89"/>
      <c r="CR70" s="89"/>
      <c r="CS70" s="89"/>
      <c r="CT70" s="89"/>
      <c r="CU70" s="89"/>
      <c r="CV70" s="89"/>
      <c r="CW70" s="89"/>
      <c r="CX70" s="89"/>
      <c r="CY70" s="89"/>
      <c r="CZ70" s="89"/>
      <c r="DA70" s="89"/>
      <c r="DB70" s="89"/>
      <c r="DC70" s="89"/>
      <c r="DD70" s="89"/>
      <c r="DE70" s="89"/>
      <c r="DF70" s="89"/>
      <c r="DG70" s="89"/>
      <c r="DH70" s="89"/>
      <c r="DI70" s="89"/>
      <c r="DJ70" s="89"/>
      <c r="DK70" s="89"/>
      <c r="DL70" s="89"/>
      <c r="DM70" s="89"/>
      <c r="DN70" s="89"/>
      <c r="DO70" s="89"/>
      <c r="DP70" s="89"/>
      <c r="DQ70" s="89"/>
      <c r="DR70" s="89"/>
      <c r="DS70" s="89"/>
      <c r="DT70" s="89"/>
      <c r="DU70" s="89"/>
      <c r="DV70" s="89"/>
      <c r="DW70" s="89"/>
      <c r="DX70" s="89"/>
      <c r="DY70" s="89"/>
      <c r="DZ70" s="89"/>
      <c r="EA70" s="89"/>
      <c r="EB70" s="89"/>
      <c r="EC70" s="89"/>
      <c r="ED70" s="89"/>
      <c r="EE70" s="89"/>
      <c r="EF70" s="89"/>
      <c r="EG70" s="89"/>
      <c r="EH70" s="89"/>
      <c r="EI70" s="89"/>
      <c r="EJ70" s="89"/>
      <c r="EK70" s="89"/>
      <c r="EL70" s="89"/>
      <c r="EM70" s="89"/>
      <c r="EN70" s="89"/>
      <c r="EO70" s="89"/>
      <c r="EP70" s="89">
        <v>1547.1541326586262</v>
      </c>
      <c r="EQ70" s="89">
        <v>184374.48243414148</v>
      </c>
      <c r="ER70" s="89">
        <v>195485.60752324792</v>
      </c>
    </row>
    <row r="71" spans="1:148" x14ac:dyDescent="0.25">
      <c r="A71" s="88" t="s">
        <v>569</v>
      </c>
      <c r="B71" s="89">
        <v>3440.0489575719371</v>
      </c>
      <c r="C71" s="89">
        <v>365.81670813320528</v>
      </c>
      <c r="D71" s="89">
        <v>37.127331712721301</v>
      </c>
      <c r="E71" s="89">
        <v>252.17222620951989</v>
      </c>
      <c r="F71" s="89">
        <v>92.445546725025395</v>
      </c>
      <c r="G71" s="89"/>
      <c r="H71" s="89">
        <v>637.06138043562919</v>
      </c>
      <c r="I71" s="89">
        <v>165.14441157148707</v>
      </c>
      <c r="J71" s="89">
        <v>10.854855644742118</v>
      </c>
      <c r="K71" s="89">
        <v>12.04336226080895</v>
      </c>
      <c r="L71" s="89">
        <v>4.489320669185895E-2</v>
      </c>
      <c r="M71" s="89">
        <v>221.66428716646396</v>
      </c>
      <c r="N71" s="89">
        <v>9.2980617288646566E-2</v>
      </c>
      <c r="O71" s="89">
        <v>24.387963809677466</v>
      </c>
      <c r="P71" s="89"/>
      <c r="Q71" s="89"/>
      <c r="R71" s="89"/>
      <c r="S71" s="89">
        <v>576.49828538997565</v>
      </c>
      <c r="T71" s="89"/>
      <c r="U71" s="89">
        <v>351.09970460767892</v>
      </c>
      <c r="V71" s="89">
        <v>3.6334181441316105</v>
      </c>
      <c r="W71" s="89">
        <v>688.68031482695028</v>
      </c>
      <c r="X71" s="89">
        <v>6198.1228334425514</v>
      </c>
      <c r="Y71" s="89">
        <v>3651.4984525969039</v>
      </c>
      <c r="Z71" s="89"/>
      <c r="AA71" s="89">
        <v>561.66142784622343</v>
      </c>
      <c r="AB71" s="89">
        <v>1726.8761746578505</v>
      </c>
      <c r="AC71" s="89">
        <v>14315.869910690373</v>
      </c>
      <c r="AD71" s="89">
        <v>153.49174179422471</v>
      </c>
      <c r="AE71" s="89">
        <v>5.6843418860808015E-14</v>
      </c>
      <c r="AF71" s="89"/>
      <c r="AG71" s="89">
        <v>520.55823369209679</v>
      </c>
      <c r="AH71" s="89"/>
      <c r="AI71" s="89"/>
      <c r="AJ71" s="89"/>
      <c r="AK71" s="89">
        <v>7.6804957031116636</v>
      </c>
      <c r="AL71" s="89">
        <v>132.81312515890858</v>
      </c>
      <c r="AM71" s="89">
        <v>0.22895061035536804</v>
      </c>
      <c r="AN71" s="89">
        <v>4.9691735009076465</v>
      </c>
      <c r="AO71" s="89">
        <v>5482.4068509580611</v>
      </c>
      <c r="AP71" s="89">
        <v>30.905599999999986</v>
      </c>
      <c r="AQ71" s="89">
        <v>40.244347630228503</v>
      </c>
      <c r="AR71" s="89">
        <v>12889.463750306337</v>
      </c>
      <c r="AS71" s="89"/>
      <c r="AT71" s="89">
        <v>33.803560951069116</v>
      </c>
      <c r="AU71" s="89"/>
      <c r="AV71" s="89">
        <v>211.45625698828593</v>
      </c>
      <c r="AW71" s="89">
        <v>138.74358910771556</v>
      </c>
      <c r="AX71" s="89">
        <v>891.81359265220044</v>
      </c>
      <c r="AY71" s="89">
        <v>18.271733712579934</v>
      </c>
      <c r="AZ71" s="89">
        <v>239.1616577150908</v>
      </c>
      <c r="BA71" s="89">
        <v>1259.4401104522813</v>
      </c>
      <c r="BB71" s="89"/>
      <c r="BC71" s="89">
        <v>1274.9157002215175</v>
      </c>
      <c r="BD71" s="89">
        <v>2517.527322298663</v>
      </c>
      <c r="BE71" s="89">
        <v>7462.4248391132323</v>
      </c>
      <c r="BF71" s="89"/>
      <c r="BG71" s="89"/>
      <c r="BH71" s="89"/>
      <c r="BI71" s="89"/>
      <c r="BJ71" s="89"/>
      <c r="BK71" s="89"/>
      <c r="BL71" s="89"/>
      <c r="BM71" s="89"/>
      <c r="BN71" s="89"/>
      <c r="BO71" s="89"/>
      <c r="BP71" s="89"/>
      <c r="BQ71" s="89"/>
      <c r="BR71" s="89"/>
      <c r="BS71" s="89"/>
      <c r="BT71" s="89"/>
      <c r="BU71" s="89"/>
      <c r="BV71" s="89"/>
      <c r="BW71" s="89"/>
      <c r="BX71" s="89"/>
      <c r="BY71" s="89"/>
      <c r="BZ71" s="89"/>
      <c r="CA71" s="89"/>
      <c r="CB71" s="89"/>
      <c r="CC71" s="89"/>
      <c r="CD71" s="89"/>
      <c r="CE71" s="89"/>
      <c r="CF71" s="89"/>
      <c r="CG71" s="89"/>
      <c r="CH71" s="89"/>
      <c r="CI71" s="89"/>
      <c r="CJ71" s="89"/>
      <c r="CK71" s="89"/>
      <c r="CL71" s="89"/>
      <c r="CM71" s="89"/>
      <c r="CN71" s="89"/>
      <c r="CO71" s="89"/>
      <c r="CP71" s="89"/>
      <c r="CQ71" s="89"/>
      <c r="CR71" s="89"/>
      <c r="CS71" s="89"/>
      <c r="CT71" s="89"/>
      <c r="CU71" s="89"/>
      <c r="CV71" s="89"/>
      <c r="CW71" s="89"/>
      <c r="CX71" s="89"/>
      <c r="CY71" s="89"/>
      <c r="CZ71" s="89"/>
      <c r="DA71" s="89"/>
      <c r="DB71" s="89"/>
      <c r="DC71" s="89"/>
      <c r="DD71" s="89"/>
      <c r="DE71" s="89"/>
      <c r="DF71" s="89"/>
      <c r="DG71" s="89"/>
      <c r="DH71" s="89"/>
      <c r="DI71" s="89"/>
      <c r="DJ71" s="89"/>
      <c r="DK71" s="89"/>
      <c r="DL71" s="89"/>
      <c r="DM71" s="89"/>
      <c r="DN71" s="89"/>
      <c r="DO71" s="89"/>
      <c r="DP71" s="89"/>
      <c r="DQ71" s="89"/>
      <c r="DR71" s="89"/>
      <c r="DS71" s="89"/>
      <c r="DT71" s="89"/>
      <c r="DU71" s="89"/>
      <c r="DV71" s="89">
        <v>34.829001052571044</v>
      </c>
      <c r="DW71" s="89">
        <v>58.853650238190419</v>
      </c>
      <c r="DX71" s="89">
        <v>156.9220969018518</v>
      </c>
      <c r="DY71" s="89">
        <v>143.23612508175134</v>
      </c>
      <c r="DZ71" s="89">
        <v>137.44698836436734</v>
      </c>
      <c r="EA71" s="89">
        <v>131.53390955662664</v>
      </c>
      <c r="EB71" s="89">
        <v>83.611334154648347</v>
      </c>
      <c r="EC71" s="89">
        <v>22.620718017709461</v>
      </c>
      <c r="ED71" s="89">
        <v>12.736295736659008</v>
      </c>
      <c r="EE71" s="89">
        <v>68.877435127418892</v>
      </c>
      <c r="EF71" s="89"/>
      <c r="EG71" s="89"/>
      <c r="EH71" s="89"/>
      <c r="EI71" s="89"/>
      <c r="EJ71" s="89"/>
      <c r="EK71" s="89"/>
      <c r="EL71" s="89"/>
      <c r="EM71" s="89"/>
      <c r="EN71" s="89"/>
      <c r="EO71" s="89"/>
      <c r="EP71" s="89">
        <v>1843.4641518089024</v>
      </c>
      <c r="EQ71" s="89">
        <v>51726.536959771212</v>
      </c>
      <c r="ER71" s="89">
        <v>121063.83472564661</v>
      </c>
    </row>
    <row r="72" spans="1:148" x14ac:dyDescent="0.25">
      <c r="A72" s="88" t="s">
        <v>327</v>
      </c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>
        <v>80423.60694944112</v>
      </c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  <c r="BR72" s="89"/>
      <c r="BS72" s="89"/>
      <c r="BT72" s="89"/>
      <c r="BU72" s="89"/>
      <c r="BV72" s="89"/>
      <c r="BW72" s="89"/>
      <c r="BX72" s="89"/>
      <c r="BY72" s="89"/>
      <c r="BZ72" s="89"/>
      <c r="CA72" s="89"/>
      <c r="CB72" s="89"/>
      <c r="CC72" s="89"/>
      <c r="CD72" s="89"/>
      <c r="CE72" s="89"/>
      <c r="CF72" s="89"/>
      <c r="CG72" s="89"/>
      <c r="CH72" s="89"/>
      <c r="CI72" s="89"/>
      <c r="CJ72" s="89"/>
      <c r="CK72" s="89"/>
      <c r="CL72" s="89"/>
      <c r="CM72" s="89"/>
      <c r="CN72" s="89"/>
      <c r="CO72" s="89"/>
      <c r="CP72" s="89"/>
      <c r="CQ72" s="89"/>
      <c r="CR72" s="89"/>
      <c r="CS72" s="89"/>
      <c r="CT72" s="89"/>
      <c r="CU72" s="89"/>
      <c r="CV72" s="89"/>
      <c r="CW72" s="89"/>
      <c r="CX72" s="89"/>
      <c r="CY72" s="89"/>
      <c r="CZ72" s="89"/>
      <c r="DA72" s="89"/>
      <c r="DB72" s="89"/>
      <c r="DC72" s="89"/>
      <c r="DD72" s="89"/>
      <c r="DE72" s="89"/>
      <c r="DF72" s="89"/>
      <c r="DG72" s="89"/>
      <c r="DH72" s="89"/>
      <c r="DI72" s="89"/>
      <c r="DJ72" s="89"/>
      <c r="DK72" s="89"/>
      <c r="DL72" s="89"/>
      <c r="DM72" s="89"/>
      <c r="DN72" s="89"/>
      <c r="DO72" s="89"/>
      <c r="DP72" s="89"/>
      <c r="DQ72" s="89"/>
      <c r="DR72" s="89"/>
      <c r="DS72" s="89"/>
      <c r="DT72" s="89"/>
      <c r="DU72" s="89"/>
      <c r="DV72" s="89"/>
      <c r="DW72" s="89"/>
      <c r="DX72" s="89"/>
      <c r="DY72" s="89"/>
      <c r="DZ72" s="89"/>
      <c r="EA72" s="89"/>
      <c r="EB72" s="89"/>
      <c r="EC72" s="89"/>
      <c r="ED72" s="89"/>
      <c r="EE72" s="89"/>
      <c r="EF72" s="89"/>
      <c r="EG72" s="89"/>
      <c r="EH72" s="89"/>
      <c r="EI72" s="89"/>
      <c r="EJ72" s="89"/>
      <c r="EK72" s="89"/>
      <c r="EL72" s="89"/>
      <c r="EM72" s="89"/>
      <c r="EN72" s="89"/>
      <c r="EO72" s="89"/>
      <c r="EP72" s="89"/>
      <c r="EQ72" s="89">
        <v>1</v>
      </c>
      <c r="ER72" s="89">
        <v>80424.60694944112</v>
      </c>
    </row>
    <row r="73" spans="1:148" x14ac:dyDescent="0.25">
      <c r="A73" s="88" t="s">
        <v>412</v>
      </c>
      <c r="B73" s="89"/>
      <c r="C73" s="89"/>
      <c r="D73" s="89"/>
      <c r="E73" s="89">
        <v>6.7880827698403214</v>
      </c>
      <c r="F73" s="89">
        <v>2.4884898400794748</v>
      </c>
      <c r="G73" s="89">
        <v>8.5743490567291705</v>
      </c>
      <c r="H73" s="89">
        <v>8.5743490567291705</v>
      </c>
      <c r="I73" s="89">
        <v>4.7783449873560997</v>
      </c>
      <c r="J73" s="89">
        <v>0.29219577301886168</v>
      </c>
      <c r="K73" s="89">
        <v>0.32418851624690209</v>
      </c>
      <c r="L73" s="89">
        <v>7.232589724301984E-3</v>
      </c>
      <c r="M73" s="89">
        <v>386.76896359537704</v>
      </c>
      <c r="N73" s="89">
        <v>0.16223640462291397</v>
      </c>
      <c r="O73" s="89">
        <v>1.9829487833591952</v>
      </c>
      <c r="P73" s="89"/>
      <c r="Q73" s="89"/>
      <c r="R73" s="89"/>
      <c r="S73" s="89">
        <v>46.874211498095249</v>
      </c>
      <c r="T73" s="89">
        <v>114.55200000000001</v>
      </c>
      <c r="U73" s="89">
        <v>28.547390734330317</v>
      </c>
      <c r="V73" s="89">
        <v>6831.1176000000005</v>
      </c>
      <c r="W73" s="89">
        <v>110.9509107365617</v>
      </c>
      <c r="X73" s="89">
        <v>998.55819662905503</v>
      </c>
      <c r="Y73" s="89">
        <v>588.28032418869691</v>
      </c>
      <c r="Z73" s="89"/>
      <c r="AA73" s="89">
        <v>90.487335855962314</v>
      </c>
      <c r="AB73" s="89">
        <v>227.02054551710634</v>
      </c>
      <c r="AC73" s="89">
        <v>1882.0090544828936</v>
      </c>
      <c r="AD73" s="89">
        <v>2095.5458582057754</v>
      </c>
      <c r="AE73" s="89">
        <v>306.74479999999994</v>
      </c>
      <c r="AF73" s="89">
        <v>153.49174179422479</v>
      </c>
      <c r="AG73" s="89">
        <v>42.32580974053063</v>
      </c>
      <c r="AH73" s="89"/>
      <c r="AI73" s="89"/>
      <c r="AJ73" s="89"/>
      <c r="AK73" s="89">
        <v>0.62448959367560331</v>
      </c>
      <c r="AL73" s="89">
        <v>10.798836139140278</v>
      </c>
      <c r="AM73" s="89">
        <v>1.8615630964376371E-2</v>
      </c>
      <c r="AN73" s="89">
        <v>0.40403604929147569</v>
      </c>
      <c r="AO73" s="89">
        <v>445.76628372203487</v>
      </c>
      <c r="AP73" s="89">
        <v>379.29439999999994</v>
      </c>
      <c r="AQ73" s="89">
        <v>2.0009280258521861E-2</v>
      </c>
      <c r="AR73" s="89">
        <v>1048.0229781085779</v>
      </c>
      <c r="AS73" s="89"/>
      <c r="AT73" s="89">
        <v>1.6806954631758492E-2</v>
      </c>
      <c r="AU73" s="89">
        <v>9.9999999999999995E-8</v>
      </c>
      <c r="AV73" s="89">
        <v>0.10513495081029871</v>
      </c>
      <c r="AW73" s="89"/>
      <c r="AX73" s="89"/>
      <c r="AY73" s="89"/>
      <c r="AZ73" s="89"/>
      <c r="BA73" s="89">
        <v>0.62618707030387355</v>
      </c>
      <c r="BB73" s="89"/>
      <c r="BC73" s="89">
        <v>0.63388145302076404</v>
      </c>
      <c r="BD73" s="89">
        <v>1.2517014864597527</v>
      </c>
      <c r="BE73" s="89">
        <v>3.7102788045150321</v>
      </c>
      <c r="BF73" s="89"/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  <c r="BT73" s="89"/>
      <c r="BU73" s="89"/>
      <c r="BV73" s="89"/>
      <c r="BW73" s="89"/>
      <c r="BX73" s="89"/>
      <c r="BY73" s="89"/>
      <c r="BZ73" s="89"/>
      <c r="CA73" s="89"/>
      <c r="CB73" s="89"/>
      <c r="CC73" s="89"/>
      <c r="CD73" s="89"/>
      <c r="CE73" s="89"/>
      <c r="CF73" s="89"/>
      <c r="CG73" s="89"/>
      <c r="CH73" s="89"/>
      <c r="CI73" s="89"/>
      <c r="CJ73" s="89"/>
      <c r="CK73" s="89"/>
      <c r="CL73" s="89"/>
      <c r="CM73" s="89"/>
      <c r="CN73" s="89"/>
      <c r="CO73" s="89"/>
      <c r="CP73" s="89"/>
      <c r="CQ73" s="89"/>
      <c r="CR73" s="89"/>
      <c r="CS73" s="89"/>
      <c r="CT73" s="89"/>
      <c r="CU73" s="89"/>
      <c r="CV73" s="89"/>
      <c r="CW73" s="89"/>
      <c r="CX73" s="89"/>
      <c r="CY73" s="89"/>
      <c r="CZ73" s="89"/>
      <c r="DA73" s="89"/>
      <c r="DB73" s="89"/>
      <c r="DC73" s="89"/>
      <c r="DD73" s="89"/>
      <c r="DE73" s="89"/>
      <c r="DF73" s="89"/>
      <c r="DG73" s="89"/>
      <c r="DH73" s="89"/>
      <c r="DI73" s="89"/>
      <c r="DJ73" s="89"/>
      <c r="DK73" s="89"/>
      <c r="DL73" s="89"/>
      <c r="DM73" s="89"/>
      <c r="DN73" s="89"/>
      <c r="DO73" s="89"/>
      <c r="DP73" s="89"/>
      <c r="DQ73" s="89"/>
      <c r="DR73" s="89"/>
      <c r="DS73" s="89"/>
      <c r="DT73" s="89"/>
      <c r="DU73" s="89"/>
      <c r="DV73" s="89"/>
      <c r="DW73" s="89"/>
      <c r="DX73" s="89"/>
      <c r="DY73" s="89"/>
      <c r="DZ73" s="89"/>
      <c r="EA73" s="89"/>
      <c r="EB73" s="89"/>
      <c r="EC73" s="89"/>
      <c r="ED73" s="89"/>
      <c r="EE73" s="89"/>
      <c r="EF73" s="89"/>
      <c r="EG73" s="89"/>
      <c r="EH73" s="89"/>
      <c r="EI73" s="89"/>
      <c r="EJ73" s="89"/>
      <c r="EK73" s="89"/>
      <c r="EL73" s="89"/>
      <c r="EM73" s="89"/>
      <c r="EN73" s="89"/>
      <c r="EO73" s="89"/>
      <c r="EP73" s="89"/>
      <c r="EQ73" s="89">
        <v>1.5683604895019532</v>
      </c>
      <c r="ER73" s="89">
        <v>15830.109160589509</v>
      </c>
    </row>
    <row r="74" spans="1:148" x14ac:dyDescent="0.25">
      <c r="A74" s="88" t="s">
        <v>590</v>
      </c>
      <c r="B74" s="89"/>
      <c r="C74" s="89"/>
      <c r="D74" s="89"/>
      <c r="E74" s="89"/>
      <c r="F74" s="89">
        <v>7.6923076923076927E-2</v>
      </c>
      <c r="G74" s="89"/>
      <c r="H74" s="89">
        <v>7.6923076923076927E-2</v>
      </c>
      <c r="I74" s="89">
        <v>7.6923076923076927E-2</v>
      </c>
      <c r="J74" s="89"/>
      <c r="K74" s="89"/>
      <c r="L74" s="89"/>
      <c r="M74" s="89">
        <v>7.6923076923076927E-2</v>
      </c>
      <c r="N74" s="89"/>
      <c r="O74" s="89"/>
      <c r="P74" s="89"/>
      <c r="Q74" s="89"/>
      <c r="R74" s="89"/>
      <c r="S74" s="89"/>
      <c r="T74" s="89"/>
      <c r="U74" s="89"/>
      <c r="V74" s="89">
        <v>7.6923076923076927E-2</v>
      </c>
      <c r="W74" s="89">
        <v>7.6923076923076927E-2</v>
      </c>
      <c r="X74" s="89">
        <v>7.6923076923076927E-2</v>
      </c>
      <c r="Y74" s="89">
        <v>7.6923076923076927E-2</v>
      </c>
      <c r="Z74" s="89"/>
      <c r="AA74" s="89"/>
      <c r="AB74" s="89"/>
      <c r="AC74" s="89"/>
      <c r="AD74" s="89">
        <v>7.6923076923076927E-2</v>
      </c>
      <c r="AE74" s="89"/>
      <c r="AF74" s="89"/>
      <c r="AG74" s="89">
        <v>7.6923076923076927E-2</v>
      </c>
      <c r="AH74" s="89"/>
      <c r="AI74" s="89"/>
      <c r="AJ74" s="89"/>
      <c r="AK74" s="89"/>
      <c r="AL74" s="89"/>
      <c r="AM74" s="89"/>
      <c r="AN74" s="89"/>
      <c r="AO74" s="89"/>
      <c r="AP74" s="89">
        <v>7.6923076923076927E-2</v>
      </c>
      <c r="AQ74" s="89"/>
      <c r="AR74" s="89"/>
      <c r="AS74" s="89"/>
      <c r="AT74" s="89"/>
      <c r="AU74" s="89">
        <v>9.9999999999999995E-8</v>
      </c>
      <c r="AV74" s="89"/>
      <c r="AW74" s="89">
        <v>7.6923076923076927E-2</v>
      </c>
      <c r="AX74" s="89">
        <v>7.6923076923076927E-2</v>
      </c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89"/>
      <c r="BJ74" s="89"/>
      <c r="BK74" s="89"/>
      <c r="BL74" s="89"/>
      <c r="BM74" s="89"/>
      <c r="BN74" s="89"/>
      <c r="BO74" s="89"/>
      <c r="BP74" s="89"/>
      <c r="BQ74" s="89"/>
      <c r="BR74" s="89"/>
      <c r="BS74" s="89"/>
      <c r="BT74" s="89"/>
      <c r="BU74" s="89"/>
      <c r="BV74" s="89"/>
      <c r="BW74" s="89"/>
      <c r="BX74" s="89"/>
      <c r="BY74" s="89"/>
      <c r="BZ74" s="89"/>
      <c r="CA74" s="89"/>
      <c r="CB74" s="89"/>
      <c r="CC74" s="89"/>
      <c r="CD74" s="89"/>
      <c r="CE74" s="89"/>
      <c r="CF74" s="89"/>
      <c r="CG74" s="89"/>
      <c r="CH74" s="89"/>
      <c r="CI74" s="89"/>
      <c r="CJ74" s="89"/>
      <c r="CK74" s="89"/>
      <c r="CL74" s="89"/>
      <c r="CM74" s="89"/>
      <c r="CN74" s="89"/>
      <c r="CO74" s="89"/>
      <c r="CP74" s="89"/>
      <c r="CQ74" s="89"/>
      <c r="CR74" s="89"/>
      <c r="CS74" s="89"/>
      <c r="CT74" s="89"/>
      <c r="CU74" s="89"/>
      <c r="CV74" s="89"/>
      <c r="CW74" s="89"/>
      <c r="CX74" s="89"/>
      <c r="CY74" s="89"/>
      <c r="CZ74" s="89"/>
      <c r="DA74" s="89"/>
      <c r="DB74" s="89"/>
      <c r="DC74" s="89"/>
      <c r="DD74" s="89"/>
      <c r="DE74" s="89"/>
      <c r="DF74" s="89"/>
      <c r="DG74" s="89"/>
      <c r="DH74" s="89"/>
      <c r="DI74" s="89"/>
      <c r="DJ74" s="89"/>
      <c r="DK74" s="89"/>
      <c r="DL74" s="89"/>
      <c r="DM74" s="89"/>
      <c r="DN74" s="89"/>
      <c r="DO74" s="89"/>
      <c r="DP74" s="89"/>
      <c r="DQ74" s="89"/>
      <c r="DR74" s="89"/>
      <c r="DS74" s="89"/>
      <c r="DT74" s="89"/>
      <c r="DU74" s="89"/>
      <c r="DV74" s="89"/>
      <c r="DW74" s="89"/>
      <c r="DX74" s="89"/>
      <c r="DY74" s="89"/>
      <c r="DZ74" s="89"/>
      <c r="EA74" s="89"/>
      <c r="EB74" s="89"/>
      <c r="EC74" s="89"/>
      <c r="ED74" s="89"/>
      <c r="EE74" s="89"/>
      <c r="EF74" s="89"/>
      <c r="EG74" s="89"/>
      <c r="EH74" s="89"/>
      <c r="EI74" s="89"/>
      <c r="EJ74" s="89"/>
      <c r="EK74" s="89"/>
      <c r="EL74" s="89"/>
      <c r="EM74" s="89"/>
      <c r="EN74" s="89"/>
      <c r="EO74" s="89"/>
      <c r="EP74" s="89"/>
      <c r="EQ74" s="89">
        <v>9.9999999999999995E-7</v>
      </c>
      <c r="ER74" s="89">
        <v>1.0000010999999998</v>
      </c>
    </row>
    <row r="75" spans="1:148" x14ac:dyDescent="0.25">
      <c r="A75" s="88" t="s">
        <v>29</v>
      </c>
      <c r="B75" s="89">
        <v>9886.1109202205243</v>
      </c>
      <c r="C75" s="89">
        <v>1046.9189324965855</v>
      </c>
      <c r="D75" s="89">
        <v>109.67099595965833</v>
      </c>
      <c r="E75" s="89">
        <v>3.2404717141586641</v>
      </c>
      <c r="F75" s="89"/>
      <c r="G75" s="89"/>
      <c r="H75" s="89"/>
      <c r="I75" s="89">
        <v>0.71483186182279224</v>
      </c>
      <c r="J75" s="89">
        <v>4.6893469010038775E-2</v>
      </c>
      <c r="K75" s="89">
        <v>5.2027871529316143E-2</v>
      </c>
      <c r="L75" s="89">
        <v>9.2051620377876734E-3</v>
      </c>
      <c r="M75" s="89">
        <v>54794.726807006555</v>
      </c>
      <c r="N75" s="89">
        <v>5996.7530248382182</v>
      </c>
      <c r="O75" s="89">
        <v>27.767171342603092</v>
      </c>
      <c r="P75" s="89">
        <v>4.0558108927281324</v>
      </c>
      <c r="Q75" s="89">
        <v>271.42126808225959</v>
      </c>
      <c r="R75" s="89"/>
      <c r="S75" s="89">
        <v>1.8768236284844901</v>
      </c>
      <c r="T75" s="89">
        <v>331.18531103035821</v>
      </c>
      <c r="U75" s="89"/>
      <c r="V75" s="89">
        <v>2.4615930498405342E-2</v>
      </c>
      <c r="W75" s="89">
        <v>141.21098396311072</v>
      </c>
      <c r="X75" s="89">
        <v>1270.898855667996</v>
      </c>
      <c r="Y75" s="89">
        <v>3209.7683243070956</v>
      </c>
      <c r="Z75" s="89"/>
      <c r="AA75" s="89">
        <v>9.8207305300825221E-2</v>
      </c>
      <c r="AB75" s="89"/>
      <c r="AC75" s="89">
        <v>93.424705872181747</v>
      </c>
      <c r="AD75" s="89"/>
      <c r="AE75" s="89"/>
      <c r="AF75" s="89"/>
      <c r="AG75" s="89">
        <v>15.822519570685953</v>
      </c>
      <c r="AH75" s="89"/>
      <c r="AI75" s="89"/>
      <c r="AJ75" s="89"/>
      <c r="AK75" s="89"/>
      <c r="AL75" s="89"/>
      <c r="AM75" s="89"/>
      <c r="AN75" s="89"/>
      <c r="AO75" s="89">
        <v>1721.6012440349305</v>
      </c>
      <c r="AP75" s="89">
        <v>219.13109528992581</v>
      </c>
      <c r="AQ75" s="89"/>
      <c r="AR75" s="89"/>
      <c r="AS75" s="89">
        <v>1702.6741629636756</v>
      </c>
      <c r="AT75" s="89">
        <v>4484.465327129089</v>
      </c>
      <c r="AU75" s="89"/>
      <c r="AV75" s="89">
        <v>30.792851017902848</v>
      </c>
      <c r="AW75" s="89">
        <v>20.193445164762796</v>
      </c>
      <c r="AX75" s="89">
        <v>129.79907032987978</v>
      </c>
      <c r="AY75" s="89">
        <v>2.6595327930454298</v>
      </c>
      <c r="AZ75" s="89">
        <v>34.810605634170741</v>
      </c>
      <c r="BA75" s="89">
        <v>183.39389330512333</v>
      </c>
      <c r="BB75" s="89"/>
      <c r="BC75" s="89">
        <v>6846.3505225621693</v>
      </c>
      <c r="BD75" s="89">
        <v>2969.8808029066604</v>
      </c>
      <c r="BE75" s="89">
        <v>7458.5429210849134</v>
      </c>
      <c r="BF75" s="89"/>
      <c r="BG75" s="89"/>
      <c r="BH75" s="89"/>
      <c r="BI75" s="89"/>
      <c r="BJ75" s="89"/>
      <c r="BK75" s="89"/>
      <c r="BL75" s="89"/>
      <c r="BM75" s="89"/>
      <c r="BN75" s="89"/>
      <c r="BO75" s="89"/>
      <c r="BP75" s="89"/>
      <c r="BQ75" s="89"/>
      <c r="BR75" s="89"/>
      <c r="BS75" s="89"/>
      <c r="BT75" s="89"/>
      <c r="BU75" s="89"/>
      <c r="BV75" s="89"/>
      <c r="BW75" s="89"/>
      <c r="BX75" s="89"/>
      <c r="BY75" s="89"/>
      <c r="BZ75" s="89"/>
      <c r="CA75" s="89"/>
      <c r="CB75" s="89"/>
      <c r="CC75" s="89"/>
      <c r="CD75" s="89"/>
      <c r="CE75" s="89"/>
      <c r="CF75" s="89"/>
      <c r="CG75" s="89"/>
      <c r="CH75" s="89"/>
      <c r="CI75" s="89"/>
      <c r="CJ75" s="89"/>
      <c r="CK75" s="89"/>
      <c r="CL75" s="89"/>
      <c r="CM75" s="89"/>
      <c r="CN75" s="89"/>
      <c r="CO75" s="89"/>
      <c r="CP75" s="89"/>
      <c r="CQ75" s="89"/>
      <c r="CR75" s="89"/>
      <c r="CS75" s="89"/>
      <c r="CT75" s="89"/>
      <c r="CU75" s="89"/>
      <c r="CV75" s="89"/>
      <c r="CW75" s="89"/>
      <c r="CX75" s="89"/>
      <c r="CY75" s="89"/>
      <c r="CZ75" s="89"/>
      <c r="DA75" s="89"/>
      <c r="DB75" s="89"/>
      <c r="DC75" s="89"/>
      <c r="DD75" s="89"/>
      <c r="DE75" s="89"/>
      <c r="DF75" s="89"/>
      <c r="DG75" s="89"/>
      <c r="DH75" s="89"/>
      <c r="DI75" s="89"/>
      <c r="DJ75" s="89"/>
      <c r="DK75" s="89"/>
      <c r="DL75" s="89"/>
      <c r="DM75" s="89"/>
      <c r="DN75" s="89"/>
      <c r="DO75" s="89"/>
      <c r="DP75" s="89"/>
      <c r="DQ75" s="89"/>
      <c r="DR75" s="89"/>
      <c r="DS75" s="89"/>
      <c r="DT75" s="89"/>
      <c r="DU75" s="89"/>
      <c r="DV75" s="89">
        <v>16555.524281731879</v>
      </c>
      <c r="DW75" s="89">
        <v>20056.984656949557</v>
      </c>
      <c r="DX75" s="89">
        <v>22745.853964017137</v>
      </c>
      <c r="DY75" s="89">
        <v>23895.280329553185</v>
      </c>
      <c r="DZ75" s="89">
        <v>23699.588113381611</v>
      </c>
      <c r="EA75" s="89">
        <v>25424.884814570691</v>
      </c>
      <c r="EB75" s="89">
        <v>27220.738371132487</v>
      </c>
      <c r="EC75" s="89">
        <v>28393.316440783576</v>
      </c>
      <c r="ED75" s="89">
        <v>39134.743492840556</v>
      </c>
      <c r="EE75" s="89">
        <v>51961.989194832684</v>
      </c>
      <c r="EF75" s="89"/>
      <c r="EG75" s="89"/>
      <c r="EH75" s="89"/>
      <c r="EI75" s="89"/>
      <c r="EJ75" s="89"/>
      <c r="EK75" s="89"/>
      <c r="EL75" s="89"/>
      <c r="EM75" s="89"/>
      <c r="EN75" s="89"/>
      <c r="EO75" s="89"/>
      <c r="EP75" s="89">
        <v>4885.7729679855565</v>
      </c>
      <c r="EQ75" s="89">
        <v>28462.364944513407</v>
      </c>
      <c r="ER75" s="89">
        <v>415447.13575470191</v>
      </c>
    </row>
    <row r="76" spans="1:148" x14ac:dyDescent="0.25">
      <c r="A76" s="88" t="s">
        <v>370</v>
      </c>
      <c r="B76" s="89"/>
      <c r="C76" s="89"/>
      <c r="D76" s="89"/>
      <c r="E76" s="89">
        <v>510.88401411766381</v>
      </c>
      <c r="F76" s="89">
        <v>31.42222042311074</v>
      </c>
      <c r="G76" s="89">
        <v>57.004897121621234</v>
      </c>
      <c r="H76" s="89">
        <v>85.507345682431833</v>
      </c>
      <c r="I76" s="89">
        <v>153.99670260254308</v>
      </c>
      <c r="J76" s="89">
        <v>10.102291163583748</v>
      </c>
      <c r="K76" s="89">
        <v>11.208398907279868</v>
      </c>
      <c r="L76" s="89">
        <v>2.2210024376686304E-5</v>
      </c>
      <c r="M76" s="89">
        <v>509.88789994793041</v>
      </c>
      <c r="N76" s="89">
        <v>12545.465816950144</v>
      </c>
      <c r="O76" s="89"/>
      <c r="P76" s="89"/>
      <c r="Q76" s="89"/>
      <c r="R76" s="89"/>
      <c r="S76" s="89"/>
      <c r="T76" s="89"/>
      <c r="U76" s="89"/>
      <c r="V76" s="89"/>
      <c r="W76" s="89">
        <v>0.34071093840628475</v>
      </c>
      <c r="X76" s="89">
        <v>3.0663984456565618</v>
      </c>
      <c r="Y76" s="89">
        <v>0.59932003602470352</v>
      </c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>
        <v>8.266947644782654</v>
      </c>
      <c r="AP76" s="89"/>
      <c r="AQ76" s="89"/>
      <c r="AR76" s="89"/>
      <c r="AS76" s="89"/>
      <c r="AT76" s="89">
        <v>16089.367132772255</v>
      </c>
      <c r="AU76" s="89"/>
      <c r="AV76" s="89">
        <v>562.64335040022888</v>
      </c>
      <c r="AW76" s="89">
        <v>368.94363048976749</v>
      </c>
      <c r="AX76" s="89">
        <v>2371.4893546380663</v>
      </c>
      <c r="AY76" s="89">
        <v>48.594360192143</v>
      </c>
      <c r="AZ76" s="89">
        <v>636.04028800072069</v>
      </c>
      <c r="BA76" s="89">
        <v>3350.6341257113918</v>
      </c>
      <c r="BB76" s="89"/>
      <c r="BC76" s="89">
        <v>3.5870407172227483</v>
      </c>
      <c r="BD76" s="89">
        <v>1859.2816135315807</v>
      </c>
      <c r="BE76" s="89">
        <v>8199.0355690543947</v>
      </c>
      <c r="BF76" s="89"/>
      <c r="BG76" s="89"/>
      <c r="BH76" s="89"/>
      <c r="BI76" s="89"/>
      <c r="BJ76" s="89"/>
      <c r="BK76" s="89"/>
      <c r="BL76" s="89"/>
      <c r="BM76" s="89"/>
      <c r="BN76" s="89"/>
      <c r="BO76" s="89"/>
      <c r="BP76" s="89"/>
      <c r="BQ76" s="89"/>
      <c r="BR76" s="89"/>
      <c r="BS76" s="89"/>
      <c r="BT76" s="89"/>
      <c r="BU76" s="89"/>
      <c r="BV76" s="89"/>
      <c r="BW76" s="89"/>
      <c r="BX76" s="89"/>
      <c r="BY76" s="89"/>
      <c r="BZ76" s="89"/>
      <c r="CA76" s="89"/>
      <c r="CB76" s="89"/>
      <c r="CC76" s="89"/>
      <c r="CD76" s="89"/>
      <c r="CE76" s="89"/>
      <c r="CF76" s="89"/>
      <c r="CG76" s="89"/>
      <c r="CH76" s="89"/>
      <c r="CI76" s="89"/>
      <c r="CJ76" s="89"/>
      <c r="CK76" s="89"/>
      <c r="CL76" s="89"/>
      <c r="CM76" s="89"/>
      <c r="CN76" s="89"/>
      <c r="CO76" s="89"/>
      <c r="CP76" s="89"/>
      <c r="CQ76" s="89"/>
      <c r="CR76" s="89"/>
      <c r="CS76" s="89"/>
      <c r="CT76" s="89"/>
      <c r="CU76" s="89"/>
      <c r="CV76" s="89"/>
      <c r="CW76" s="89"/>
      <c r="CX76" s="89"/>
      <c r="CY76" s="89"/>
      <c r="CZ76" s="89"/>
      <c r="DA76" s="89"/>
      <c r="DB76" s="89"/>
      <c r="DC76" s="89"/>
      <c r="DD76" s="89"/>
      <c r="DE76" s="89"/>
      <c r="DF76" s="89"/>
      <c r="DG76" s="89"/>
      <c r="DH76" s="89"/>
      <c r="DI76" s="89"/>
      <c r="DJ76" s="89"/>
      <c r="DK76" s="89"/>
      <c r="DL76" s="89"/>
      <c r="DM76" s="89"/>
      <c r="DN76" s="89"/>
      <c r="DO76" s="89"/>
      <c r="DP76" s="89"/>
      <c r="DQ76" s="89"/>
      <c r="DR76" s="89"/>
      <c r="DS76" s="89"/>
      <c r="DT76" s="89"/>
      <c r="DU76" s="89"/>
      <c r="DV76" s="89">
        <v>1946.5416210289968</v>
      </c>
      <c r="DW76" s="89">
        <v>3293.7577300631201</v>
      </c>
      <c r="DX76" s="89">
        <v>5118.4409955109531</v>
      </c>
      <c r="DY76" s="89">
        <v>6478.4476270484911</v>
      </c>
      <c r="DZ76" s="89">
        <v>8196.9010481142905</v>
      </c>
      <c r="EA76" s="89">
        <v>10491.836568202032</v>
      </c>
      <c r="EB76" s="89">
        <v>12636.751023850356</v>
      </c>
      <c r="EC76" s="89">
        <v>14350.585170086519</v>
      </c>
      <c r="ED76" s="89">
        <v>22716.809206946404</v>
      </c>
      <c r="EE76" s="89">
        <v>34637.359078213252</v>
      </c>
      <c r="EF76" s="89"/>
      <c r="EG76" s="89"/>
      <c r="EH76" s="89"/>
      <c r="EI76" s="89"/>
      <c r="EJ76" s="89"/>
      <c r="EK76" s="89"/>
      <c r="EL76" s="89"/>
      <c r="EM76" s="89"/>
      <c r="EN76" s="89"/>
      <c r="EO76" s="89"/>
      <c r="EP76" s="89">
        <v>2472.7462899288903</v>
      </c>
      <c r="EQ76" s="89">
        <v>13913.787371085549</v>
      </c>
      <c r="ER76" s="89">
        <v>183671.33318177782</v>
      </c>
    </row>
    <row r="77" spans="1:148" x14ac:dyDescent="0.25">
      <c r="A77" s="88" t="s">
        <v>30</v>
      </c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>
        <v>1.2794963932672655E-4</v>
      </c>
      <c r="M77" s="89">
        <v>50.571529665689596</v>
      </c>
      <c r="N77" s="89">
        <v>394.87044213255797</v>
      </c>
      <c r="O77" s="89">
        <v>8368.2333721170889</v>
      </c>
      <c r="P77" s="89">
        <v>18257.525934099398</v>
      </c>
      <c r="Q77" s="89">
        <v>23.5926180303012</v>
      </c>
      <c r="R77" s="89">
        <v>382.67758068076182</v>
      </c>
      <c r="S77" s="89">
        <v>81.330798413189981</v>
      </c>
      <c r="T77" s="89">
        <v>47.722753594238554</v>
      </c>
      <c r="U77" s="89">
        <v>588.99688293786653</v>
      </c>
      <c r="V77" s="89">
        <v>39.707187112559225</v>
      </c>
      <c r="W77" s="89">
        <v>1.9628002628180277</v>
      </c>
      <c r="X77" s="89">
        <v>17.665202365362244</v>
      </c>
      <c r="Y77" s="89">
        <v>306.58632598927056</v>
      </c>
      <c r="Z77" s="89">
        <v>1160.8812145434269</v>
      </c>
      <c r="AA77" s="89">
        <v>142.01961385520656</v>
      </c>
      <c r="AB77" s="89"/>
      <c r="AC77" s="89">
        <v>108.4044590110051</v>
      </c>
      <c r="AD77" s="89"/>
      <c r="AE77" s="89"/>
      <c r="AF77" s="89">
        <v>175.24555713908578</v>
      </c>
      <c r="AG77" s="89">
        <v>49.747835891863119</v>
      </c>
      <c r="AH77" s="89">
        <v>4.73809533916335E-5</v>
      </c>
      <c r="AI77" s="89">
        <v>2.1626575623545215E-4</v>
      </c>
      <c r="AJ77" s="89">
        <v>11.612973102774555</v>
      </c>
      <c r="AK77" s="89"/>
      <c r="AL77" s="89">
        <v>1434.9240269663364</v>
      </c>
      <c r="AM77" s="89">
        <v>14.927235308480498</v>
      </c>
      <c r="AN77" s="89">
        <v>723.76113029625378</v>
      </c>
      <c r="AO77" s="89">
        <v>396.16375280431623</v>
      </c>
      <c r="AP77" s="89"/>
      <c r="AQ77" s="89"/>
      <c r="AR77" s="89"/>
      <c r="AS77" s="89"/>
      <c r="AT77" s="89"/>
      <c r="AU77" s="89"/>
      <c r="AV77" s="89">
        <v>0.64189052760394016</v>
      </c>
      <c r="AW77" s="89">
        <v>0.4209420025806096</v>
      </c>
      <c r="AX77" s="89">
        <v>2.7057235727711837</v>
      </c>
      <c r="AY77" s="89">
        <v>5.5439135727666913E-2</v>
      </c>
      <c r="AZ77" s="89">
        <v>0.72564274479970536</v>
      </c>
      <c r="BA77" s="89">
        <v>3.8229347996501266</v>
      </c>
      <c r="BB77" s="89">
        <v>3.0176353396349502</v>
      </c>
      <c r="BC77" s="89">
        <v>0.41093806568527075</v>
      </c>
      <c r="BD77" s="89">
        <v>26.840991203984142</v>
      </c>
      <c r="BE77" s="89">
        <v>942.16053754766335</v>
      </c>
      <c r="BF77" s="89"/>
      <c r="BG77" s="89"/>
      <c r="BH77" s="89"/>
      <c r="BI77" s="89"/>
      <c r="BJ77" s="89"/>
      <c r="BK77" s="89"/>
      <c r="BL77" s="89"/>
      <c r="BM77" s="89"/>
      <c r="BN77" s="89"/>
      <c r="BO77" s="89"/>
      <c r="BP77" s="89"/>
      <c r="BQ77" s="89"/>
      <c r="BR77" s="89"/>
      <c r="BS77" s="89"/>
      <c r="BT77" s="89"/>
      <c r="BU77" s="89"/>
      <c r="BV77" s="89"/>
      <c r="BW77" s="89"/>
      <c r="BX77" s="89"/>
      <c r="BY77" s="89"/>
      <c r="BZ77" s="89"/>
      <c r="CA77" s="89"/>
      <c r="CB77" s="89"/>
      <c r="CC77" s="89"/>
      <c r="CD77" s="89"/>
      <c r="CE77" s="89"/>
      <c r="CF77" s="89"/>
      <c r="CG77" s="89"/>
      <c r="CH77" s="89"/>
      <c r="CI77" s="89"/>
      <c r="CJ77" s="89"/>
      <c r="CK77" s="89"/>
      <c r="CL77" s="89"/>
      <c r="CM77" s="89"/>
      <c r="CN77" s="89"/>
      <c r="CO77" s="89"/>
      <c r="CP77" s="89"/>
      <c r="CQ77" s="89"/>
      <c r="CR77" s="89"/>
      <c r="CS77" s="89"/>
      <c r="CT77" s="89"/>
      <c r="CU77" s="89"/>
      <c r="CV77" s="89"/>
      <c r="CW77" s="89"/>
      <c r="CX77" s="89"/>
      <c r="CY77" s="89"/>
      <c r="CZ77" s="89"/>
      <c r="DA77" s="89"/>
      <c r="DB77" s="89"/>
      <c r="DC77" s="89"/>
      <c r="DD77" s="89"/>
      <c r="DE77" s="89"/>
      <c r="DF77" s="89"/>
      <c r="DG77" s="89"/>
      <c r="DH77" s="89"/>
      <c r="DI77" s="89"/>
      <c r="DJ77" s="89"/>
      <c r="DK77" s="89"/>
      <c r="DL77" s="89"/>
      <c r="DM77" s="89"/>
      <c r="DN77" s="89"/>
      <c r="DO77" s="89"/>
      <c r="DP77" s="89"/>
      <c r="DQ77" s="89"/>
      <c r="DR77" s="89"/>
      <c r="DS77" s="89"/>
      <c r="DT77" s="89"/>
      <c r="DU77" s="89"/>
      <c r="DV77" s="89">
        <v>5.2375979614914572</v>
      </c>
      <c r="DW77" s="89">
        <v>21.615476803865015</v>
      </c>
      <c r="DX77" s="89">
        <v>49.388872525051916</v>
      </c>
      <c r="DY77" s="89">
        <v>45.477886847563404</v>
      </c>
      <c r="DZ77" s="89">
        <v>69.714073966621157</v>
      </c>
      <c r="EA77" s="89">
        <v>79.726125947061817</v>
      </c>
      <c r="EB77" s="89">
        <v>54.802315172753069</v>
      </c>
      <c r="EC77" s="89">
        <v>115.52783087464506</v>
      </c>
      <c r="ED77" s="89">
        <v>189.47288423395659</v>
      </c>
      <c r="EE77" s="89">
        <v>448.82463799728839</v>
      </c>
      <c r="EF77" s="89"/>
      <c r="EG77" s="89"/>
      <c r="EH77" s="89"/>
      <c r="EI77" s="89"/>
      <c r="EJ77" s="89"/>
      <c r="EK77" s="89"/>
      <c r="EL77" s="89"/>
      <c r="EM77" s="89"/>
      <c r="EN77" s="89"/>
      <c r="EO77" s="89"/>
      <c r="EP77" s="89">
        <v>751.08673178457275</v>
      </c>
      <c r="EQ77" s="89">
        <v>1251.8627529960024</v>
      </c>
      <c r="ER77" s="89">
        <v>36842.671479967168</v>
      </c>
    </row>
    <row r="78" spans="1:148" x14ac:dyDescent="0.25">
      <c r="A78" s="88" t="s">
        <v>371</v>
      </c>
      <c r="B78" s="89">
        <v>2028.0366056948128</v>
      </c>
      <c r="C78" s="89">
        <v>214.30917353139697</v>
      </c>
      <c r="D78" s="89">
        <v>22.711644879508221</v>
      </c>
      <c r="E78" s="89">
        <v>205.07007409888575</v>
      </c>
      <c r="F78" s="89">
        <v>114.87566226637986</v>
      </c>
      <c r="G78" s="89">
        <v>166.34010758723144</v>
      </c>
      <c r="H78" s="89">
        <v>665.36043034892577</v>
      </c>
      <c r="I78" s="89">
        <v>184.55395449324314</v>
      </c>
      <c r="J78" s="89">
        <v>12.106868213233668</v>
      </c>
      <c r="K78" s="89">
        <v>13.432458662540771</v>
      </c>
      <c r="L78" s="89"/>
      <c r="M78" s="89"/>
      <c r="N78" s="89"/>
      <c r="O78" s="89">
        <v>887.12855126054205</v>
      </c>
      <c r="P78" s="89">
        <v>2381.9724477513737</v>
      </c>
      <c r="Q78" s="89">
        <v>59.469436431465525</v>
      </c>
      <c r="R78" s="89">
        <v>137.82181176287745</v>
      </c>
      <c r="S78" s="89"/>
      <c r="T78" s="89">
        <v>842.76287053570184</v>
      </c>
      <c r="U78" s="89"/>
      <c r="V78" s="89"/>
      <c r="W78" s="89"/>
      <c r="X78" s="89"/>
      <c r="Y78" s="89">
        <v>985.63363881427779</v>
      </c>
      <c r="Z78" s="89"/>
      <c r="AA78" s="89">
        <v>18.901600007964603</v>
      </c>
      <c r="AB78" s="89"/>
      <c r="AC78" s="89"/>
      <c r="AD78" s="89"/>
      <c r="AE78" s="89"/>
      <c r="AF78" s="89">
        <v>0.49836807005081596</v>
      </c>
      <c r="AG78" s="89">
        <v>109.10050590892386</v>
      </c>
      <c r="AH78" s="89">
        <v>1.5435555045210521E-4</v>
      </c>
      <c r="AI78" s="89">
        <v>7.0454090637945177E-4</v>
      </c>
      <c r="AJ78" s="89">
        <v>37.832225545139373</v>
      </c>
      <c r="AK78" s="89">
        <v>136.0748104760799</v>
      </c>
      <c r="AL78" s="89">
        <v>1373.1450568768669</v>
      </c>
      <c r="AM78" s="89">
        <v>13.230760351409362</v>
      </c>
      <c r="AN78" s="89">
        <v>55.21820857142945</v>
      </c>
      <c r="AO78" s="89">
        <v>162.85523052421527</v>
      </c>
      <c r="AP78" s="89">
        <v>40.784161758899955</v>
      </c>
      <c r="AQ78" s="89"/>
      <c r="AR78" s="89">
        <v>2565.6785993535796</v>
      </c>
      <c r="AS78" s="89">
        <v>1535.4276412308732</v>
      </c>
      <c r="AT78" s="89">
        <v>102.72844868665732</v>
      </c>
      <c r="AU78" s="89"/>
      <c r="AV78" s="89">
        <v>139.65054672401311</v>
      </c>
      <c r="AW78" s="89">
        <v>91.584688741376311</v>
      </c>
      <c r="AX78" s="89">
        <v>588.68644543258608</v>
      </c>
      <c r="AY78" s="89">
        <v>12.061194049067229</v>
      </c>
      <c r="AZ78" s="89">
        <v>157.87098669833759</v>
      </c>
      <c r="BA78" s="89">
        <v>831.77033527788808</v>
      </c>
      <c r="BB78" s="89">
        <v>6.4807732853890396</v>
      </c>
      <c r="BC78" s="89">
        <v>256.03858488264621</v>
      </c>
      <c r="BD78" s="89">
        <v>1063.2131674829959</v>
      </c>
      <c r="BE78" s="89">
        <v>2609.3362922258252</v>
      </c>
      <c r="BF78" s="89"/>
      <c r="BG78" s="89"/>
      <c r="BH78" s="89"/>
      <c r="BI78" s="89"/>
      <c r="BJ78" s="89"/>
      <c r="BK78" s="89"/>
      <c r="BL78" s="89"/>
      <c r="BM78" s="89"/>
      <c r="BN78" s="89"/>
      <c r="BO78" s="89"/>
      <c r="BP78" s="89"/>
      <c r="BQ78" s="89"/>
      <c r="BR78" s="89"/>
      <c r="BS78" s="89"/>
      <c r="BT78" s="89"/>
      <c r="BU78" s="89"/>
      <c r="BV78" s="89"/>
      <c r="BW78" s="89"/>
      <c r="BX78" s="89"/>
      <c r="BY78" s="89"/>
      <c r="BZ78" s="89"/>
      <c r="CA78" s="89"/>
      <c r="CB78" s="89"/>
      <c r="CC78" s="89"/>
      <c r="CD78" s="89"/>
      <c r="CE78" s="89"/>
      <c r="CF78" s="89"/>
      <c r="CG78" s="89"/>
      <c r="CH78" s="89"/>
      <c r="CI78" s="89"/>
      <c r="CJ78" s="89"/>
      <c r="CK78" s="89"/>
      <c r="CL78" s="89"/>
      <c r="CM78" s="89"/>
      <c r="CN78" s="89"/>
      <c r="CO78" s="89"/>
      <c r="CP78" s="89"/>
      <c r="CQ78" s="89"/>
      <c r="CR78" s="89"/>
      <c r="CS78" s="89"/>
      <c r="CT78" s="89"/>
      <c r="CU78" s="89"/>
      <c r="CV78" s="89"/>
      <c r="CW78" s="89"/>
      <c r="CX78" s="89"/>
      <c r="CY78" s="89"/>
      <c r="CZ78" s="89"/>
      <c r="DA78" s="89"/>
      <c r="DB78" s="89"/>
      <c r="DC78" s="89"/>
      <c r="DD78" s="89"/>
      <c r="DE78" s="89"/>
      <c r="DF78" s="89"/>
      <c r="DG78" s="89"/>
      <c r="DH78" s="89"/>
      <c r="DI78" s="89"/>
      <c r="DJ78" s="89"/>
      <c r="DK78" s="89"/>
      <c r="DL78" s="89"/>
      <c r="DM78" s="89"/>
      <c r="DN78" s="89"/>
      <c r="DO78" s="89"/>
      <c r="DP78" s="89"/>
      <c r="DQ78" s="89"/>
      <c r="DR78" s="89"/>
      <c r="DS78" s="89"/>
      <c r="DT78" s="89"/>
      <c r="DU78" s="89"/>
      <c r="DV78" s="89">
        <v>2687.5609544190334</v>
      </c>
      <c r="DW78" s="89">
        <v>3690.4003764959416</v>
      </c>
      <c r="DX78" s="89">
        <v>4661.5372743667667</v>
      </c>
      <c r="DY78" s="89">
        <v>5496.2122013163671</v>
      </c>
      <c r="DZ78" s="89">
        <v>5975.2168966409936</v>
      </c>
      <c r="EA78" s="89">
        <v>6754.9172865966593</v>
      </c>
      <c r="EB78" s="89">
        <v>8298.2489484129565</v>
      </c>
      <c r="EC78" s="89">
        <v>10318.16853559319</v>
      </c>
      <c r="ED78" s="89">
        <v>14249.157498873145</v>
      </c>
      <c r="EE78" s="89">
        <v>20718.879173079607</v>
      </c>
      <c r="EF78" s="89"/>
      <c r="EG78" s="89"/>
      <c r="EH78" s="89"/>
      <c r="EI78" s="89"/>
      <c r="EJ78" s="89"/>
      <c r="EK78" s="89"/>
      <c r="EL78" s="89"/>
      <c r="EM78" s="89"/>
      <c r="EN78" s="89">
        <v>20.860730254039279</v>
      </c>
      <c r="EO78" s="89">
        <v>1.111188488224061</v>
      </c>
      <c r="EP78" s="89">
        <v>25.783783007370175</v>
      </c>
      <c r="EQ78" s="89">
        <v>5675.8936556490207</v>
      </c>
      <c r="ER78" s="89">
        <v>109403.70373058437</v>
      </c>
    </row>
    <row r="79" spans="1:148" x14ac:dyDescent="0.25">
      <c r="A79" s="88" t="s">
        <v>372</v>
      </c>
      <c r="B79" s="89"/>
      <c r="C79" s="89"/>
      <c r="D79" s="89"/>
      <c r="E79" s="89">
        <v>79.300555747855526</v>
      </c>
      <c r="F79" s="89">
        <v>17.135111156596562</v>
      </c>
      <c r="G79" s="89">
        <v>39.850937792223853</v>
      </c>
      <c r="H79" s="89">
        <v>92.985521515188992</v>
      </c>
      <c r="I79" s="89">
        <v>21.867793897141102</v>
      </c>
      <c r="J79" s="89">
        <v>1.4345425409810757</v>
      </c>
      <c r="K79" s="89">
        <v>1.5916117233622515</v>
      </c>
      <c r="L79" s="89"/>
      <c r="M79" s="89"/>
      <c r="N79" s="89"/>
      <c r="O79" s="89">
        <v>69.913679674719759</v>
      </c>
      <c r="P79" s="89">
        <v>1101.7257898858188</v>
      </c>
      <c r="Q79" s="89">
        <v>339.79497308512498</v>
      </c>
      <c r="R79" s="89">
        <v>1963.1504637803814</v>
      </c>
      <c r="S79" s="89"/>
      <c r="T79" s="89">
        <v>60.4691494329292</v>
      </c>
      <c r="U79" s="89">
        <v>2.2357282240877385</v>
      </c>
      <c r="V79" s="89"/>
      <c r="W79" s="89"/>
      <c r="X79" s="89"/>
      <c r="Y79" s="89"/>
      <c r="Z79" s="89"/>
      <c r="AA79" s="89">
        <v>22.490735579301305</v>
      </c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>
        <v>4579.8732370946445</v>
      </c>
      <c r="AM79" s="89"/>
      <c r="AN79" s="89">
        <v>541.80849889099875</v>
      </c>
      <c r="AO79" s="89">
        <v>43.133963762023185</v>
      </c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89">
        <v>5.1444673309063306E-2</v>
      </c>
      <c r="BD79" s="89">
        <v>94.511124731933691</v>
      </c>
      <c r="BE79" s="89">
        <v>324.13375320071145</v>
      </c>
      <c r="BF79" s="89"/>
      <c r="BG79" s="89"/>
      <c r="BH79" s="89"/>
      <c r="BI79" s="89"/>
      <c r="BJ79" s="89"/>
      <c r="BK79" s="89"/>
      <c r="BL79" s="89"/>
      <c r="BM79" s="89"/>
      <c r="BN79" s="89"/>
      <c r="BO79" s="89"/>
      <c r="BP79" s="89"/>
      <c r="BQ79" s="89"/>
      <c r="BR79" s="89"/>
      <c r="BS79" s="89"/>
      <c r="BT79" s="89"/>
      <c r="BU79" s="89"/>
      <c r="BV79" s="89"/>
      <c r="BW79" s="89"/>
      <c r="BX79" s="89"/>
      <c r="BY79" s="89"/>
      <c r="BZ79" s="89"/>
      <c r="CA79" s="89"/>
      <c r="CB79" s="89"/>
      <c r="CC79" s="89"/>
      <c r="CD79" s="89"/>
      <c r="CE79" s="89"/>
      <c r="CF79" s="89"/>
      <c r="CG79" s="89"/>
      <c r="CH79" s="89"/>
      <c r="CI79" s="89"/>
      <c r="CJ79" s="89"/>
      <c r="CK79" s="89"/>
      <c r="CL79" s="89"/>
      <c r="CM79" s="89"/>
      <c r="CN79" s="89"/>
      <c r="CO79" s="89"/>
      <c r="CP79" s="89"/>
      <c r="CQ79" s="89"/>
      <c r="CR79" s="89"/>
      <c r="CS79" s="89"/>
      <c r="CT79" s="89"/>
      <c r="CU79" s="89"/>
      <c r="CV79" s="89"/>
      <c r="CW79" s="89"/>
      <c r="CX79" s="89"/>
      <c r="CY79" s="89"/>
      <c r="CZ79" s="89"/>
      <c r="DA79" s="89"/>
      <c r="DB79" s="89"/>
      <c r="DC79" s="89"/>
      <c r="DD79" s="89"/>
      <c r="DE79" s="89"/>
      <c r="DF79" s="89"/>
      <c r="DG79" s="89"/>
      <c r="DH79" s="89"/>
      <c r="DI79" s="89"/>
      <c r="DJ79" s="89"/>
      <c r="DK79" s="89"/>
      <c r="DL79" s="89"/>
      <c r="DM79" s="89"/>
      <c r="DN79" s="89"/>
      <c r="DO79" s="89"/>
      <c r="DP79" s="89"/>
      <c r="DQ79" s="89"/>
      <c r="DR79" s="89"/>
      <c r="DS79" s="89"/>
      <c r="DT79" s="89"/>
      <c r="DU79" s="89"/>
      <c r="DV79" s="89">
        <v>87.354930661208499</v>
      </c>
      <c r="DW79" s="89">
        <v>131.86302695391834</v>
      </c>
      <c r="DX79" s="89">
        <v>147.76746795077736</v>
      </c>
      <c r="DY79" s="89">
        <v>196.69427882193628</v>
      </c>
      <c r="DZ79" s="89">
        <v>223.27030440975722</v>
      </c>
      <c r="EA79" s="89">
        <v>262.17994616919106</v>
      </c>
      <c r="EB79" s="89">
        <v>293.58115548348837</v>
      </c>
      <c r="EC79" s="89">
        <v>478.51548005208144</v>
      </c>
      <c r="ED79" s="89">
        <v>658.78520367383976</v>
      </c>
      <c r="EE79" s="89">
        <v>1279.9484196761482</v>
      </c>
      <c r="EF79" s="89"/>
      <c r="EG79" s="89"/>
      <c r="EH79" s="89"/>
      <c r="EI79" s="89"/>
      <c r="EJ79" s="89"/>
      <c r="EK79" s="89"/>
      <c r="EL79" s="89"/>
      <c r="EM79" s="89"/>
      <c r="EN79" s="89">
        <v>2.5813131584053298E-2</v>
      </c>
      <c r="EO79" s="89">
        <v>1.3749880426961077E-3</v>
      </c>
      <c r="EP79" s="89">
        <v>-228.69500610272752</v>
      </c>
      <c r="EQ79" s="89">
        <v>1345.0070642363012</v>
      </c>
      <c r="ER79" s="89">
        <v>14273.758076494882</v>
      </c>
    </row>
    <row r="80" spans="1:148" x14ac:dyDescent="0.25">
      <c r="A80" s="88" t="s">
        <v>373</v>
      </c>
      <c r="B80" s="89"/>
      <c r="C80" s="89"/>
      <c r="D80" s="89"/>
      <c r="E80" s="89">
        <v>62.709991699629597</v>
      </c>
      <c r="F80" s="89">
        <v>115.83218322780114</v>
      </c>
      <c r="G80" s="89">
        <v>162.13057678768126</v>
      </c>
      <c r="H80" s="89">
        <v>648.52230715072506</v>
      </c>
      <c r="I80" s="89">
        <v>146.99871021152131</v>
      </c>
      <c r="J80" s="89">
        <v>9.6432179788993491</v>
      </c>
      <c r="K80" s="89">
        <v>10.699061441326968</v>
      </c>
      <c r="L80" s="89"/>
      <c r="M80" s="89"/>
      <c r="N80" s="89"/>
      <c r="O80" s="89"/>
      <c r="P80" s="89">
        <v>37.220964188166462</v>
      </c>
      <c r="Q80" s="89">
        <v>64.986856199034477</v>
      </c>
      <c r="R80" s="89">
        <v>1167.2682116934116</v>
      </c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>
        <v>0.3052282158288589</v>
      </c>
      <c r="AP80" s="89"/>
      <c r="AQ80" s="89">
        <v>19.923925830884649</v>
      </c>
      <c r="AR80" s="89">
        <v>697.6703904594674</v>
      </c>
      <c r="AS80" s="89">
        <v>286.37455365090472</v>
      </c>
      <c r="AT80" s="89"/>
      <c r="AU80" s="89"/>
      <c r="AV80" s="89"/>
      <c r="AW80" s="89"/>
      <c r="AX80" s="89"/>
      <c r="AY80" s="89"/>
      <c r="AZ80" s="89"/>
      <c r="BA80" s="89"/>
      <c r="BB80" s="89"/>
      <c r="BC80" s="89">
        <v>0.34169914371686999</v>
      </c>
      <c r="BD80" s="89">
        <v>468.11363923113919</v>
      </c>
      <c r="BE80" s="89">
        <v>924.73703025358805</v>
      </c>
      <c r="BF80" s="89"/>
      <c r="BG80" s="89"/>
      <c r="BH80" s="89"/>
      <c r="BI80" s="89"/>
      <c r="BJ80" s="89"/>
      <c r="BK80" s="89"/>
      <c r="BL80" s="89"/>
      <c r="BM80" s="89"/>
      <c r="BN80" s="89"/>
      <c r="BO80" s="89"/>
      <c r="BP80" s="89"/>
      <c r="BQ80" s="89"/>
      <c r="BR80" s="89"/>
      <c r="BS80" s="89"/>
      <c r="BT80" s="89"/>
      <c r="BU80" s="89"/>
      <c r="BV80" s="89"/>
      <c r="BW80" s="89"/>
      <c r="BX80" s="89"/>
      <c r="BY80" s="89"/>
      <c r="BZ80" s="89"/>
      <c r="CA80" s="89"/>
      <c r="CB80" s="89"/>
      <c r="CC80" s="89"/>
      <c r="CD80" s="89"/>
      <c r="CE80" s="89"/>
      <c r="CF80" s="89"/>
      <c r="CG80" s="89"/>
      <c r="CH80" s="89"/>
      <c r="CI80" s="89"/>
      <c r="CJ80" s="89"/>
      <c r="CK80" s="89"/>
      <c r="CL80" s="89"/>
      <c r="CM80" s="89"/>
      <c r="CN80" s="89"/>
      <c r="CO80" s="89"/>
      <c r="CP80" s="89"/>
      <c r="CQ80" s="89"/>
      <c r="CR80" s="89"/>
      <c r="CS80" s="89"/>
      <c r="CT80" s="89"/>
      <c r="CU80" s="89"/>
      <c r="CV80" s="89"/>
      <c r="CW80" s="89"/>
      <c r="CX80" s="89"/>
      <c r="CY80" s="89"/>
      <c r="CZ80" s="89"/>
      <c r="DA80" s="89"/>
      <c r="DB80" s="89"/>
      <c r="DC80" s="89"/>
      <c r="DD80" s="89"/>
      <c r="DE80" s="89"/>
      <c r="DF80" s="89"/>
      <c r="DG80" s="89"/>
      <c r="DH80" s="89"/>
      <c r="DI80" s="89"/>
      <c r="DJ80" s="89"/>
      <c r="DK80" s="89"/>
      <c r="DL80" s="89"/>
      <c r="DM80" s="89"/>
      <c r="DN80" s="89"/>
      <c r="DO80" s="89"/>
      <c r="DP80" s="89"/>
      <c r="DQ80" s="89"/>
      <c r="DR80" s="89"/>
      <c r="DS80" s="89"/>
      <c r="DT80" s="89"/>
      <c r="DU80" s="89"/>
      <c r="DV80" s="89">
        <v>599.72852371399813</v>
      </c>
      <c r="DW80" s="89">
        <v>848.82749469172575</v>
      </c>
      <c r="DX80" s="89">
        <v>1076.5617005846277</v>
      </c>
      <c r="DY80" s="89">
        <v>1356.8499539912766</v>
      </c>
      <c r="DZ80" s="89">
        <v>1484.2537055397531</v>
      </c>
      <c r="EA80" s="89">
        <v>1719.9506459044349</v>
      </c>
      <c r="EB80" s="89">
        <v>2213.6401831547819</v>
      </c>
      <c r="EC80" s="89">
        <v>2611.7769067437716</v>
      </c>
      <c r="ED80" s="89">
        <v>3328.4230092039525</v>
      </c>
      <c r="EE80" s="89">
        <v>4441.613288358767</v>
      </c>
      <c r="EF80" s="89"/>
      <c r="EG80" s="89"/>
      <c r="EH80" s="89"/>
      <c r="EI80" s="89"/>
      <c r="EJ80" s="89"/>
      <c r="EK80" s="89"/>
      <c r="EL80" s="89"/>
      <c r="EM80" s="89"/>
      <c r="EN80" s="89"/>
      <c r="EO80" s="89"/>
      <c r="EP80" s="89">
        <v>186.56853628431335</v>
      </c>
      <c r="EQ80" s="89">
        <v>946.75447296642722</v>
      </c>
      <c r="ER80" s="89">
        <v>25638.426968501561</v>
      </c>
    </row>
    <row r="81" spans="1:148" x14ac:dyDescent="0.25">
      <c r="A81" s="88" t="s">
        <v>374</v>
      </c>
      <c r="B81" s="89">
        <v>1001.0612981684277</v>
      </c>
      <c r="C81" s="89">
        <v>74.704728065745087</v>
      </c>
      <c r="D81" s="89">
        <v>3.7910200967727521</v>
      </c>
      <c r="E81" s="89">
        <v>127.50793310914717</v>
      </c>
      <c r="F81" s="89">
        <v>131.83310646223114</v>
      </c>
      <c r="G81" s="89">
        <v>438.97153173659592</v>
      </c>
      <c r="H81" s="89">
        <v>536.52076101139494</v>
      </c>
      <c r="I81" s="89">
        <v>795.1415561027635</v>
      </c>
      <c r="J81" s="89">
        <v>52.161841002188631</v>
      </c>
      <c r="K81" s="89">
        <v>57.87308168251554</v>
      </c>
      <c r="L81" s="89">
        <v>6.865430843918217E-3</v>
      </c>
      <c r="M81" s="89">
        <v>4112.4741299166435</v>
      </c>
      <c r="N81" s="89">
        <v>2845.9746988939805</v>
      </c>
      <c r="O81" s="89">
        <v>191.62659787632043</v>
      </c>
      <c r="P81" s="89">
        <v>76.269372390112338</v>
      </c>
      <c r="Q81" s="89">
        <v>9.0407987995339845</v>
      </c>
      <c r="R81" s="89">
        <v>61.251635914154626</v>
      </c>
      <c r="S81" s="89">
        <v>9836.5877939841157</v>
      </c>
      <c r="T81" s="89">
        <v>1893.6430148487609</v>
      </c>
      <c r="U81" s="89">
        <v>94.82476762447159</v>
      </c>
      <c r="V81" s="89">
        <v>909.50069620565944</v>
      </c>
      <c r="W81" s="89">
        <v>105.31854201160589</v>
      </c>
      <c r="X81" s="89">
        <v>947.86687810445267</v>
      </c>
      <c r="Y81" s="89">
        <v>2434.714933483589</v>
      </c>
      <c r="Z81" s="89">
        <v>16.486809111019319</v>
      </c>
      <c r="AA81" s="89">
        <v>96.6414833940443</v>
      </c>
      <c r="AB81" s="89">
        <v>92.341955672474782</v>
      </c>
      <c r="AC81" s="89">
        <v>656.52253361419582</v>
      </c>
      <c r="AD81" s="89">
        <v>404.80624693924261</v>
      </c>
      <c r="AE81" s="89">
        <v>55.923625014340629</v>
      </c>
      <c r="AF81" s="89">
        <v>657.5263646165256</v>
      </c>
      <c r="AG81" s="89">
        <v>239.53317204334533</v>
      </c>
      <c r="AH81" s="89">
        <v>3.3394427901633984E-4</v>
      </c>
      <c r="AI81" s="89">
        <v>1.524256201537816E-3</v>
      </c>
      <c r="AJ81" s="89">
        <v>81.849049827911486</v>
      </c>
      <c r="AK81" s="89">
        <v>123.66527191772326</v>
      </c>
      <c r="AL81" s="89">
        <v>1217.849963992385</v>
      </c>
      <c r="AM81" s="89">
        <v>171.82093227504939</v>
      </c>
      <c r="AN81" s="89">
        <v>5395.6663734465747</v>
      </c>
      <c r="AO81" s="89">
        <v>434.73248426303132</v>
      </c>
      <c r="AP81" s="89">
        <v>313.7889387977682</v>
      </c>
      <c r="AQ81" s="89">
        <v>52.794933125363563</v>
      </c>
      <c r="AR81" s="89">
        <v>4748.9946457084807</v>
      </c>
      <c r="AS81" s="89">
        <v>2991.5143043607904</v>
      </c>
      <c r="AT81" s="89">
        <v>91.651978490990317</v>
      </c>
      <c r="AU81" s="89"/>
      <c r="AV81" s="89">
        <v>251.41638297185105</v>
      </c>
      <c r="AW81" s="89">
        <v>174.05891181265972</v>
      </c>
      <c r="AX81" s="89">
        <v>1118.8128004694113</v>
      </c>
      <c r="AY81" s="89">
        <v>13.620851977616049</v>
      </c>
      <c r="AZ81" s="89">
        <v>180.11342649446789</v>
      </c>
      <c r="BA81" s="89">
        <v>1226.7727405233998</v>
      </c>
      <c r="BB81" s="89"/>
      <c r="BC81" s="89">
        <v>1085.4628789765404</v>
      </c>
      <c r="BD81" s="89">
        <v>1021.843019907178</v>
      </c>
      <c r="BE81" s="89">
        <v>3392.1173074809562</v>
      </c>
      <c r="BF81" s="89"/>
      <c r="BG81" s="89"/>
      <c r="BH81" s="89"/>
      <c r="BI81" s="89"/>
      <c r="BJ81" s="89"/>
      <c r="BK81" s="89"/>
      <c r="BL81" s="89"/>
      <c r="BM81" s="89"/>
      <c r="BN81" s="89"/>
      <c r="BO81" s="89"/>
      <c r="BP81" s="89"/>
      <c r="BQ81" s="89"/>
      <c r="BR81" s="89"/>
      <c r="BS81" s="89"/>
      <c r="BT81" s="89"/>
      <c r="BU81" s="89"/>
      <c r="BV81" s="89"/>
      <c r="BW81" s="89"/>
      <c r="BX81" s="89"/>
      <c r="BY81" s="89"/>
      <c r="BZ81" s="89"/>
      <c r="CA81" s="89"/>
      <c r="CB81" s="89"/>
      <c r="CC81" s="89"/>
      <c r="CD81" s="89"/>
      <c r="CE81" s="89"/>
      <c r="CF81" s="89"/>
      <c r="CG81" s="89"/>
      <c r="CH81" s="89"/>
      <c r="CI81" s="89"/>
      <c r="CJ81" s="89"/>
      <c r="CK81" s="89"/>
      <c r="CL81" s="89"/>
      <c r="CM81" s="89"/>
      <c r="CN81" s="89"/>
      <c r="CO81" s="89"/>
      <c r="CP81" s="89"/>
      <c r="CQ81" s="89"/>
      <c r="CR81" s="89"/>
      <c r="CS81" s="89"/>
      <c r="CT81" s="89"/>
      <c r="CU81" s="89"/>
      <c r="CV81" s="89"/>
      <c r="CW81" s="89"/>
      <c r="CX81" s="89"/>
      <c r="CY81" s="89"/>
      <c r="CZ81" s="89"/>
      <c r="DA81" s="89"/>
      <c r="DB81" s="89"/>
      <c r="DC81" s="89"/>
      <c r="DD81" s="89"/>
      <c r="DE81" s="89"/>
      <c r="DF81" s="89"/>
      <c r="DG81" s="89"/>
      <c r="DH81" s="89"/>
      <c r="DI81" s="89"/>
      <c r="DJ81" s="89"/>
      <c r="DK81" s="89"/>
      <c r="DL81" s="89"/>
      <c r="DM81" s="89"/>
      <c r="DN81" s="89"/>
      <c r="DO81" s="89"/>
      <c r="DP81" s="89"/>
      <c r="DQ81" s="89"/>
      <c r="DR81" s="89"/>
      <c r="DS81" s="89"/>
      <c r="DT81" s="89"/>
      <c r="DU81" s="89"/>
      <c r="DV81" s="89">
        <v>57.110105073342396</v>
      </c>
      <c r="DW81" s="89">
        <v>57.626980140088584</v>
      </c>
      <c r="DX81" s="89">
        <v>68.597700256125094</v>
      </c>
      <c r="DY81" s="89">
        <v>60.211940554062913</v>
      </c>
      <c r="DZ81" s="89">
        <v>57.922107404101865</v>
      </c>
      <c r="EA81" s="89">
        <v>81.041412774969146</v>
      </c>
      <c r="EB81" s="89">
        <v>69.02537658269398</v>
      </c>
      <c r="EC81" s="89">
        <v>129.91217343128201</v>
      </c>
      <c r="ED81" s="89">
        <v>251.6069874781293</v>
      </c>
      <c r="EE81" s="89">
        <v>582.62279870544467</v>
      </c>
      <c r="EF81" s="89"/>
      <c r="EG81" s="89"/>
      <c r="EH81" s="89"/>
      <c r="EI81" s="89"/>
      <c r="EJ81" s="89"/>
      <c r="EK81" s="89"/>
      <c r="EL81" s="89"/>
      <c r="EM81" s="89"/>
      <c r="EN81" s="89"/>
      <c r="EO81" s="89"/>
      <c r="EP81" s="89">
        <v>278.42550590120192</v>
      </c>
      <c r="EQ81" s="89">
        <v>5029.9800896295146</v>
      </c>
      <c r="ER81" s="89">
        <v>59771.082006278797</v>
      </c>
    </row>
    <row r="82" spans="1:148" x14ac:dyDescent="0.25">
      <c r="A82" s="88" t="s">
        <v>375</v>
      </c>
      <c r="B82" s="89">
        <v>61.558138209613332</v>
      </c>
      <c r="C82" s="89">
        <v>27.67087098122952</v>
      </c>
      <c r="D82" s="89">
        <v>6.3189018678204798</v>
      </c>
      <c r="E82" s="89">
        <v>36.946343597636186</v>
      </c>
      <c r="F82" s="89">
        <v>29.082420698480046</v>
      </c>
      <c r="G82" s="89">
        <v>105.46583206845051</v>
      </c>
      <c r="H82" s="89">
        <v>130.99966509554906</v>
      </c>
      <c r="I82" s="89">
        <v>59.723949437851502</v>
      </c>
      <c r="J82" s="89">
        <v>3.9179327639081936</v>
      </c>
      <c r="K82" s="89">
        <v>4.3469102799256838</v>
      </c>
      <c r="L82" s="89">
        <v>1.6931807310321611E-3</v>
      </c>
      <c r="M82" s="89">
        <v>3625.633240039193</v>
      </c>
      <c r="N82" s="89">
        <v>2467.63907124445</v>
      </c>
      <c r="O82" s="89">
        <v>239.60345709751095</v>
      </c>
      <c r="P82" s="89">
        <v>139.22417554012554</v>
      </c>
      <c r="Q82" s="89">
        <v>13.901244555444688</v>
      </c>
      <c r="R82" s="89">
        <v>104.50849817261798</v>
      </c>
      <c r="S82" s="89">
        <v>401.27228079951186</v>
      </c>
      <c r="T82" s="89">
        <v>21194.273608523588</v>
      </c>
      <c r="U82" s="89">
        <v>12336.244065989971</v>
      </c>
      <c r="V82" s="89">
        <v>161.76364688716916</v>
      </c>
      <c r="W82" s="89">
        <v>25.974091067048036</v>
      </c>
      <c r="X82" s="89">
        <v>233.76681960343222</v>
      </c>
      <c r="Y82" s="89">
        <v>3332.8266588153574</v>
      </c>
      <c r="Z82" s="89">
        <v>19.017197442361997</v>
      </c>
      <c r="AA82" s="89">
        <v>5126.7800328746598</v>
      </c>
      <c r="AB82" s="89">
        <v>42.56318201311089</v>
      </c>
      <c r="AC82" s="89">
        <v>408.65795692274048</v>
      </c>
      <c r="AD82" s="89">
        <v>112.75031725512756</v>
      </c>
      <c r="AE82" s="89">
        <v>93.566326068805211</v>
      </c>
      <c r="AF82" s="89">
        <v>135.36472677543023</v>
      </c>
      <c r="AG82" s="89">
        <v>226.87822649637727</v>
      </c>
      <c r="AH82" s="89">
        <v>5.7754117020765796E-4</v>
      </c>
      <c r="AI82" s="89">
        <v>2.6361305332898246E-3</v>
      </c>
      <c r="AJ82" s="89">
        <v>141.55414189630511</v>
      </c>
      <c r="AK82" s="89">
        <v>81.849726550251688</v>
      </c>
      <c r="AL82" s="89">
        <v>945.64599542766325</v>
      </c>
      <c r="AM82" s="89">
        <v>5.5058513110178398</v>
      </c>
      <c r="AN82" s="89">
        <v>163.98935096683792</v>
      </c>
      <c r="AO82" s="89">
        <v>784.82236237248878</v>
      </c>
      <c r="AP82" s="89">
        <v>102.00212127666114</v>
      </c>
      <c r="AQ82" s="89">
        <v>9.7428782356393793</v>
      </c>
      <c r="AR82" s="89">
        <v>562.83802361350683</v>
      </c>
      <c r="AS82" s="89">
        <v>19698.212401112978</v>
      </c>
      <c r="AT82" s="89">
        <v>64.504802665418325</v>
      </c>
      <c r="AU82" s="89"/>
      <c r="AV82" s="89">
        <v>281.44446512932814</v>
      </c>
      <c r="AW82" s="89">
        <v>189.2609755866801</v>
      </c>
      <c r="AX82" s="89">
        <v>1216.5283576149852</v>
      </c>
      <c r="AY82" s="89">
        <v>19.048696868167472</v>
      </c>
      <c r="AZ82" s="89">
        <v>264.08434598710789</v>
      </c>
      <c r="BA82" s="89">
        <v>1448.9316602641793</v>
      </c>
      <c r="BB82" s="89">
        <v>215.28889979642324</v>
      </c>
      <c r="BC82" s="89">
        <v>11850.751164624991</v>
      </c>
      <c r="BD82" s="89">
        <v>1394.8881624630642</v>
      </c>
      <c r="BE82" s="89">
        <v>3808.2006751255958</v>
      </c>
      <c r="BF82" s="89"/>
      <c r="BG82" s="89"/>
      <c r="BH82" s="89"/>
      <c r="BI82" s="89"/>
      <c r="BJ82" s="89"/>
      <c r="BK82" s="89"/>
      <c r="BL82" s="89"/>
      <c r="BM82" s="89"/>
      <c r="BN82" s="89"/>
      <c r="BO82" s="89"/>
      <c r="BP82" s="89"/>
      <c r="BQ82" s="89"/>
      <c r="BR82" s="89"/>
      <c r="BS82" s="89"/>
      <c r="BT82" s="89"/>
      <c r="BU82" s="89"/>
      <c r="BV82" s="89"/>
      <c r="BW82" s="89"/>
      <c r="BX82" s="89"/>
      <c r="BY82" s="89"/>
      <c r="BZ82" s="89"/>
      <c r="CA82" s="89"/>
      <c r="CB82" s="89"/>
      <c r="CC82" s="89"/>
      <c r="CD82" s="89"/>
      <c r="CE82" s="89"/>
      <c r="CF82" s="89"/>
      <c r="CG82" s="89"/>
      <c r="CH82" s="89"/>
      <c r="CI82" s="89"/>
      <c r="CJ82" s="89"/>
      <c r="CK82" s="89"/>
      <c r="CL82" s="89"/>
      <c r="CM82" s="89"/>
      <c r="CN82" s="89"/>
      <c r="CO82" s="89"/>
      <c r="CP82" s="89"/>
      <c r="CQ82" s="89"/>
      <c r="CR82" s="89"/>
      <c r="CS82" s="89"/>
      <c r="CT82" s="89"/>
      <c r="CU82" s="89"/>
      <c r="CV82" s="89"/>
      <c r="CW82" s="89"/>
      <c r="CX82" s="89"/>
      <c r="CY82" s="89"/>
      <c r="CZ82" s="89"/>
      <c r="DA82" s="89"/>
      <c r="DB82" s="89"/>
      <c r="DC82" s="89"/>
      <c r="DD82" s="89"/>
      <c r="DE82" s="89"/>
      <c r="DF82" s="89"/>
      <c r="DG82" s="89"/>
      <c r="DH82" s="89"/>
      <c r="DI82" s="89"/>
      <c r="DJ82" s="89"/>
      <c r="DK82" s="89"/>
      <c r="DL82" s="89"/>
      <c r="DM82" s="89"/>
      <c r="DN82" s="89"/>
      <c r="DO82" s="89"/>
      <c r="DP82" s="89"/>
      <c r="DQ82" s="89"/>
      <c r="DR82" s="89"/>
      <c r="DS82" s="89"/>
      <c r="DT82" s="89"/>
      <c r="DU82" s="89"/>
      <c r="DV82" s="89">
        <v>258.87771935422467</v>
      </c>
      <c r="DW82" s="89">
        <v>407.54163456609888</v>
      </c>
      <c r="DX82" s="89">
        <v>543.88922959270838</v>
      </c>
      <c r="DY82" s="89">
        <v>743.32671189206633</v>
      </c>
      <c r="DZ82" s="89">
        <v>754.50947223302785</v>
      </c>
      <c r="EA82" s="89">
        <v>825.4025725424051</v>
      </c>
      <c r="EB82" s="89">
        <v>1062.0312313922325</v>
      </c>
      <c r="EC82" s="89">
        <v>1435.553344708022</v>
      </c>
      <c r="ED82" s="89">
        <v>2113.222857650228</v>
      </c>
      <c r="EE82" s="89">
        <v>2927.5284057169083</v>
      </c>
      <c r="EF82" s="89"/>
      <c r="EG82" s="89"/>
      <c r="EH82" s="89"/>
      <c r="EI82" s="89"/>
      <c r="EJ82" s="89"/>
      <c r="EK82" s="89"/>
      <c r="EL82" s="89"/>
      <c r="EM82" s="89"/>
      <c r="EN82" s="89"/>
      <c r="EO82" s="89"/>
      <c r="EP82" s="89">
        <v>-645.90391922607569</v>
      </c>
      <c r="EQ82" s="89">
        <v>11741.859540664365</v>
      </c>
      <c r="ER82" s="89">
        <v>116325.1785560124</v>
      </c>
    </row>
    <row r="83" spans="1:148" x14ac:dyDescent="0.25">
      <c r="A83" s="88" t="s">
        <v>376</v>
      </c>
      <c r="B83" s="89">
        <v>14.066506878074524</v>
      </c>
      <c r="C83" s="89">
        <v>6.3230008182951289</v>
      </c>
      <c r="D83" s="89">
        <v>2.2460888608837375</v>
      </c>
      <c r="E83" s="89">
        <v>6.1536264701500665</v>
      </c>
      <c r="F83" s="89">
        <v>4.5944133584144931</v>
      </c>
      <c r="G83" s="89">
        <v>20.376575712575058</v>
      </c>
      <c r="H83" s="89">
        <v>11.320319840319474</v>
      </c>
      <c r="I83" s="89">
        <v>5.4446201488513628</v>
      </c>
      <c r="J83" s="89">
        <v>0.35717088151407494</v>
      </c>
      <c r="K83" s="89">
        <v>0.39627780008019342</v>
      </c>
      <c r="L83" s="89">
        <v>7.7149974568743648E-5</v>
      </c>
      <c r="M83" s="89">
        <v>95.085456535871629</v>
      </c>
      <c r="N83" s="89">
        <v>8.0494347539012967</v>
      </c>
      <c r="O83" s="89">
        <v>27.856776680891603</v>
      </c>
      <c r="P83" s="89">
        <v>8.5532420054834564</v>
      </c>
      <c r="Q83" s="89">
        <v>0.91544695532777576</v>
      </c>
      <c r="R83" s="89">
        <v>5.4928835510563134</v>
      </c>
      <c r="S83" s="89">
        <v>13.737402366707999</v>
      </c>
      <c r="T83" s="89">
        <v>1309.00573197325</v>
      </c>
      <c r="U83" s="89">
        <v>2836.5419207123564</v>
      </c>
      <c r="V83" s="89">
        <v>13.175085883006934</v>
      </c>
      <c r="W83" s="89">
        <v>1.1835124440894222</v>
      </c>
      <c r="X83" s="89">
        <v>10.651611996804798</v>
      </c>
      <c r="Y83" s="89">
        <v>133.3304902208609</v>
      </c>
      <c r="Z83" s="89">
        <v>5.8383987546173381</v>
      </c>
      <c r="AA83" s="89">
        <v>36.645393636117852</v>
      </c>
      <c r="AB83" s="89">
        <v>2.242978541626897</v>
      </c>
      <c r="AC83" s="89">
        <v>9.178684003249133</v>
      </c>
      <c r="AD83" s="89">
        <v>16.110485992081465</v>
      </c>
      <c r="AE83" s="89">
        <v>5.3289600961569308</v>
      </c>
      <c r="AF83" s="89">
        <v>24.449905651860345</v>
      </c>
      <c r="AG83" s="89">
        <v>37.291698418022172</v>
      </c>
      <c r="AH83" s="89">
        <v>7.0606253111179363E-5</v>
      </c>
      <c r="AI83" s="89">
        <v>3.2227537926109498E-4</v>
      </c>
      <c r="AJ83" s="89">
        <v>17.305445961211184</v>
      </c>
      <c r="AK83" s="89">
        <v>1891.2989719572008</v>
      </c>
      <c r="AL83" s="89">
        <v>42.528632274293521</v>
      </c>
      <c r="AM83" s="89">
        <v>2.3929510820094486</v>
      </c>
      <c r="AN83" s="89">
        <v>8.0646334418305621</v>
      </c>
      <c r="AO83" s="89">
        <v>211.98279764880772</v>
      </c>
      <c r="AP83" s="89">
        <v>82.86154906636267</v>
      </c>
      <c r="AQ83" s="89">
        <v>6.9263214911109925</v>
      </c>
      <c r="AR83" s="89">
        <v>120.10543576568452</v>
      </c>
      <c r="AS83" s="89">
        <v>20913.563072735295</v>
      </c>
      <c r="AT83" s="89">
        <v>172.65433716421236</v>
      </c>
      <c r="AU83" s="89"/>
      <c r="AV83" s="89">
        <v>84.133701620563869</v>
      </c>
      <c r="AW83" s="89">
        <v>46.728195200668189</v>
      </c>
      <c r="AX83" s="89">
        <v>300.35866815949169</v>
      </c>
      <c r="AY83" s="89">
        <v>5.2194907351542765</v>
      </c>
      <c r="AZ83" s="89">
        <v>76.000463183401251</v>
      </c>
      <c r="BA83" s="89">
        <v>479.06865098756987</v>
      </c>
      <c r="BB83" s="89">
        <v>648.09720589721189</v>
      </c>
      <c r="BC83" s="89">
        <v>19052.441818924788</v>
      </c>
      <c r="BD83" s="89">
        <v>2306.4641696243652</v>
      </c>
      <c r="BE83" s="89">
        <v>5832.7802929760901</v>
      </c>
      <c r="BF83" s="89"/>
      <c r="BG83" s="89"/>
      <c r="BH83" s="89"/>
      <c r="BI83" s="89"/>
      <c r="BJ83" s="89"/>
      <c r="BK83" s="89"/>
      <c r="BL83" s="89"/>
      <c r="BM83" s="89"/>
      <c r="BN83" s="89"/>
      <c r="BO83" s="89"/>
      <c r="BP83" s="89"/>
      <c r="BQ83" s="89"/>
      <c r="BR83" s="89"/>
      <c r="BS83" s="89"/>
      <c r="BT83" s="89"/>
      <c r="BU83" s="89"/>
      <c r="BV83" s="89"/>
      <c r="BW83" s="89"/>
      <c r="BX83" s="89"/>
      <c r="BY83" s="89"/>
      <c r="BZ83" s="89"/>
      <c r="CA83" s="89"/>
      <c r="CB83" s="89"/>
      <c r="CC83" s="89"/>
      <c r="CD83" s="89"/>
      <c r="CE83" s="89"/>
      <c r="CF83" s="89"/>
      <c r="CG83" s="89"/>
      <c r="CH83" s="89"/>
      <c r="CI83" s="89"/>
      <c r="CJ83" s="89"/>
      <c r="CK83" s="89"/>
      <c r="CL83" s="89"/>
      <c r="CM83" s="89"/>
      <c r="CN83" s="89"/>
      <c r="CO83" s="89"/>
      <c r="CP83" s="89"/>
      <c r="CQ83" s="89"/>
      <c r="CR83" s="89"/>
      <c r="CS83" s="89"/>
      <c r="CT83" s="89"/>
      <c r="CU83" s="89"/>
      <c r="CV83" s="89"/>
      <c r="CW83" s="89"/>
      <c r="CX83" s="89"/>
      <c r="CY83" s="89"/>
      <c r="CZ83" s="89"/>
      <c r="DA83" s="89"/>
      <c r="DB83" s="89"/>
      <c r="DC83" s="89"/>
      <c r="DD83" s="89"/>
      <c r="DE83" s="89"/>
      <c r="DF83" s="89"/>
      <c r="DG83" s="89"/>
      <c r="DH83" s="89"/>
      <c r="DI83" s="89"/>
      <c r="DJ83" s="89"/>
      <c r="DK83" s="89"/>
      <c r="DL83" s="89"/>
      <c r="DM83" s="89"/>
      <c r="DN83" s="89"/>
      <c r="DO83" s="89"/>
      <c r="DP83" s="89"/>
      <c r="DQ83" s="89"/>
      <c r="DR83" s="89"/>
      <c r="DS83" s="89"/>
      <c r="DT83" s="89"/>
      <c r="DU83" s="89"/>
      <c r="DV83" s="89">
        <v>66.872321892403562</v>
      </c>
      <c r="DW83" s="89">
        <v>159.31108403520369</v>
      </c>
      <c r="DX83" s="89">
        <v>182.25525898280094</v>
      </c>
      <c r="DY83" s="89">
        <v>262.52098640292019</v>
      </c>
      <c r="DZ83" s="89">
        <v>315.35116492959537</v>
      </c>
      <c r="EA83" s="89">
        <v>578.00404924901704</v>
      </c>
      <c r="EB83" s="89">
        <v>1029.9771403911056</v>
      </c>
      <c r="EC83" s="89">
        <v>1594.9435043187159</v>
      </c>
      <c r="ED83" s="89">
        <v>2824.8318196380528</v>
      </c>
      <c r="EE83" s="89">
        <v>4604.4758660100269</v>
      </c>
      <c r="EF83" s="89"/>
      <c r="EG83" s="89"/>
      <c r="EH83" s="89"/>
      <c r="EI83" s="89"/>
      <c r="EJ83" s="89"/>
      <c r="EK83" s="89"/>
      <c r="EL83" s="89"/>
      <c r="EM83" s="89"/>
      <c r="EN83" s="89">
        <v>1.0857660613639877</v>
      </c>
      <c r="EO83" s="89">
        <v>5.7835499217887103E-2</v>
      </c>
      <c r="EP83" s="89">
        <v>1005.2245982828197</v>
      </c>
      <c r="EQ83" s="89">
        <v>1175.3951959377221</v>
      </c>
      <c r="ER83" s="89">
        <v>70773.227969502375</v>
      </c>
    </row>
    <row r="84" spans="1:148" x14ac:dyDescent="0.25">
      <c r="A84" s="88" t="s">
        <v>712</v>
      </c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89"/>
      <c r="AQ84" s="89"/>
      <c r="AR84" s="89"/>
      <c r="AS84" s="89"/>
      <c r="AT84" s="89"/>
      <c r="AU84" s="89">
        <v>64581.857833356975</v>
      </c>
      <c r="AV84" s="89"/>
      <c r="AW84" s="89">
        <v>18954.062370488842</v>
      </c>
      <c r="AX84" s="89">
        <v>54944.084825997023</v>
      </c>
      <c r="AY84" s="89"/>
      <c r="AZ84" s="89"/>
      <c r="BA84" s="89"/>
      <c r="BB84" s="89"/>
      <c r="BC84" s="89"/>
      <c r="BD84" s="89"/>
      <c r="BE84" s="89"/>
      <c r="BF84" s="89"/>
      <c r="BG84" s="89"/>
      <c r="BH84" s="89"/>
      <c r="BI84" s="89"/>
      <c r="BJ84" s="89"/>
      <c r="BK84" s="89"/>
      <c r="BL84" s="89"/>
      <c r="BM84" s="89"/>
      <c r="BN84" s="89"/>
      <c r="BO84" s="89"/>
      <c r="BP84" s="89"/>
      <c r="BQ84" s="89"/>
      <c r="BR84" s="89"/>
      <c r="BS84" s="89"/>
      <c r="BT84" s="89"/>
      <c r="BU84" s="89"/>
      <c r="BV84" s="89"/>
      <c r="BW84" s="89"/>
      <c r="BX84" s="89"/>
      <c r="BY84" s="89"/>
      <c r="BZ84" s="89"/>
      <c r="CA84" s="89"/>
      <c r="CB84" s="89"/>
      <c r="CC84" s="89"/>
      <c r="CD84" s="89"/>
      <c r="CE84" s="89"/>
      <c r="CF84" s="89"/>
      <c r="CG84" s="89"/>
      <c r="CH84" s="89"/>
      <c r="CI84" s="89"/>
      <c r="CJ84" s="89"/>
      <c r="CK84" s="89"/>
      <c r="CL84" s="89"/>
      <c r="CM84" s="89"/>
      <c r="CN84" s="89"/>
      <c r="CO84" s="89"/>
      <c r="CP84" s="89"/>
      <c r="CQ84" s="89"/>
      <c r="CR84" s="89"/>
      <c r="CS84" s="89"/>
      <c r="CT84" s="89"/>
      <c r="CU84" s="89"/>
      <c r="CV84" s="89"/>
      <c r="CW84" s="89"/>
      <c r="CX84" s="89"/>
      <c r="CY84" s="89"/>
      <c r="CZ84" s="89"/>
      <c r="DA84" s="89"/>
      <c r="DB84" s="89"/>
      <c r="DC84" s="89"/>
      <c r="DD84" s="89"/>
      <c r="DE84" s="89"/>
      <c r="DF84" s="89"/>
      <c r="DG84" s="89"/>
      <c r="DH84" s="89"/>
      <c r="DI84" s="89"/>
      <c r="DJ84" s="89"/>
      <c r="DK84" s="89"/>
      <c r="DL84" s="89"/>
      <c r="DM84" s="89"/>
      <c r="DN84" s="89"/>
      <c r="DO84" s="89"/>
      <c r="DP84" s="89"/>
      <c r="DQ84" s="89"/>
      <c r="DR84" s="89"/>
      <c r="DS84" s="89"/>
      <c r="DT84" s="89"/>
      <c r="DU84" s="89"/>
      <c r="DV84" s="89"/>
      <c r="DW84" s="89"/>
      <c r="DX84" s="89"/>
      <c r="DY84" s="89"/>
      <c r="DZ84" s="89"/>
      <c r="EA84" s="89"/>
      <c r="EB84" s="89"/>
      <c r="EC84" s="89"/>
      <c r="ED84" s="89"/>
      <c r="EE84" s="89"/>
      <c r="EF84" s="89"/>
      <c r="EG84" s="89"/>
      <c r="EH84" s="89"/>
      <c r="EI84" s="89"/>
      <c r="EJ84" s="89"/>
      <c r="EK84" s="89"/>
      <c r="EL84" s="89"/>
      <c r="EM84" s="89"/>
      <c r="EN84" s="89"/>
      <c r="EO84" s="89"/>
      <c r="EP84" s="89"/>
      <c r="EQ84" s="89">
        <v>1778.2659595489908</v>
      </c>
      <c r="ER84" s="89">
        <v>140258.27098939184</v>
      </c>
    </row>
    <row r="85" spans="1:148" x14ac:dyDescent="0.25">
      <c r="A85" s="88" t="s">
        <v>713</v>
      </c>
      <c r="B85" s="89">
        <v>7950.1758015893611</v>
      </c>
      <c r="C85" s="89">
        <v>842.01352730717088</v>
      </c>
      <c r="D85" s="89">
        <v>91.256553398355251</v>
      </c>
      <c r="E85" s="89">
        <v>1384.0852067580483</v>
      </c>
      <c r="F85" s="89">
        <v>1085.7639893589812</v>
      </c>
      <c r="G85" s="89">
        <v>1946.7191209604866</v>
      </c>
      <c r="H85" s="89">
        <v>5693.0754858782038</v>
      </c>
      <c r="I85" s="89">
        <v>1178.5522850351588</v>
      </c>
      <c r="J85" s="89">
        <v>77.313852398911706</v>
      </c>
      <c r="K85" s="89">
        <v>85.779006436610032</v>
      </c>
      <c r="L85" s="89"/>
      <c r="M85" s="89"/>
      <c r="N85" s="89"/>
      <c r="O85" s="89"/>
      <c r="P85" s="89"/>
      <c r="Q85" s="89"/>
      <c r="R85" s="89"/>
      <c r="S85" s="89"/>
      <c r="T85" s="89">
        <v>44.91449705746777</v>
      </c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>
        <v>2.2864777718914202</v>
      </c>
      <c r="AG85" s="89"/>
      <c r="AH85" s="89"/>
      <c r="AI85" s="89"/>
      <c r="AJ85" s="89"/>
      <c r="AK85" s="89"/>
      <c r="AL85" s="89"/>
      <c r="AM85" s="89"/>
      <c r="AN85" s="89"/>
      <c r="AO85" s="89"/>
      <c r="AP85" s="89">
        <v>3856.2303902197364</v>
      </c>
      <c r="AQ85" s="89">
        <v>0.47246076830184636</v>
      </c>
      <c r="AR85" s="89">
        <v>2814.1285314451407</v>
      </c>
      <c r="AS85" s="89">
        <v>37.209122680364096</v>
      </c>
      <c r="AT85" s="89">
        <v>0.56776706163322421</v>
      </c>
      <c r="AU85" s="89">
        <v>7879.7659726505199</v>
      </c>
      <c r="AV85" s="89">
        <v>14.061155757915127</v>
      </c>
      <c r="AW85" s="89">
        <v>5223.4854100515795</v>
      </c>
      <c r="AX85" s="89">
        <v>100463.92996122409</v>
      </c>
      <c r="AY85" s="89"/>
      <c r="AZ85" s="89"/>
      <c r="BA85" s="89">
        <v>83.676505711727742</v>
      </c>
      <c r="BB85" s="89">
        <v>1.3842577877060371</v>
      </c>
      <c r="BC85" s="89">
        <v>51.054675332873913</v>
      </c>
      <c r="BD85" s="89">
        <v>15.144553473037071</v>
      </c>
      <c r="BE85" s="89">
        <v>21.001986713779164</v>
      </c>
      <c r="BF85" s="89"/>
      <c r="BG85" s="89"/>
      <c r="BH85" s="89"/>
      <c r="BI85" s="89"/>
      <c r="BJ85" s="89"/>
      <c r="BK85" s="89"/>
      <c r="BL85" s="89"/>
      <c r="BM85" s="89"/>
      <c r="BN85" s="89"/>
      <c r="BO85" s="89"/>
      <c r="BP85" s="89"/>
      <c r="BQ85" s="89"/>
      <c r="BR85" s="89"/>
      <c r="BS85" s="89"/>
      <c r="BT85" s="89"/>
      <c r="BU85" s="89"/>
      <c r="BV85" s="89"/>
      <c r="BW85" s="89"/>
      <c r="BX85" s="89"/>
      <c r="BY85" s="89"/>
      <c r="BZ85" s="89"/>
      <c r="CA85" s="89"/>
      <c r="CB85" s="89"/>
      <c r="CC85" s="89"/>
      <c r="CD85" s="89"/>
      <c r="CE85" s="89"/>
      <c r="CF85" s="89"/>
      <c r="CG85" s="89"/>
      <c r="CH85" s="89"/>
      <c r="CI85" s="89"/>
      <c r="CJ85" s="89"/>
      <c r="CK85" s="89"/>
      <c r="CL85" s="89"/>
      <c r="CM85" s="89"/>
      <c r="CN85" s="89"/>
      <c r="CO85" s="89"/>
      <c r="CP85" s="89"/>
      <c r="CQ85" s="89"/>
      <c r="CR85" s="89"/>
      <c r="CS85" s="89"/>
      <c r="CT85" s="89"/>
      <c r="CU85" s="89"/>
      <c r="CV85" s="89"/>
      <c r="CW85" s="89"/>
      <c r="CX85" s="89"/>
      <c r="CY85" s="89"/>
      <c r="CZ85" s="89"/>
      <c r="DA85" s="89"/>
      <c r="DB85" s="89"/>
      <c r="DC85" s="89"/>
      <c r="DD85" s="89"/>
      <c r="DE85" s="89"/>
      <c r="DF85" s="89"/>
      <c r="DG85" s="89"/>
      <c r="DH85" s="89"/>
      <c r="DI85" s="89"/>
      <c r="DJ85" s="89"/>
      <c r="DK85" s="89"/>
      <c r="DL85" s="89"/>
      <c r="DM85" s="89"/>
      <c r="DN85" s="89"/>
      <c r="DO85" s="89"/>
      <c r="DP85" s="89"/>
      <c r="DQ85" s="89"/>
      <c r="DR85" s="89"/>
      <c r="DS85" s="89"/>
      <c r="DT85" s="89"/>
      <c r="DU85" s="89"/>
      <c r="DV85" s="89"/>
      <c r="DW85" s="89"/>
      <c r="DX85" s="89"/>
      <c r="DY85" s="89"/>
      <c r="DZ85" s="89"/>
      <c r="EA85" s="89"/>
      <c r="EB85" s="89"/>
      <c r="EC85" s="89"/>
      <c r="ED85" s="89"/>
      <c r="EE85" s="89"/>
      <c r="EF85" s="89"/>
      <c r="EG85" s="89"/>
      <c r="EH85" s="89"/>
      <c r="EI85" s="89"/>
      <c r="EJ85" s="89"/>
      <c r="EK85" s="89"/>
      <c r="EL85" s="89"/>
      <c r="EM85" s="89"/>
      <c r="EN85" s="89">
        <v>225.7459799061248</v>
      </c>
      <c r="EO85" s="89">
        <v>12.024810784654795</v>
      </c>
      <c r="EP85" s="89"/>
      <c r="EQ85" s="89">
        <v>3895.2671492542768</v>
      </c>
      <c r="ER85" s="89">
        <v>144977.08649477409</v>
      </c>
    </row>
    <row r="86" spans="1:148" x14ac:dyDescent="0.25">
      <c r="A86" s="88" t="s">
        <v>570</v>
      </c>
      <c r="B86" s="89">
        <v>829.75832670976013</v>
      </c>
      <c r="C86" s="89">
        <v>87.880790679585559</v>
      </c>
      <c r="D86" s="89">
        <v>9.524429011240402</v>
      </c>
      <c r="E86" s="89"/>
      <c r="F86" s="89"/>
      <c r="G86" s="89"/>
      <c r="H86" s="89"/>
      <c r="I86" s="89"/>
      <c r="J86" s="89"/>
      <c r="K86" s="89"/>
      <c r="L86" s="89"/>
      <c r="M86" s="89">
        <v>404.1581291112999</v>
      </c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>
        <v>306.74565696652462</v>
      </c>
      <c r="AE86" s="89"/>
      <c r="AF86" s="89">
        <v>2.7751027359605533</v>
      </c>
      <c r="AG86" s="89"/>
      <c r="AH86" s="89"/>
      <c r="AI86" s="89"/>
      <c r="AJ86" s="89"/>
      <c r="AK86" s="89"/>
      <c r="AL86" s="89"/>
      <c r="AM86" s="89"/>
      <c r="AN86" s="89"/>
      <c r="AO86" s="89"/>
      <c r="AP86" s="89"/>
      <c r="AQ86" s="89">
        <v>3.5720504547688106</v>
      </c>
      <c r="AR86" s="89">
        <v>3415.5135391925951</v>
      </c>
      <c r="AS86" s="89">
        <v>281.32042385163186</v>
      </c>
      <c r="AT86" s="89">
        <v>4.2926158673432955</v>
      </c>
      <c r="AU86" s="89"/>
      <c r="AV86" s="89">
        <v>106.30969000911124</v>
      </c>
      <c r="AW86" s="89"/>
      <c r="AX86" s="89"/>
      <c r="AY86" s="89">
        <v>528.39813798432385</v>
      </c>
      <c r="AZ86" s="89">
        <v>6915.4578141463771</v>
      </c>
      <c r="BA86" s="89">
        <v>632.63813703592541</v>
      </c>
      <c r="BB86" s="89">
        <v>10.465712693701544</v>
      </c>
      <c r="BC86" s="89">
        <v>386.00004164653416</v>
      </c>
      <c r="BD86" s="89">
        <v>114.50074323646488</v>
      </c>
      <c r="BE86" s="89">
        <v>158.78600134704607</v>
      </c>
      <c r="BF86" s="89"/>
      <c r="BG86" s="89"/>
      <c r="BH86" s="89"/>
      <c r="BI86" s="89"/>
      <c r="BJ86" s="89"/>
      <c r="BK86" s="89"/>
      <c r="BL86" s="89"/>
      <c r="BM86" s="89"/>
      <c r="BN86" s="89"/>
      <c r="BO86" s="89"/>
      <c r="BP86" s="89"/>
      <c r="BQ86" s="89"/>
      <c r="BR86" s="89"/>
      <c r="BS86" s="89"/>
      <c r="BT86" s="89"/>
      <c r="BU86" s="89"/>
      <c r="BV86" s="89"/>
      <c r="BW86" s="89"/>
      <c r="BX86" s="89"/>
      <c r="BY86" s="89"/>
      <c r="BZ86" s="89"/>
      <c r="CA86" s="89"/>
      <c r="CB86" s="89"/>
      <c r="CC86" s="89"/>
      <c r="CD86" s="89"/>
      <c r="CE86" s="89"/>
      <c r="CF86" s="89"/>
      <c r="CG86" s="89"/>
      <c r="CH86" s="89"/>
      <c r="CI86" s="89"/>
      <c r="CJ86" s="89"/>
      <c r="CK86" s="89"/>
      <c r="CL86" s="89"/>
      <c r="CM86" s="89"/>
      <c r="CN86" s="89"/>
      <c r="CO86" s="89"/>
      <c r="CP86" s="89"/>
      <c r="CQ86" s="89"/>
      <c r="CR86" s="89"/>
      <c r="CS86" s="89"/>
      <c r="CT86" s="89"/>
      <c r="CU86" s="89"/>
      <c r="CV86" s="89"/>
      <c r="CW86" s="89"/>
      <c r="CX86" s="89"/>
      <c r="CY86" s="89"/>
      <c r="CZ86" s="89"/>
      <c r="DA86" s="89"/>
      <c r="DB86" s="89"/>
      <c r="DC86" s="89"/>
      <c r="DD86" s="89"/>
      <c r="DE86" s="89"/>
      <c r="DF86" s="89"/>
      <c r="DG86" s="89"/>
      <c r="DH86" s="89"/>
      <c r="DI86" s="89"/>
      <c r="DJ86" s="89"/>
      <c r="DK86" s="89"/>
      <c r="DL86" s="89"/>
      <c r="DM86" s="89"/>
      <c r="DN86" s="89"/>
      <c r="DO86" s="89"/>
      <c r="DP86" s="89"/>
      <c r="DQ86" s="89"/>
      <c r="DR86" s="89"/>
      <c r="DS86" s="89"/>
      <c r="DT86" s="89"/>
      <c r="DU86" s="89"/>
      <c r="DV86" s="89">
        <v>215.61390708214245</v>
      </c>
      <c r="DW86" s="89">
        <v>337.78011870693751</v>
      </c>
      <c r="DX86" s="89">
        <v>522.46011067365896</v>
      </c>
      <c r="DY86" s="89">
        <v>624.97649058964703</v>
      </c>
      <c r="DZ86" s="89">
        <v>1092.4785898496193</v>
      </c>
      <c r="EA86" s="89">
        <v>282.99596006351652</v>
      </c>
      <c r="EB86" s="89">
        <v>436.72216059184655</v>
      </c>
      <c r="EC86" s="89">
        <v>745.92145029087385</v>
      </c>
      <c r="ED86" s="89">
        <v>33.274788074076561</v>
      </c>
      <c r="EE86" s="89">
        <v>57.423718428827179</v>
      </c>
      <c r="EF86" s="89"/>
      <c r="EG86" s="89"/>
      <c r="EH86" s="89"/>
      <c r="EI86" s="89"/>
      <c r="EJ86" s="89"/>
      <c r="EK86" s="89"/>
      <c r="EL86" s="89"/>
      <c r="EM86" s="89"/>
      <c r="EN86" s="89">
        <v>273.98835631424311</v>
      </c>
      <c r="EO86" s="89">
        <v>14.594537378904448</v>
      </c>
      <c r="EP86" s="89"/>
      <c r="EQ86" s="89">
        <v>22552.763971893852</v>
      </c>
      <c r="ER86" s="89">
        <v>41389.091502618336</v>
      </c>
    </row>
    <row r="87" spans="1:148" x14ac:dyDescent="0.25">
      <c r="A87" s="88" t="s">
        <v>736</v>
      </c>
      <c r="B87" s="89">
        <v>1434.0305681357959</v>
      </c>
      <c r="C87" s="89">
        <v>152.00946732699563</v>
      </c>
      <c r="D87" s="89">
        <v>15.908483750064059</v>
      </c>
      <c r="E87" s="89">
        <v>25.050338179061011</v>
      </c>
      <c r="F87" s="89">
        <v>37.137901005427636</v>
      </c>
      <c r="G87" s="89">
        <v>137.97790380493788</v>
      </c>
      <c r="H87" s="89">
        <v>121.76624512893653</v>
      </c>
      <c r="I87" s="89">
        <v>57.965793718524559</v>
      </c>
      <c r="J87" s="89">
        <v>3.8025965217199311</v>
      </c>
      <c r="K87" s="89">
        <v>4.21894578256763</v>
      </c>
      <c r="L87" s="89">
        <v>3.1497550110894369E-2</v>
      </c>
      <c r="M87" s="89">
        <v>238.45939633696719</v>
      </c>
      <c r="N87" s="89">
        <v>213.44153583605564</v>
      </c>
      <c r="O87" s="89">
        <v>253.87970129592657</v>
      </c>
      <c r="P87" s="89">
        <v>42.160919033733101</v>
      </c>
      <c r="Q87" s="89">
        <v>25.742344076139759</v>
      </c>
      <c r="R87" s="89">
        <v>66.414922768945161</v>
      </c>
      <c r="S87" s="89">
        <v>44.790547621492124</v>
      </c>
      <c r="T87" s="89">
        <v>454.98327158482869</v>
      </c>
      <c r="U87" s="89">
        <v>22.88305118879541</v>
      </c>
      <c r="V87" s="89">
        <v>1106.6671793464666</v>
      </c>
      <c r="W87" s="89"/>
      <c r="X87" s="89">
        <v>4831.8541545801436</v>
      </c>
      <c r="Y87" s="89">
        <v>2966.1681871466476</v>
      </c>
      <c r="Z87" s="89">
        <v>537.04947855462046</v>
      </c>
      <c r="AA87" s="89">
        <v>1197.3094741545237</v>
      </c>
      <c r="AB87" s="89">
        <v>10.606232154818841</v>
      </c>
      <c r="AC87" s="89">
        <v>40.785980946246674</v>
      </c>
      <c r="AD87" s="89">
        <v>185.67158003967026</v>
      </c>
      <c r="AE87" s="89">
        <v>730.31456484106388</v>
      </c>
      <c r="AF87" s="89">
        <v>27.044114327828687</v>
      </c>
      <c r="AG87" s="89">
        <v>97.60497265252998</v>
      </c>
      <c r="AH87" s="89">
        <v>5.380086350736873E-4</v>
      </c>
      <c r="AI87" s="89">
        <v>2.4556881193099822E-3</v>
      </c>
      <c r="AJ87" s="89">
        <v>131.86479998133916</v>
      </c>
      <c r="AK87" s="89">
        <v>35.117769436752816</v>
      </c>
      <c r="AL87" s="89">
        <v>162.12933302745918</v>
      </c>
      <c r="AM87" s="89">
        <v>1.3380039293720141</v>
      </c>
      <c r="AN87" s="89">
        <v>66.74751439780924</v>
      </c>
      <c r="AO87" s="89">
        <v>114.04388575997551</v>
      </c>
      <c r="AP87" s="89">
        <v>18.59589799926837</v>
      </c>
      <c r="AQ87" s="89">
        <v>46.409501710127699</v>
      </c>
      <c r="AR87" s="89"/>
      <c r="AS87" s="89">
        <v>22.383580878111623</v>
      </c>
      <c r="AT87" s="89">
        <v>22.54729544602019</v>
      </c>
      <c r="AU87" s="89"/>
      <c r="AV87" s="89">
        <v>2.6010604119629015</v>
      </c>
      <c r="AW87" s="89">
        <v>1.7057196666205923</v>
      </c>
      <c r="AX87" s="89">
        <v>10.863994759897921</v>
      </c>
      <c r="AY87" s="89">
        <v>0.22464978215449455</v>
      </c>
      <c r="AZ87" s="89">
        <v>2.9404340339597139</v>
      </c>
      <c r="BA87" s="89">
        <v>15.491066053770298</v>
      </c>
      <c r="BB87" s="89">
        <v>0.16188425303859666</v>
      </c>
      <c r="BC87" s="89">
        <v>35.171422075824339</v>
      </c>
      <c r="BD87" s="89">
        <v>40.505981559244688</v>
      </c>
      <c r="BE87" s="89">
        <v>342.62299790274147</v>
      </c>
      <c r="BF87" s="89"/>
      <c r="BG87" s="89"/>
      <c r="BH87" s="89"/>
      <c r="BI87" s="89"/>
      <c r="BJ87" s="89"/>
      <c r="BK87" s="89"/>
      <c r="BL87" s="89"/>
      <c r="BM87" s="89"/>
      <c r="BN87" s="89"/>
      <c r="BO87" s="89"/>
      <c r="BP87" s="89"/>
      <c r="BQ87" s="89"/>
      <c r="BR87" s="89"/>
      <c r="BS87" s="89"/>
      <c r="BT87" s="89"/>
      <c r="BU87" s="89"/>
      <c r="BV87" s="89"/>
      <c r="BW87" s="89"/>
      <c r="BX87" s="89"/>
      <c r="BY87" s="89"/>
      <c r="BZ87" s="89"/>
      <c r="CA87" s="89"/>
      <c r="CB87" s="89"/>
      <c r="CC87" s="89"/>
      <c r="CD87" s="89"/>
      <c r="CE87" s="89"/>
      <c r="CF87" s="89"/>
      <c r="CG87" s="89"/>
      <c r="CH87" s="89"/>
      <c r="CI87" s="89"/>
      <c r="CJ87" s="89"/>
      <c r="CK87" s="89"/>
      <c r="CL87" s="89"/>
      <c r="CM87" s="89"/>
      <c r="CN87" s="89"/>
      <c r="CO87" s="89"/>
      <c r="CP87" s="89"/>
      <c r="CQ87" s="89"/>
      <c r="CR87" s="89"/>
      <c r="CS87" s="89"/>
      <c r="CT87" s="89"/>
      <c r="CU87" s="89"/>
      <c r="CV87" s="89"/>
      <c r="CW87" s="89"/>
      <c r="CX87" s="89"/>
      <c r="CY87" s="89"/>
      <c r="CZ87" s="89"/>
      <c r="DA87" s="89"/>
      <c r="DB87" s="89"/>
      <c r="DC87" s="89"/>
      <c r="DD87" s="89"/>
      <c r="DE87" s="89"/>
      <c r="DF87" s="89"/>
      <c r="DG87" s="89"/>
      <c r="DH87" s="89"/>
      <c r="DI87" s="89"/>
      <c r="DJ87" s="89"/>
      <c r="DK87" s="89"/>
      <c r="DL87" s="89"/>
      <c r="DM87" s="89"/>
      <c r="DN87" s="89"/>
      <c r="DO87" s="89"/>
      <c r="DP87" s="89"/>
      <c r="DQ87" s="89"/>
      <c r="DR87" s="89"/>
      <c r="DS87" s="89"/>
      <c r="DT87" s="89"/>
      <c r="DU87" s="89"/>
      <c r="DV87" s="89">
        <v>6.3813490434126612</v>
      </c>
      <c r="DW87" s="89">
        <v>7.6639575324927867</v>
      </c>
      <c r="DX87" s="89">
        <v>8.9105412916857709</v>
      </c>
      <c r="DY87" s="89">
        <v>14.661973760221642</v>
      </c>
      <c r="DZ87" s="89">
        <v>15.009337583137832</v>
      </c>
      <c r="EA87" s="89">
        <v>27.015662853937943</v>
      </c>
      <c r="EB87" s="89">
        <v>32.391896714990843</v>
      </c>
      <c r="EC87" s="89">
        <v>59.598978033463212</v>
      </c>
      <c r="ED87" s="89">
        <v>103.14056010535087</v>
      </c>
      <c r="EE87" s="89">
        <v>185.87153290300998</v>
      </c>
      <c r="EF87" s="89"/>
      <c r="EG87" s="89"/>
      <c r="EH87" s="89"/>
      <c r="EI87" s="89"/>
      <c r="EJ87" s="89"/>
      <c r="EK87" s="89"/>
      <c r="EL87" s="89"/>
      <c r="EM87" s="89"/>
      <c r="EN87" s="89"/>
      <c r="EO87" s="89"/>
      <c r="EP87" s="89">
        <v>348.41830351492177</v>
      </c>
      <c r="EQ87" s="89">
        <v>3926.8027590883289</v>
      </c>
      <c r="ER87" s="89">
        <v>20893.067988578747</v>
      </c>
    </row>
    <row r="88" spans="1:148" x14ac:dyDescent="0.25">
      <c r="A88" s="88" t="s">
        <v>377</v>
      </c>
      <c r="B88" s="89">
        <v>12906.27511322216</v>
      </c>
      <c r="C88" s="89">
        <v>1368.0852059429601</v>
      </c>
      <c r="D88" s="89">
        <v>143.17635375057651</v>
      </c>
      <c r="E88" s="89">
        <v>225.45304361154905</v>
      </c>
      <c r="F88" s="89">
        <v>334.16418597192558</v>
      </c>
      <c r="G88" s="89">
        <v>1241.8011342444406</v>
      </c>
      <c r="H88" s="89">
        <v>1095.8192830835053</v>
      </c>
      <c r="I88" s="89">
        <v>521.61522038979774</v>
      </c>
      <c r="J88" s="89">
        <v>34.223368695479365</v>
      </c>
      <c r="K88" s="89">
        <v>37.970512043108663</v>
      </c>
      <c r="L88" s="89">
        <v>0.28347795099804923</v>
      </c>
      <c r="M88" s="89">
        <v>2146.0576439557813</v>
      </c>
      <c r="N88" s="89">
        <v>1920.9738225245001</v>
      </c>
      <c r="O88" s="89">
        <v>2284.9173116633383</v>
      </c>
      <c r="P88" s="89">
        <v>379.44827130359783</v>
      </c>
      <c r="Q88" s="89">
        <v>231.68109668525773</v>
      </c>
      <c r="R88" s="89">
        <v>597.73430492050625</v>
      </c>
      <c r="S88" s="89">
        <v>403.11492859342894</v>
      </c>
      <c r="T88" s="89">
        <v>4094.8494442634574</v>
      </c>
      <c r="U88" s="89">
        <v>205.94746069915863</v>
      </c>
      <c r="V88" s="89">
        <v>9959.9276910412718</v>
      </c>
      <c r="W88" s="89">
        <v>4831.7772315032198</v>
      </c>
      <c r="X88" s="89">
        <v>38654.756313564212</v>
      </c>
      <c r="Y88" s="89">
        <v>26695.436761242898</v>
      </c>
      <c r="Z88" s="89">
        <v>4833.4453069915817</v>
      </c>
      <c r="AA88" s="89">
        <v>10775.785267390711</v>
      </c>
      <c r="AB88" s="89">
        <v>95.456089393369538</v>
      </c>
      <c r="AC88" s="89">
        <v>367.07382851621992</v>
      </c>
      <c r="AD88" s="89">
        <v>1670.9672972801088</v>
      </c>
      <c r="AE88" s="89">
        <v>6572.8310835695729</v>
      </c>
      <c r="AF88" s="89">
        <v>243.39702895045812</v>
      </c>
      <c r="AG88" s="89">
        <v>878.36783079584632</v>
      </c>
      <c r="AH88" s="89">
        <v>4.8420777156631843E-3</v>
      </c>
      <c r="AI88" s="89">
        <v>2.2101193073789833E-2</v>
      </c>
      <c r="AJ88" s="89">
        <v>1186.7831998320521</v>
      </c>
      <c r="AK88" s="89">
        <v>316.05992493077525</v>
      </c>
      <c r="AL88" s="89">
        <v>1459.1639972471323</v>
      </c>
      <c r="AM88" s="89">
        <v>12.042035364348122</v>
      </c>
      <c r="AN88" s="89">
        <v>600.72762958028306</v>
      </c>
      <c r="AO88" s="89">
        <v>1026.3949718397794</v>
      </c>
      <c r="AP88" s="89">
        <v>167.28615891649221</v>
      </c>
      <c r="AQ88" s="89">
        <v>417.68551539114918</v>
      </c>
      <c r="AR88" s="89"/>
      <c r="AS88" s="89">
        <v>201.45222790300454</v>
      </c>
      <c r="AT88" s="89">
        <v>202.92565901418166</v>
      </c>
      <c r="AU88" s="89"/>
      <c r="AV88" s="89">
        <v>23.40954370766611</v>
      </c>
      <c r="AW88" s="89">
        <v>15.27455392266225</v>
      </c>
      <c r="AX88" s="89">
        <v>98.699029762158176</v>
      </c>
      <c r="AY88" s="89">
        <v>2.0218480393904503</v>
      </c>
      <c r="AZ88" s="89">
        <v>26.463906305637419</v>
      </c>
      <c r="BA88" s="89">
        <v>139.41959448393263</v>
      </c>
      <c r="BB88" s="89">
        <v>1.4569582773473695</v>
      </c>
      <c r="BC88" s="89">
        <v>316.54279868241895</v>
      </c>
      <c r="BD88" s="89">
        <v>364.55383403320207</v>
      </c>
      <c r="BE88" s="89">
        <v>3083.6069811246721</v>
      </c>
      <c r="BF88" s="89"/>
      <c r="BG88" s="89"/>
      <c r="BH88" s="89"/>
      <c r="BI88" s="89"/>
      <c r="BJ88" s="89"/>
      <c r="BK88" s="89"/>
      <c r="BL88" s="89"/>
      <c r="BM88" s="89"/>
      <c r="BN88" s="89"/>
      <c r="BO88" s="89"/>
      <c r="BP88" s="89"/>
      <c r="BQ88" s="89"/>
      <c r="BR88" s="89"/>
      <c r="BS88" s="89"/>
      <c r="BT88" s="89"/>
      <c r="BU88" s="89"/>
      <c r="BV88" s="89"/>
      <c r="BW88" s="89"/>
      <c r="BX88" s="89"/>
      <c r="BY88" s="89"/>
      <c r="BZ88" s="89"/>
      <c r="CA88" s="89"/>
      <c r="CB88" s="89"/>
      <c r="CC88" s="89"/>
      <c r="CD88" s="89"/>
      <c r="CE88" s="89"/>
      <c r="CF88" s="89"/>
      <c r="CG88" s="89"/>
      <c r="CH88" s="89"/>
      <c r="CI88" s="89"/>
      <c r="CJ88" s="89"/>
      <c r="CK88" s="89"/>
      <c r="CL88" s="89"/>
      <c r="CM88" s="89"/>
      <c r="CN88" s="89"/>
      <c r="CO88" s="89"/>
      <c r="CP88" s="89"/>
      <c r="CQ88" s="89"/>
      <c r="CR88" s="89"/>
      <c r="CS88" s="89"/>
      <c r="CT88" s="89"/>
      <c r="CU88" s="89"/>
      <c r="CV88" s="89"/>
      <c r="CW88" s="89"/>
      <c r="CX88" s="89"/>
      <c r="CY88" s="89"/>
      <c r="CZ88" s="89"/>
      <c r="DA88" s="89"/>
      <c r="DB88" s="89"/>
      <c r="DC88" s="89"/>
      <c r="DD88" s="89"/>
      <c r="DE88" s="89"/>
      <c r="DF88" s="89"/>
      <c r="DG88" s="89"/>
      <c r="DH88" s="89"/>
      <c r="DI88" s="89"/>
      <c r="DJ88" s="89"/>
      <c r="DK88" s="89"/>
      <c r="DL88" s="89"/>
      <c r="DM88" s="89"/>
      <c r="DN88" s="89"/>
      <c r="DO88" s="89"/>
      <c r="DP88" s="89"/>
      <c r="DQ88" s="89"/>
      <c r="DR88" s="89"/>
      <c r="DS88" s="89"/>
      <c r="DT88" s="89"/>
      <c r="DU88" s="89"/>
      <c r="DV88" s="89">
        <v>57.43214139071393</v>
      </c>
      <c r="DW88" s="89">
        <v>68.97561779243506</v>
      </c>
      <c r="DX88" s="89">
        <v>80.194871625171913</v>
      </c>
      <c r="DY88" s="89">
        <v>131.95776384199473</v>
      </c>
      <c r="DZ88" s="89">
        <v>135.08403824824043</v>
      </c>
      <c r="EA88" s="89">
        <v>243.14096568544142</v>
      </c>
      <c r="EB88" s="89">
        <v>291.5270704349175</v>
      </c>
      <c r="EC88" s="89">
        <v>536.39080230116872</v>
      </c>
      <c r="ED88" s="89">
        <v>928.26504094815755</v>
      </c>
      <c r="EE88" s="89">
        <v>1672.8437961270895</v>
      </c>
      <c r="EF88" s="89"/>
      <c r="EG88" s="89"/>
      <c r="EH88" s="89"/>
      <c r="EI88" s="89"/>
      <c r="EJ88" s="89"/>
      <c r="EK88" s="89"/>
      <c r="EL88" s="89"/>
      <c r="EM88" s="89"/>
      <c r="EN88" s="89"/>
      <c r="EO88" s="89"/>
      <c r="EP88" s="89">
        <v>3135.764731634295</v>
      </c>
      <c r="EQ88" s="89">
        <v>35341.224831794949</v>
      </c>
      <c r="ER88" s="89">
        <v>188037.61189720861</v>
      </c>
    </row>
    <row r="89" spans="1:148" x14ac:dyDescent="0.25">
      <c r="A89" s="88" t="s">
        <v>378</v>
      </c>
      <c r="B89" s="89">
        <v>3927.9049649847839</v>
      </c>
      <c r="C89" s="89">
        <v>416.39250266174179</v>
      </c>
      <c r="D89" s="89">
        <v>44.498534251618018</v>
      </c>
      <c r="E89" s="89">
        <v>1700.7078154170219</v>
      </c>
      <c r="F89" s="89">
        <v>1266.7562210538081</v>
      </c>
      <c r="G89" s="89">
        <v>3808.3976130068436</v>
      </c>
      <c r="H89" s="89">
        <v>5110.5663518803776</v>
      </c>
      <c r="I89" s="89">
        <v>1687.9808356221197</v>
      </c>
      <c r="J89" s="89">
        <v>110.73272084283218</v>
      </c>
      <c r="K89" s="89">
        <v>122.85693286775538</v>
      </c>
      <c r="L89" s="89">
        <v>5.9319930668903439E-2</v>
      </c>
      <c r="M89" s="89">
        <v>2388.9222576060838</v>
      </c>
      <c r="N89" s="89">
        <v>334.69379681465369</v>
      </c>
      <c r="O89" s="89">
        <v>557.79908278619394</v>
      </c>
      <c r="P89" s="89">
        <v>266.90328992938993</v>
      </c>
      <c r="Q89" s="89">
        <v>39.965953148013881</v>
      </c>
      <c r="R89" s="89">
        <v>44.275778142522164</v>
      </c>
      <c r="S89" s="89">
        <v>647.37467484470835</v>
      </c>
      <c r="T89" s="89">
        <v>2520.0033550931439</v>
      </c>
      <c r="U89" s="89">
        <v>2058.5882164877494</v>
      </c>
      <c r="V89" s="89">
        <v>3122.6753272005881</v>
      </c>
      <c r="W89" s="89">
        <v>909.99221349856441</v>
      </c>
      <c r="X89" s="89">
        <v>8189.9299214870771</v>
      </c>
      <c r="Y89" s="89">
        <v>12213.079357919189</v>
      </c>
      <c r="Z89" s="89">
        <v>1074.0218291826393</v>
      </c>
      <c r="AA89" s="89">
        <v>724.85816112805719</v>
      </c>
      <c r="AB89" s="89">
        <v>34.246032581767487</v>
      </c>
      <c r="AC89" s="89">
        <v>752.88565677580732</v>
      </c>
      <c r="AD89" s="89">
        <v>920.37030323823865</v>
      </c>
      <c r="AE89" s="89">
        <v>75.094104962990556</v>
      </c>
      <c r="AF89" s="89">
        <v>914.08872097380697</v>
      </c>
      <c r="AG89" s="89">
        <v>306.62203769326663</v>
      </c>
      <c r="AH89" s="89">
        <v>1.3045896653131259E-3</v>
      </c>
      <c r="AI89" s="89">
        <v>5.9546727186734569E-3</v>
      </c>
      <c r="AJ89" s="89">
        <v>319.75221934936911</v>
      </c>
      <c r="AK89" s="89">
        <v>73.286500758557636</v>
      </c>
      <c r="AL89" s="89">
        <v>1929.166822095621</v>
      </c>
      <c r="AM89" s="89">
        <v>33.665609842420793</v>
      </c>
      <c r="AN89" s="89">
        <v>347.77729356453671</v>
      </c>
      <c r="AO89" s="89">
        <v>514.13515977080863</v>
      </c>
      <c r="AP89" s="89">
        <v>368.74045524232588</v>
      </c>
      <c r="AQ89" s="89">
        <v>405.91485160589332</v>
      </c>
      <c r="AR89" s="89">
        <v>4918.4536296776223</v>
      </c>
      <c r="AS89" s="89">
        <v>2647.3476380465363</v>
      </c>
      <c r="AT89" s="89">
        <v>392.71229930829179</v>
      </c>
      <c r="AU89" s="89"/>
      <c r="AV89" s="89">
        <v>348.47226663172211</v>
      </c>
      <c r="AW89" s="89">
        <v>228.51538101024866</v>
      </c>
      <c r="AX89" s="89">
        <v>1468.8471317894086</v>
      </c>
      <c r="AY89" s="89">
        <v>30.096678356234168</v>
      </c>
      <c r="AZ89" s="89">
        <v>393.93307840938701</v>
      </c>
      <c r="BA89" s="89">
        <v>2075.332480142366</v>
      </c>
      <c r="BB89" s="89">
        <v>171.20723885895961</v>
      </c>
      <c r="BC89" s="89">
        <v>25022.224732401057</v>
      </c>
      <c r="BD89" s="89">
        <v>12226.334227803163</v>
      </c>
      <c r="BE89" s="89">
        <v>7600.8827051472936</v>
      </c>
      <c r="BF89" s="89"/>
      <c r="BG89" s="89"/>
      <c r="BH89" s="89"/>
      <c r="BI89" s="89"/>
      <c r="BJ89" s="89"/>
      <c r="BK89" s="89"/>
      <c r="BL89" s="89"/>
      <c r="BM89" s="89"/>
      <c r="BN89" s="89"/>
      <c r="BO89" s="89"/>
      <c r="BP89" s="89"/>
      <c r="BQ89" s="89"/>
      <c r="BR89" s="89"/>
      <c r="BS89" s="89"/>
      <c r="BT89" s="89"/>
      <c r="BU89" s="89"/>
      <c r="BV89" s="89"/>
      <c r="BW89" s="89"/>
      <c r="BX89" s="89"/>
      <c r="BY89" s="89"/>
      <c r="BZ89" s="89"/>
      <c r="CA89" s="89"/>
      <c r="CB89" s="89"/>
      <c r="CC89" s="89"/>
      <c r="CD89" s="89"/>
      <c r="CE89" s="89"/>
      <c r="CF89" s="89"/>
      <c r="CG89" s="89"/>
      <c r="CH89" s="89"/>
      <c r="CI89" s="89"/>
      <c r="CJ89" s="89"/>
      <c r="CK89" s="89"/>
      <c r="CL89" s="89"/>
      <c r="CM89" s="89"/>
      <c r="CN89" s="89"/>
      <c r="CO89" s="89"/>
      <c r="CP89" s="89"/>
      <c r="CQ89" s="89"/>
      <c r="CR89" s="89"/>
      <c r="CS89" s="89"/>
      <c r="CT89" s="89"/>
      <c r="CU89" s="89"/>
      <c r="CV89" s="89"/>
      <c r="CW89" s="89"/>
      <c r="CX89" s="89"/>
      <c r="CY89" s="89"/>
      <c r="CZ89" s="89"/>
      <c r="DA89" s="89"/>
      <c r="DB89" s="89"/>
      <c r="DC89" s="89"/>
      <c r="DD89" s="89"/>
      <c r="DE89" s="89"/>
      <c r="DF89" s="89"/>
      <c r="DG89" s="89"/>
      <c r="DH89" s="89"/>
      <c r="DI89" s="89"/>
      <c r="DJ89" s="89"/>
      <c r="DK89" s="89"/>
      <c r="DL89" s="89"/>
      <c r="DM89" s="89"/>
      <c r="DN89" s="89"/>
      <c r="DO89" s="89"/>
      <c r="DP89" s="89"/>
      <c r="DQ89" s="89"/>
      <c r="DR89" s="89"/>
      <c r="DS89" s="89"/>
      <c r="DT89" s="89"/>
      <c r="DU89" s="89"/>
      <c r="DV89" s="89">
        <v>2112.9132176777725</v>
      </c>
      <c r="DW89" s="89">
        <v>2806.2475703382538</v>
      </c>
      <c r="DX89" s="89">
        <v>3485.4524967766256</v>
      </c>
      <c r="DY89" s="89">
        <v>3720.3179272288271</v>
      </c>
      <c r="DZ89" s="89">
        <v>4067.1813264837542</v>
      </c>
      <c r="EA89" s="89">
        <v>4560.3107268848735</v>
      </c>
      <c r="EB89" s="89">
        <v>5355.3185784912093</v>
      </c>
      <c r="EC89" s="89">
        <v>6661.4104776038903</v>
      </c>
      <c r="ED89" s="89">
        <v>12311.925613791542</v>
      </c>
      <c r="EE89" s="89">
        <v>26515.954281963917</v>
      </c>
      <c r="EF89" s="89"/>
      <c r="EG89" s="89"/>
      <c r="EH89" s="89"/>
      <c r="EI89" s="89"/>
      <c r="EJ89" s="89"/>
      <c r="EK89" s="89"/>
      <c r="EL89" s="89"/>
      <c r="EM89" s="89"/>
      <c r="EN89" s="89"/>
      <c r="EO89" s="89"/>
      <c r="EP89" s="89">
        <v>4293.5527219361929</v>
      </c>
      <c r="EQ89" s="89">
        <v>13182.890712732333</v>
      </c>
      <c r="ER89" s="89">
        <v>206883.52519499743</v>
      </c>
    </row>
    <row r="90" spans="1:148" x14ac:dyDescent="0.25">
      <c r="A90" s="88" t="s">
        <v>379</v>
      </c>
      <c r="B90" s="89">
        <v>432.24678391817605</v>
      </c>
      <c r="C90" s="89">
        <v>44.904669513168969</v>
      </c>
      <c r="D90" s="89">
        <v>6.0280131312759906</v>
      </c>
      <c r="E90" s="89">
        <v>832.95843799033037</v>
      </c>
      <c r="F90" s="89">
        <v>390.60157780444706</v>
      </c>
      <c r="G90" s="89">
        <v>1477.1036284499357</v>
      </c>
      <c r="H90" s="89">
        <v>1238.6207015558996</v>
      </c>
      <c r="I90" s="89">
        <v>452.89314867551178</v>
      </c>
      <c r="J90" s="89">
        <v>29.710106623001732</v>
      </c>
      <c r="K90" s="89">
        <v>32.963089384001634</v>
      </c>
      <c r="L90" s="89">
        <v>3.0244837045511654E-4</v>
      </c>
      <c r="M90" s="89"/>
      <c r="N90" s="89"/>
      <c r="O90" s="89">
        <v>15.086227588529569</v>
      </c>
      <c r="P90" s="89">
        <v>90.527561415043692</v>
      </c>
      <c r="Q90" s="89">
        <v>0.98442316891709747</v>
      </c>
      <c r="R90" s="89">
        <v>407.96705730326977</v>
      </c>
      <c r="S90" s="89">
        <v>108.88020290988277</v>
      </c>
      <c r="T90" s="89">
        <v>1.3098355788196354</v>
      </c>
      <c r="U90" s="89">
        <v>36.698255562754831</v>
      </c>
      <c r="V90" s="89"/>
      <c r="W90" s="89">
        <v>4.6396828013112206</v>
      </c>
      <c r="X90" s="89">
        <v>41.757145211800974</v>
      </c>
      <c r="Y90" s="89">
        <v>66.84461785950694</v>
      </c>
      <c r="Z90" s="89">
        <v>691.02558804539308</v>
      </c>
      <c r="AA90" s="89">
        <v>252.00445096749399</v>
      </c>
      <c r="AB90" s="89"/>
      <c r="AC90" s="89">
        <v>1.389252663239853</v>
      </c>
      <c r="AD90" s="89"/>
      <c r="AE90" s="89"/>
      <c r="AF90" s="89">
        <v>25.905480859363109</v>
      </c>
      <c r="AG90" s="89">
        <v>420.79139053936831</v>
      </c>
      <c r="AH90" s="89">
        <v>2.268130909578437E-5</v>
      </c>
      <c r="AI90" s="89">
        <v>1.0352663070042828E-4</v>
      </c>
      <c r="AJ90" s="89">
        <v>5.5591418365135858</v>
      </c>
      <c r="AK90" s="89">
        <v>63.423578945224413</v>
      </c>
      <c r="AL90" s="89">
        <v>2553.9296989964027</v>
      </c>
      <c r="AM90" s="89">
        <v>53.272633793181562</v>
      </c>
      <c r="AN90" s="89">
        <v>66.851957335595387</v>
      </c>
      <c r="AO90" s="89">
        <v>753.55867477474658</v>
      </c>
      <c r="AP90" s="89">
        <v>8.9717370043377631</v>
      </c>
      <c r="AQ90" s="89">
        <v>56.234633331108981</v>
      </c>
      <c r="AR90" s="89"/>
      <c r="AS90" s="89">
        <v>113.39796130335162</v>
      </c>
      <c r="AT90" s="89"/>
      <c r="AU90" s="89"/>
      <c r="AV90" s="89">
        <v>724.23820705500952</v>
      </c>
      <c r="AW90" s="89">
        <v>475.01958622884342</v>
      </c>
      <c r="AX90" s="89">
        <v>3053.3225102459774</v>
      </c>
      <c r="AY90" s="89">
        <v>62.545774070926441</v>
      </c>
      <c r="AZ90" s="89">
        <v>818.70294953802033</v>
      </c>
      <c r="BA90" s="89">
        <v>4314.2927640390844</v>
      </c>
      <c r="BB90" s="89">
        <v>49.197234003857588</v>
      </c>
      <c r="BC90" s="89">
        <v>424.0784426376544</v>
      </c>
      <c r="BD90" s="89">
        <v>553.63474667187813</v>
      </c>
      <c r="BE90" s="89">
        <v>699.70757311011812</v>
      </c>
      <c r="BF90" s="89"/>
      <c r="BG90" s="89"/>
      <c r="BH90" s="89"/>
      <c r="BI90" s="89"/>
      <c r="BJ90" s="89"/>
      <c r="BK90" s="89"/>
      <c r="BL90" s="89"/>
      <c r="BM90" s="89"/>
      <c r="BN90" s="89"/>
      <c r="BO90" s="89"/>
      <c r="BP90" s="89"/>
      <c r="BQ90" s="89"/>
      <c r="BR90" s="89"/>
      <c r="BS90" s="89"/>
      <c r="BT90" s="89"/>
      <c r="BU90" s="89"/>
      <c r="BV90" s="89"/>
      <c r="BW90" s="89"/>
      <c r="BX90" s="89"/>
      <c r="BY90" s="89"/>
      <c r="BZ90" s="89"/>
      <c r="CA90" s="89"/>
      <c r="CB90" s="89"/>
      <c r="CC90" s="89"/>
      <c r="CD90" s="89"/>
      <c r="CE90" s="89"/>
      <c r="CF90" s="89"/>
      <c r="CG90" s="89"/>
      <c r="CH90" s="89"/>
      <c r="CI90" s="89"/>
      <c r="CJ90" s="89"/>
      <c r="CK90" s="89"/>
      <c r="CL90" s="89"/>
      <c r="CM90" s="89"/>
      <c r="CN90" s="89"/>
      <c r="CO90" s="89"/>
      <c r="CP90" s="89"/>
      <c r="CQ90" s="89"/>
      <c r="CR90" s="89"/>
      <c r="CS90" s="89"/>
      <c r="CT90" s="89"/>
      <c r="CU90" s="89"/>
      <c r="CV90" s="89"/>
      <c r="CW90" s="89"/>
      <c r="CX90" s="89"/>
      <c r="CY90" s="89"/>
      <c r="CZ90" s="89"/>
      <c r="DA90" s="89"/>
      <c r="DB90" s="89"/>
      <c r="DC90" s="89"/>
      <c r="DD90" s="89"/>
      <c r="DE90" s="89"/>
      <c r="DF90" s="89"/>
      <c r="DG90" s="89"/>
      <c r="DH90" s="89"/>
      <c r="DI90" s="89"/>
      <c r="DJ90" s="89"/>
      <c r="DK90" s="89"/>
      <c r="DL90" s="89"/>
      <c r="DM90" s="89"/>
      <c r="DN90" s="89"/>
      <c r="DO90" s="89"/>
      <c r="DP90" s="89"/>
      <c r="DQ90" s="89"/>
      <c r="DR90" s="89"/>
      <c r="DS90" s="89"/>
      <c r="DT90" s="89"/>
      <c r="DU90" s="89"/>
      <c r="DV90" s="89">
        <v>6.2650627575099147</v>
      </c>
      <c r="DW90" s="89">
        <v>12.552741052699581</v>
      </c>
      <c r="DX90" s="89">
        <v>44.224706869401196</v>
      </c>
      <c r="DY90" s="89">
        <v>80.567196161835398</v>
      </c>
      <c r="DZ90" s="89">
        <v>146.75329160073215</v>
      </c>
      <c r="EA90" s="89">
        <v>242.90864432942368</v>
      </c>
      <c r="EB90" s="89">
        <v>622.29126998966433</v>
      </c>
      <c r="EC90" s="89">
        <v>982.48201174649807</v>
      </c>
      <c r="ED90" s="89">
        <v>2839.9743979180334</v>
      </c>
      <c r="EE90" s="89">
        <v>4284.9324366720084</v>
      </c>
      <c r="EF90" s="89"/>
      <c r="EG90" s="89"/>
      <c r="EH90" s="89"/>
      <c r="EI90" s="89"/>
      <c r="EJ90" s="89"/>
      <c r="EK90" s="89"/>
      <c r="EL90" s="89"/>
      <c r="EM90" s="89"/>
      <c r="EN90" s="89">
        <v>2.6071971813960095</v>
      </c>
      <c r="EO90" s="89">
        <v>0.13887756848476096</v>
      </c>
      <c r="EP90" s="89">
        <v>419.08833584131958</v>
      </c>
      <c r="EQ90" s="89">
        <v>3797.4468600677192</v>
      </c>
      <c r="ER90" s="89">
        <v>35436.014592855317</v>
      </c>
    </row>
    <row r="91" spans="1:148" x14ac:dyDescent="0.25">
      <c r="A91" s="88" t="s">
        <v>380</v>
      </c>
      <c r="B91" s="89">
        <v>484.38408741090819</v>
      </c>
      <c r="C91" s="89">
        <v>51.610563380364759</v>
      </c>
      <c r="D91" s="89">
        <v>6.875014169944512</v>
      </c>
      <c r="E91" s="89">
        <v>255.17119650614262</v>
      </c>
      <c r="F91" s="89">
        <v>122.17730358587094</v>
      </c>
      <c r="G91" s="89">
        <v>486.04007759991839</v>
      </c>
      <c r="H91" s="89">
        <v>667.71525223678111</v>
      </c>
      <c r="I91" s="89">
        <v>238.41446200055714</v>
      </c>
      <c r="J91" s="89">
        <v>15.640155094457375</v>
      </c>
      <c r="K91" s="89">
        <v>17.352607881895214</v>
      </c>
      <c r="L91" s="89">
        <v>3.6796828038501987E-3</v>
      </c>
      <c r="M91" s="89">
        <v>8254.4282836124203</v>
      </c>
      <c r="N91" s="89">
        <v>3756.2325260270964</v>
      </c>
      <c r="O91" s="89">
        <v>516.54796619757792</v>
      </c>
      <c r="P91" s="89">
        <v>458.3442966356547</v>
      </c>
      <c r="Q91" s="89">
        <v>41.421111764040617</v>
      </c>
      <c r="R91" s="89">
        <v>101.96086492533595</v>
      </c>
      <c r="S91" s="89">
        <v>722.73022954024214</v>
      </c>
      <c r="T91" s="89">
        <v>591.47391162715394</v>
      </c>
      <c r="U91" s="89">
        <v>411.1183084664948</v>
      </c>
      <c r="V91" s="89">
        <v>283.27311104891055</v>
      </c>
      <c r="W91" s="89">
        <v>56.44785254955768</v>
      </c>
      <c r="X91" s="89">
        <v>508.03067294601902</v>
      </c>
      <c r="Y91" s="89">
        <v>5430.8154464039626</v>
      </c>
      <c r="Z91" s="89">
        <v>327.95970134449749</v>
      </c>
      <c r="AA91" s="89">
        <v>1979.5457335840504</v>
      </c>
      <c r="AB91" s="89">
        <v>2758.2208945293669</v>
      </c>
      <c r="AC91" s="89">
        <v>245.93145931922177</v>
      </c>
      <c r="AD91" s="89">
        <v>218.99305111715393</v>
      </c>
      <c r="AE91" s="89">
        <v>71.149823237891113</v>
      </c>
      <c r="AF91" s="89">
        <v>400.23244766101163</v>
      </c>
      <c r="AG91" s="89">
        <v>659.86233853128999</v>
      </c>
      <c r="AH91" s="89">
        <v>6.169797242234037E-3</v>
      </c>
      <c r="AI91" s="89">
        <v>2.8161439795906764E-2</v>
      </c>
      <c r="AJ91" s="89">
        <v>1512.2045010318311</v>
      </c>
      <c r="AK91" s="89">
        <v>493.5729614559516</v>
      </c>
      <c r="AL91" s="89">
        <v>4156.5132876155903</v>
      </c>
      <c r="AM91" s="89">
        <v>22.974393002111483</v>
      </c>
      <c r="AN91" s="89">
        <v>839.83395637141257</v>
      </c>
      <c r="AO91" s="89">
        <v>1154.2293364659033</v>
      </c>
      <c r="AP91" s="89">
        <v>13.290334224449921</v>
      </c>
      <c r="AQ91" s="89">
        <v>12.628276382599458</v>
      </c>
      <c r="AR91" s="89">
        <v>11312.547052416179</v>
      </c>
      <c r="AS91" s="89">
        <v>12667.477764387148</v>
      </c>
      <c r="AT91" s="89"/>
      <c r="AU91" s="89"/>
      <c r="AV91" s="89">
        <v>92.794882116395954</v>
      </c>
      <c r="AW91" s="89">
        <v>67.108465809391973</v>
      </c>
      <c r="AX91" s="89">
        <v>431.3586117798003</v>
      </c>
      <c r="AY91" s="89">
        <v>2.5104039774355766</v>
      </c>
      <c r="AZ91" s="89">
        <v>34.104578855363769</v>
      </c>
      <c r="BA91" s="89">
        <v>368.70029475074824</v>
      </c>
      <c r="BB91" s="89"/>
      <c r="BC91" s="89">
        <v>1148.3314459734438</v>
      </c>
      <c r="BD91" s="89">
        <v>77.341183532835018</v>
      </c>
      <c r="BE91" s="89">
        <v>3951.8128018498433</v>
      </c>
      <c r="BF91" s="89"/>
      <c r="BG91" s="89"/>
      <c r="BH91" s="89"/>
      <c r="BI91" s="89"/>
      <c r="BJ91" s="89"/>
      <c r="BK91" s="89"/>
      <c r="BL91" s="89"/>
      <c r="BM91" s="89"/>
      <c r="BN91" s="89"/>
      <c r="BO91" s="89"/>
      <c r="BP91" s="89"/>
      <c r="BQ91" s="89"/>
      <c r="BR91" s="89"/>
      <c r="BS91" s="89"/>
      <c r="BT91" s="89"/>
      <c r="BU91" s="89"/>
      <c r="BV91" s="89"/>
      <c r="BW91" s="89"/>
      <c r="BX91" s="89"/>
      <c r="BY91" s="89"/>
      <c r="BZ91" s="89"/>
      <c r="CA91" s="89"/>
      <c r="CB91" s="89"/>
      <c r="CC91" s="89"/>
      <c r="CD91" s="89"/>
      <c r="CE91" s="89"/>
      <c r="CF91" s="89"/>
      <c r="CG91" s="89"/>
      <c r="CH91" s="89"/>
      <c r="CI91" s="89"/>
      <c r="CJ91" s="89"/>
      <c r="CK91" s="89"/>
      <c r="CL91" s="89"/>
      <c r="CM91" s="89"/>
      <c r="CN91" s="89"/>
      <c r="CO91" s="89"/>
      <c r="CP91" s="89"/>
      <c r="CQ91" s="89"/>
      <c r="CR91" s="89"/>
      <c r="CS91" s="89"/>
      <c r="CT91" s="89"/>
      <c r="CU91" s="89"/>
      <c r="CV91" s="89"/>
      <c r="CW91" s="89"/>
      <c r="CX91" s="89"/>
      <c r="CY91" s="89"/>
      <c r="CZ91" s="89"/>
      <c r="DA91" s="89"/>
      <c r="DB91" s="89"/>
      <c r="DC91" s="89"/>
      <c r="DD91" s="89"/>
      <c r="DE91" s="89"/>
      <c r="DF91" s="89"/>
      <c r="DG91" s="89"/>
      <c r="DH91" s="89"/>
      <c r="DI91" s="89"/>
      <c r="DJ91" s="89"/>
      <c r="DK91" s="89"/>
      <c r="DL91" s="89"/>
      <c r="DM91" s="89"/>
      <c r="DN91" s="89"/>
      <c r="DO91" s="89"/>
      <c r="DP91" s="89"/>
      <c r="DQ91" s="89"/>
      <c r="DR91" s="89"/>
      <c r="DS91" s="89"/>
      <c r="DT91" s="89"/>
      <c r="DU91" s="89"/>
      <c r="DV91" s="89">
        <v>64.052666624885902</v>
      </c>
      <c r="DW91" s="89">
        <v>102.84587426237344</v>
      </c>
      <c r="DX91" s="89">
        <v>149.45250206312608</v>
      </c>
      <c r="DY91" s="89">
        <v>161.28274923401312</v>
      </c>
      <c r="DZ91" s="89">
        <v>220.13248805595225</v>
      </c>
      <c r="EA91" s="89">
        <v>262.9827091436905</v>
      </c>
      <c r="EB91" s="89">
        <v>384.44647172051555</v>
      </c>
      <c r="EC91" s="89">
        <v>622.58900299790184</v>
      </c>
      <c r="ED91" s="89">
        <v>1080.6132166613638</v>
      </c>
      <c r="EE91" s="89">
        <v>1971.2298757333374</v>
      </c>
      <c r="EF91" s="89"/>
      <c r="EG91" s="89"/>
      <c r="EH91" s="89"/>
      <c r="EI91" s="89"/>
      <c r="EJ91" s="89"/>
      <c r="EK91" s="89"/>
      <c r="EL91" s="89"/>
      <c r="EM91" s="89"/>
      <c r="EN91" s="89">
        <v>9.0427736632679014</v>
      </c>
      <c r="EO91" s="89">
        <v>0.48168141162236483</v>
      </c>
      <c r="EP91" s="89">
        <v>815.55863786607949</v>
      </c>
      <c r="EQ91" s="89">
        <v>3725.7091555941861</v>
      </c>
      <c r="ER91" s="89">
        <v>78069.893098886416</v>
      </c>
    </row>
    <row r="92" spans="1:148" x14ac:dyDescent="0.25">
      <c r="A92" s="88" t="s">
        <v>381</v>
      </c>
      <c r="B92" s="89">
        <v>35.403241041053732</v>
      </c>
      <c r="C92" s="89">
        <v>3.9784998468058608</v>
      </c>
      <c r="D92" s="89"/>
      <c r="E92" s="89">
        <v>30.456165488605507</v>
      </c>
      <c r="F92" s="89">
        <v>13.008886383115954</v>
      </c>
      <c r="G92" s="89">
        <v>48.031361560409657</v>
      </c>
      <c r="H92" s="89">
        <v>64.041815413879561</v>
      </c>
      <c r="I92" s="89">
        <v>20.15355576569408</v>
      </c>
      <c r="J92" s="89">
        <v>1.3220873232074088</v>
      </c>
      <c r="K92" s="89">
        <v>1.4668436960304052</v>
      </c>
      <c r="L92" s="89">
        <v>6.1130444298527364E-5</v>
      </c>
      <c r="M92" s="89">
        <v>324.58688309779762</v>
      </c>
      <c r="N92" s="89">
        <v>3262.5204245808864</v>
      </c>
      <c r="O92" s="89">
        <v>1.0256970070455074</v>
      </c>
      <c r="P92" s="89"/>
      <c r="Q92" s="89">
        <v>1.1327055088019976E-2</v>
      </c>
      <c r="R92" s="89"/>
      <c r="S92" s="89">
        <v>129.2675212006861</v>
      </c>
      <c r="T92" s="89"/>
      <c r="U92" s="89">
        <v>25.296850246193088</v>
      </c>
      <c r="V92" s="89">
        <v>6.3808588205529899</v>
      </c>
      <c r="W92" s="89">
        <v>0.93776623964479633</v>
      </c>
      <c r="X92" s="89">
        <v>8.4398961568031652</v>
      </c>
      <c r="Y92" s="89">
        <v>1319.8332186102555</v>
      </c>
      <c r="Z92" s="89"/>
      <c r="AA92" s="89">
        <v>6.0344145064787824</v>
      </c>
      <c r="AB92" s="89">
        <v>2586.9588134907426</v>
      </c>
      <c r="AC92" s="89">
        <v>23.183153843580843</v>
      </c>
      <c r="AD92" s="89">
        <v>0.7450152379103776</v>
      </c>
      <c r="AE92" s="89">
        <v>0.89409366159482118</v>
      </c>
      <c r="AF92" s="89">
        <v>5.038949835195071</v>
      </c>
      <c r="AG92" s="89">
        <v>134.95058421086716</v>
      </c>
      <c r="AH92" s="89">
        <v>3.2287133179567646E-4</v>
      </c>
      <c r="AI92" s="89">
        <v>1.4737148102610658E-3</v>
      </c>
      <c r="AJ92" s="89">
        <v>79.135093071816925</v>
      </c>
      <c r="AK92" s="89">
        <v>264.62595755535926</v>
      </c>
      <c r="AL92" s="89">
        <v>1275.6251321816776</v>
      </c>
      <c r="AM92" s="89">
        <v>107.72307135261511</v>
      </c>
      <c r="AN92" s="89">
        <v>210.64454193364188</v>
      </c>
      <c r="AO92" s="89">
        <v>25.981050140387087</v>
      </c>
      <c r="AP92" s="89">
        <v>134.5174093633585</v>
      </c>
      <c r="AQ92" s="89">
        <v>31.151244989715067</v>
      </c>
      <c r="AR92" s="89">
        <v>1461.3812400425779</v>
      </c>
      <c r="AS92" s="89">
        <v>57.373033371300011</v>
      </c>
      <c r="AT92" s="89">
        <v>64.371775349187118</v>
      </c>
      <c r="AU92" s="89"/>
      <c r="AV92" s="89">
        <v>13.06532129789659</v>
      </c>
      <c r="AW92" s="89">
        <v>8.5680459028552711</v>
      </c>
      <c r="AX92" s="89">
        <v>55.073534191926143</v>
      </c>
      <c r="AY92" s="89">
        <v>1.1284309293528358</v>
      </c>
      <c r="AZ92" s="89">
        <v>14.770036530174776</v>
      </c>
      <c r="BA92" s="89">
        <v>77.813798603973268</v>
      </c>
      <c r="BB92" s="89"/>
      <c r="BC92" s="89">
        <v>91.027427631078567</v>
      </c>
      <c r="BD92" s="89">
        <v>409.99582860613742</v>
      </c>
      <c r="BE92" s="89">
        <v>906.35869694120242</v>
      </c>
      <c r="BF92" s="89"/>
      <c r="BG92" s="89"/>
      <c r="BH92" s="89"/>
      <c r="BI92" s="89"/>
      <c r="BJ92" s="89"/>
      <c r="BK92" s="89"/>
      <c r="BL92" s="89"/>
      <c r="BM92" s="89"/>
      <c r="BN92" s="89"/>
      <c r="BO92" s="89"/>
      <c r="BP92" s="89"/>
      <c r="BQ92" s="89"/>
      <c r="BR92" s="89"/>
      <c r="BS92" s="89"/>
      <c r="BT92" s="89"/>
      <c r="BU92" s="89"/>
      <c r="BV92" s="89"/>
      <c r="BW92" s="89"/>
      <c r="BX92" s="89"/>
      <c r="BY92" s="89"/>
      <c r="BZ92" s="89"/>
      <c r="CA92" s="89"/>
      <c r="CB92" s="89"/>
      <c r="CC92" s="89"/>
      <c r="CD92" s="89"/>
      <c r="CE92" s="89"/>
      <c r="CF92" s="89"/>
      <c r="CG92" s="89"/>
      <c r="CH92" s="89"/>
      <c r="CI92" s="89"/>
      <c r="CJ92" s="89"/>
      <c r="CK92" s="89"/>
      <c r="CL92" s="89"/>
      <c r="CM92" s="89"/>
      <c r="CN92" s="89"/>
      <c r="CO92" s="89"/>
      <c r="CP92" s="89"/>
      <c r="CQ92" s="89"/>
      <c r="CR92" s="89"/>
      <c r="CS92" s="89"/>
      <c r="CT92" s="89"/>
      <c r="CU92" s="89"/>
      <c r="CV92" s="89"/>
      <c r="CW92" s="89"/>
      <c r="CX92" s="89"/>
      <c r="CY92" s="89"/>
      <c r="CZ92" s="89"/>
      <c r="DA92" s="89"/>
      <c r="DB92" s="89"/>
      <c r="DC92" s="89"/>
      <c r="DD92" s="89"/>
      <c r="DE92" s="89"/>
      <c r="DF92" s="89"/>
      <c r="DG92" s="89"/>
      <c r="DH92" s="89"/>
      <c r="DI92" s="89"/>
      <c r="DJ92" s="89"/>
      <c r="DK92" s="89"/>
      <c r="DL92" s="89"/>
      <c r="DM92" s="89"/>
      <c r="DN92" s="89"/>
      <c r="DO92" s="89"/>
      <c r="DP92" s="89"/>
      <c r="DQ92" s="89"/>
      <c r="DR92" s="89"/>
      <c r="DS92" s="89"/>
      <c r="DT92" s="89"/>
      <c r="DU92" s="89"/>
      <c r="DV92" s="89">
        <v>66.249129930823685</v>
      </c>
      <c r="DW92" s="89">
        <v>128.19801773694982</v>
      </c>
      <c r="DX92" s="89">
        <v>138.23140993698328</v>
      </c>
      <c r="DY92" s="89">
        <v>149.37183013300893</v>
      </c>
      <c r="DZ92" s="89">
        <v>276.98104890398889</v>
      </c>
      <c r="EA92" s="89">
        <v>276.48941719252667</v>
      </c>
      <c r="EB92" s="89">
        <v>282.73003617306887</v>
      </c>
      <c r="EC92" s="89">
        <v>399.33567762147641</v>
      </c>
      <c r="ED92" s="89">
        <v>833.21768020253273</v>
      </c>
      <c r="EE92" s="89">
        <v>2728.5891185573037</v>
      </c>
      <c r="EF92" s="89"/>
      <c r="EG92" s="89"/>
      <c r="EH92" s="89"/>
      <c r="EI92" s="89"/>
      <c r="EJ92" s="89"/>
      <c r="EK92" s="89"/>
      <c r="EL92" s="89"/>
      <c r="EM92" s="89"/>
      <c r="EN92" s="89">
        <v>8.7735597530213427E-2</v>
      </c>
      <c r="EO92" s="89">
        <v>4.6734119465523171E-3</v>
      </c>
      <c r="EP92" s="89">
        <v>634.70993975255544</v>
      </c>
      <c r="EQ92" s="89">
        <v>896.12599570709085</v>
      </c>
      <c r="ER92" s="89">
        <v>20154.622162880733</v>
      </c>
    </row>
    <row r="93" spans="1:148" x14ac:dyDescent="0.25">
      <c r="A93" s="88" t="s">
        <v>32</v>
      </c>
      <c r="B93" s="89">
        <v>506.90175909044262</v>
      </c>
      <c r="C93" s="89">
        <v>56.885885678444239</v>
      </c>
      <c r="D93" s="89">
        <v>7.5910659358774675</v>
      </c>
      <c r="E93" s="89">
        <v>138.08436495305216</v>
      </c>
      <c r="F93" s="89">
        <v>69.078520790903525</v>
      </c>
      <c r="G93" s="89">
        <v>263.74467764510007</v>
      </c>
      <c r="H93" s="89">
        <v>229.8556967186347</v>
      </c>
      <c r="I93" s="89">
        <v>214.91617422751767</v>
      </c>
      <c r="J93" s="89">
        <v>14.098651017310956</v>
      </c>
      <c r="K93" s="89">
        <v>15.642323320296203</v>
      </c>
      <c r="L93" s="89"/>
      <c r="M93" s="89"/>
      <c r="N93" s="89"/>
      <c r="O93" s="89">
        <v>0.11427456329725132</v>
      </c>
      <c r="P93" s="89"/>
      <c r="Q93" s="89"/>
      <c r="R93" s="89"/>
      <c r="S93" s="89">
        <v>51.007733415289735</v>
      </c>
      <c r="T93" s="89">
        <v>34.730093330018519</v>
      </c>
      <c r="U93" s="89">
        <v>0.98666255397209812</v>
      </c>
      <c r="V93" s="89">
        <v>98.234441721616662</v>
      </c>
      <c r="W93" s="89"/>
      <c r="X93" s="89"/>
      <c r="Y93" s="89">
        <v>257.38963557273223</v>
      </c>
      <c r="Z93" s="89"/>
      <c r="AA93" s="89">
        <v>285.01236207123287</v>
      </c>
      <c r="AB93" s="89">
        <v>137.51445950970475</v>
      </c>
      <c r="AC93" s="89">
        <v>5041.4929779200875</v>
      </c>
      <c r="AD93" s="89">
        <v>272.26809296601567</v>
      </c>
      <c r="AE93" s="89">
        <v>16.793651818201699</v>
      </c>
      <c r="AF93" s="89">
        <v>94.068926722072291</v>
      </c>
      <c r="AG93" s="89">
        <v>75.138403425486842</v>
      </c>
      <c r="AH93" s="89">
        <v>1.6091421677284139E-4</v>
      </c>
      <c r="AI93" s="89">
        <v>7.3447730128535212E-4</v>
      </c>
      <c r="AJ93" s="89">
        <v>39.439740598813245</v>
      </c>
      <c r="AK93" s="89"/>
      <c r="AL93" s="89">
        <v>1206.1694734223822</v>
      </c>
      <c r="AM93" s="89">
        <v>1.3424196662065804</v>
      </c>
      <c r="AN93" s="89">
        <v>24.696154735882715</v>
      </c>
      <c r="AO93" s="89">
        <v>515.64369248183755</v>
      </c>
      <c r="AP93" s="89">
        <v>139.58137934052934</v>
      </c>
      <c r="AQ93" s="89">
        <v>57.461245562783631</v>
      </c>
      <c r="AR93" s="89">
        <v>48695.670860780876</v>
      </c>
      <c r="AS93" s="89">
        <v>1058.2158833073941</v>
      </c>
      <c r="AT93" s="89">
        <v>179.93475870708761</v>
      </c>
      <c r="AU93" s="89"/>
      <c r="AV93" s="89">
        <v>192.76009176900561</v>
      </c>
      <c r="AW93" s="89">
        <v>126.41003672898343</v>
      </c>
      <c r="AX93" s="89">
        <v>812.53620241183546</v>
      </c>
      <c r="AY93" s="89">
        <v>16.648190953543409</v>
      </c>
      <c r="AZ93" s="89">
        <v>217.90892923493905</v>
      </c>
      <c r="BA93" s="89">
        <v>1148.0424723192316</v>
      </c>
      <c r="BB93" s="89">
        <v>7.348824087546399</v>
      </c>
      <c r="BC93" s="89">
        <v>696.41254475464189</v>
      </c>
      <c r="BD93" s="89">
        <v>1392.8608188832627</v>
      </c>
      <c r="BE93" s="89">
        <v>5319.4444913288298</v>
      </c>
      <c r="BF93" s="89"/>
      <c r="BG93" s="89"/>
      <c r="BH93" s="89"/>
      <c r="BI93" s="89"/>
      <c r="BJ93" s="89"/>
      <c r="BK93" s="89"/>
      <c r="BL93" s="89"/>
      <c r="BM93" s="89"/>
      <c r="BN93" s="89"/>
      <c r="BO93" s="89"/>
      <c r="BP93" s="89"/>
      <c r="BQ93" s="89"/>
      <c r="BR93" s="89"/>
      <c r="BS93" s="89"/>
      <c r="BT93" s="89"/>
      <c r="BU93" s="89"/>
      <c r="BV93" s="89"/>
      <c r="BW93" s="89"/>
      <c r="BX93" s="89"/>
      <c r="BY93" s="89"/>
      <c r="BZ93" s="89"/>
      <c r="CA93" s="89"/>
      <c r="CB93" s="89"/>
      <c r="CC93" s="89"/>
      <c r="CD93" s="89"/>
      <c r="CE93" s="89"/>
      <c r="CF93" s="89"/>
      <c r="CG93" s="89"/>
      <c r="CH93" s="89"/>
      <c r="CI93" s="89"/>
      <c r="CJ93" s="89"/>
      <c r="CK93" s="89"/>
      <c r="CL93" s="89"/>
      <c r="CM93" s="89"/>
      <c r="CN93" s="89"/>
      <c r="CO93" s="89"/>
      <c r="CP93" s="89"/>
      <c r="CQ93" s="89"/>
      <c r="CR93" s="89"/>
      <c r="CS93" s="89"/>
      <c r="CT93" s="89"/>
      <c r="CU93" s="89"/>
      <c r="CV93" s="89"/>
      <c r="CW93" s="89"/>
      <c r="CX93" s="89"/>
      <c r="CY93" s="89"/>
      <c r="CZ93" s="89"/>
      <c r="DA93" s="89"/>
      <c r="DB93" s="89"/>
      <c r="DC93" s="89"/>
      <c r="DD93" s="89"/>
      <c r="DE93" s="89"/>
      <c r="DF93" s="89"/>
      <c r="DG93" s="89"/>
      <c r="DH93" s="89"/>
      <c r="DI93" s="89"/>
      <c r="DJ93" s="89"/>
      <c r="DK93" s="89"/>
      <c r="DL93" s="89"/>
      <c r="DM93" s="89"/>
      <c r="DN93" s="89"/>
      <c r="DO93" s="89"/>
      <c r="DP93" s="89"/>
      <c r="DQ93" s="89"/>
      <c r="DR93" s="89"/>
      <c r="DS93" s="89"/>
      <c r="DT93" s="89"/>
      <c r="DU93" s="89"/>
      <c r="DV93" s="89">
        <v>40.590040356607737</v>
      </c>
      <c r="DW93" s="89">
        <v>6.2516432631061472</v>
      </c>
      <c r="DX93" s="89">
        <v>15.328976695426336</v>
      </c>
      <c r="DY93" s="89">
        <v>17.017023504441845</v>
      </c>
      <c r="DZ93" s="89">
        <v>6.1288949219729174</v>
      </c>
      <c r="EA93" s="89">
        <v>181.90068790654584</v>
      </c>
      <c r="EB93" s="89">
        <v>83.446876242235902</v>
      </c>
      <c r="EC93" s="89">
        <v>422.91621383889293</v>
      </c>
      <c r="ED93" s="89">
        <v>634.82531955313198</v>
      </c>
      <c r="EE93" s="89">
        <v>1876.6320536009471</v>
      </c>
      <c r="EF93" s="89"/>
      <c r="EG93" s="89"/>
      <c r="EH93" s="89"/>
      <c r="EI93" s="89"/>
      <c r="EJ93" s="89"/>
      <c r="EK93" s="89"/>
      <c r="EL93" s="89"/>
      <c r="EM93" s="89"/>
      <c r="EN93" s="89">
        <v>13.695802948845223</v>
      </c>
      <c r="EO93" s="89">
        <v>0.72953431583705786</v>
      </c>
      <c r="EP93" s="89">
        <v>1749.7542434355141</v>
      </c>
      <c r="EQ93" s="89">
        <v>3394.044242001612</v>
      </c>
      <c r="ER93" s="89">
        <v>78173.341494019536</v>
      </c>
    </row>
    <row r="94" spans="1:148" x14ac:dyDescent="0.25">
      <c r="A94" s="88" t="s">
        <v>382</v>
      </c>
      <c r="B94" s="89">
        <v>160.03652131689856</v>
      </c>
      <c r="C94" s="89">
        <v>16.350034544820165</v>
      </c>
      <c r="D94" s="89"/>
      <c r="E94" s="89">
        <v>122.25023653167042</v>
      </c>
      <c r="F94" s="89">
        <v>156.82225666015532</v>
      </c>
      <c r="G94" s="89">
        <v>600.53417757116654</v>
      </c>
      <c r="H94" s="89">
        <v>497.28444177822917</v>
      </c>
      <c r="I94" s="89">
        <v>247.21965998197396</v>
      </c>
      <c r="J94" s="89">
        <v>16.217782227103552</v>
      </c>
      <c r="K94" s="89">
        <v>17.993479860096034</v>
      </c>
      <c r="L94" s="89">
        <v>1.131371668562443E-3</v>
      </c>
      <c r="M94" s="89"/>
      <c r="N94" s="89"/>
      <c r="O94" s="89">
        <v>140.96467459708023</v>
      </c>
      <c r="P94" s="89">
        <v>2.576767795573407</v>
      </c>
      <c r="Q94" s="89">
        <v>2.7408529579376868</v>
      </c>
      <c r="R94" s="89">
        <v>26.110584374789159</v>
      </c>
      <c r="S94" s="89">
        <v>393.93635067406444</v>
      </c>
      <c r="T94" s="89"/>
      <c r="U94" s="89">
        <v>2.2057833080772147</v>
      </c>
      <c r="V94" s="89">
        <v>125.44456354699146</v>
      </c>
      <c r="W94" s="89">
        <v>17.355708230866231</v>
      </c>
      <c r="X94" s="89">
        <v>156.20137407779603</v>
      </c>
      <c r="Y94" s="89">
        <v>179.75119466272852</v>
      </c>
      <c r="Z94" s="89">
        <v>410.99004385833263</v>
      </c>
      <c r="AA94" s="89">
        <v>121.32663156415538</v>
      </c>
      <c r="AB94" s="89"/>
      <c r="AC94" s="89">
        <v>122.74009669730849</v>
      </c>
      <c r="AD94" s="89">
        <v>19797.440843785847</v>
      </c>
      <c r="AE94" s="89">
        <v>15377.518471698952</v>
      </c>
      <c r="AF94" s="89">
        <v>27599.507243409807</v>
      </c>
      <c r="AG94" s="89">
        <v>15398.129405640264</v>
      </c>
      <c r="AH94" s="92">
        <v>1.7252138466251205E-2</v>
      </c>
      <c r="AI94" s="89">
        <v>7.8745709087849988E-2</v>
      </c>
      <c r="AJ94" s="89">
        <v>4228.4633375419908</v>
      </c>
      <c r="AK94" s="89">
        <v>364.94844162745812</v>
      </c>
      <c r="AL94" s="89">
        <v>17784.955891672809</v>
      </c>
      <c r="AM94" s="89">
        <v>1539.1798240696419</v>
      </c>
      <c r="AN94" s="89">
        <v>545.14719240736406</v>
      </c>
      <c r="AO94" s="89">
        <v>361.81569544179837</v>
      </c>
      <c r="AP94" s="89">
        <v>930.73888495866322</v>
      </c>
      <c r="AQ94" s="89">
        <v>152.39077847319734</v>
      </c>
      <c r="AR94" s="89">
        <v>16406.705907166568</v>
      </c>
      <c r="AS94" s="89"/>
      <c r="AT94" s="89"/>
      <c r="AU94" s="89"/>
      <c r="AV94" s="89">
        <v>176.34553251076395</v>
      </c>
      <c r="AW94" s="89">
        <v>115.62350855603724</v>
      </c>
      <c r="AX94" s="89">
        <v>743.20274704986537</v>
      </c>
      <c r="AY94" s="89">
        <v>15.231111926663919</v>
      </c>
      <c r="AZ94" s="89">
        <v>199.35063205943871</v>
      </c>
      <c r="BA94" s="89">
        <v>1050.025332897259</v>
      </c>
      <c r="BB94" s="89"/>
      <c r="BC94" s="89">
        <v>4.8775598743189077</v>
      </c>
      <c r="BD94" s="89">
        <v>280.84614965208391</v>
      </c>
      <c r="BE94" s="89">
        <v>1543.3303163938267</v>
      </c>
      <c r="BF94" s="89"/>
      <c r="BG94" s="89"/>
      <c r="BH94" s="89"/>
      <c r="BI94" s="89"/>
      <c r="BJ94" s="89"/>
      <c r="BK94" s="89"/>
      <c r="BL94" s="89"/>
      <c r="BM94" s="89"/>
      <c r="BN94" s="89"/>
      <c r="BO94" s="89"/>
      <c r="BP94" s="89"/>
      <c r="BQ94" s="89"/>
      <c r="BR94" s="89"/>
      <c r="BS94" s="89"/>
      <c r="BT94" s="89"/>
      <c r="BU94" s="89"/>
      <c r="BV94" s="89"/>
      <c r="BW94" s="89"/>
      <c r="BX94" s="89"/>
      <c r="BY94" s="89"/>
      <c r="BZ94" s="89"/>
      <c r="CA94" s="89"/>
      <c r="CB94" s="89"/>
      <c r="CC94" s="89"/>
      <c r="CD94" s="89"/>
      <c r="CE94" s="89"/>
      <c r="CF94" s="89"/>
      <c r="CG94" s="89"/>
      <c r="CH94" s="89"/>
      <c r="CI94" s="89"/>
      <c r="CJ94" s="89"/>
      <c r="CK94" s="89"/>
      <c r="CL94" s="89"/>
      <c r="CM94" s="89"/>
      <c r="CN94" s="89"/>
      <c r="CO94" s="89"/>
      <c r="CP94" s="89"/>
      <c r="CQ94" s="89"/>
      <c r="CR94" s="89"/>
      <c r="CS94" s="89"/>
      <c r="CT94" s="89"/>
      <c r="CU94" s="89"/>
      <c r="CV94" s="89"/>
      <c r="CW94" s="89"/>
      <c r="CX94" s="89"/>
      <c r="CY94" s="89"/>
      <c r="CZ94" s="89"/>
      <c r="DA94" s="89"/>
      <c r="DB94" s="89"/>
      <c r="DC94" s="89"/>
      <c r="DD94" s="89"/>
      <c r="DE94" s="89"/>
      <c r="DF94" s="89"/>
      <c r="DG94" s="89"/>
      <c r="DH94" s="89"/>
      <c r="DI94" s="89"/>
      <c r="DJ94" s="89"/>
      <c r="DK94" s="89"/>
      <c r="DL94" s="89"/>
      <c r="DM94" s="89"/>
      <c r="DN94" s="89"/>
      <c r="DO94" s="89"/>
      <c r="DP94" s="89"/>
      <c r="DQ94" s="89"/>
      <c r="DR94" s="89"/>
      <c r="DS94" s="89"/>
      <c r="DT94" s="89"/>
      <c r="DU94" s="89"/>
      <c r="DV94" s="89"/>
      <c r="DW94" s="89"/>
      <c r="DX94" s="89"/>
      <c r="DY94" s="89"/>
      <c r="DZ94" s="89"/>
      <c r="EA94" s="89"/>
      <c r="EB94" s="89"/>
      <c r="EC94" s="89"/>
      <c r="ED94" s="89"/>
      <c r="EE94" s="89"/>
      <c r="EF94" s="89"/>
      <c r="EG94" s="89"/>
      <c r="EH94" s="89"/>
      <c r="EI94" s="89"/>
      <c r="EJ94" s="89"/>
      <c r="EK94" s="89"/>
      <c r="EL94" s="89"/>
      <c r="EM94" s="89"/>
      <c r="EN94" s="89"/>
      <c r="EO94" s="89"/>
      <c r="EP94" s="89">
        <v>9523.0074353581222</v>
      </c>
      <c r="EQ94" s="89">
        <v>69556.185133179315</v>
      </c>
      <c r="ER94" s="89">
        <v>207232.11772338912</v>
      </c>
    </row>
    <row r="95" spans="1:148" x14ac:dyDescent="0.25">
      <c r="A95" s="88" t="s">
        <v>383</v>
      </c>
      <c r="B95" s="89">
        <v>50.239019869701629</v>
      </c>
      <c r="C95" s="89">
        <v>5.0179351827354894</v>
      </c>
      <c r="D95" s="89"/>
      <c r="E95" s="89">
        <v>41.394136314321933</v>
      </c>
      <c r="F95" s="89">
        <v>54.698484198590521</v>
      </c>
      <c r="G95" s="89">
        <v>199.0609354641675</v>
      </c>
      <c r="H95" s="89">
        <v>178.59672714542128</v>
      </c>
      <c r="I95" s="89">
        <v>112.84194260500111</v>
      </c>
      <c r="J95" s="89">
        <v>7.4025101862233118</v>
      </c>
      <c r="K95" s="89">
        <v>8.2130168037010005</v>
      </c>
      <c r="L95" s="89">
        <v>3.5032062518667887E-3</v>
      </c>
      <c r="M95" s="89">
        <v>2.4370794340845587</v>
      </c>
      <c r="N95" s="89"/>
      <c r="O95" s="89">
        <v>97.621261818120715</v>
      </c>
      <c r="P95" s="89"/>
      <c r="Q95" s="89"/>
      <c r="R95" s="89"/>
      <c r="S95" s="89">
        <v>152.631417137081</v>
      </c>
      <c r="T95" s="89">
        <v>123.98963460007597</v>
      </c>
      <c r="U95" s="89">
        <v>153.31273822118663</v>
      </c>
      <c r="V95" s="89">
        <v>280.46960994769779</v>
      </c>
      <c r="W95" s="89">
        <v>53.740629423045114</v>
      </c>
      <c r="X95" s="89">
        <v>483.66566480740596</v>
      </c>
      <c r="Y95" s="89">
        <v>212.53617120960001</v>
      </c>
      <c r="Z95" s="89"/>
      <c r="AA95" s="89">
        <v>164.17524813581883</v>
      </c>
      <c r="AB95" s="89">
        <v>0.69528458629276679</v>
      </c>
      <c r="AC95" s="89">
        <v>89.360507726084606</v>
      </c>
      <c r="AD95" s="89">
        <v>19639.386495989813</v>
      </c>
      <c r="AE95" s="89">
        <v>9639.0489040265747</v>
      </c>
      <c r="AF95" s="89">
        <v>12797.345069578754</v>
      </c>
      <c r="AG95" s="89">
        <v>1537.3086077697074</v>
      </c>
      <c r="AH95" s="89">
        <v>3.5387705473923059E-2</v>
      </c>
      <c r="AI95" s="89">
        <v>0.16152374188204513</v>
      </c>
      <c r="AJ95" s="89">
        <v>8673.4531766843484</v>
      </c>
      <c r="AK95" s="89">
        <v>155.12736876339807</v>
      </c>
      <c r="AL95" s="89">
        <v>15093.40487107706</v>
      </c>
      <c r="AM95" s="89">
        <v>12.961445548466457</v>
      </c>
      <c r="AN95" s="89">
        <v>409.77843715049283</v>
      </c>
      <c r="AO95" s="89">
        <v>796.46821482705616</v>
      </c>
      <c r="AP95" s="89"/>
      <c r="AQ95" s="89">
        <v>69.087448150953222</v>
      </c>
      <c r="AR95" s="89"/>
      <c r="AS95" s="89"/>
      <c r="AT95" s="89"/>
      <c r="AU95" s="89"/>
      <c r="AV95" s="89">
        <v>4.3081383337277588</v>
      </c>
      <c r="AW95" s="89">
        <v>2.8253065290615909</v>
      </c>
      <c r="AX95" s="89">
        <v>18.160455428826857</v>
      </c>
      <c r="AY95" s="89">
        <v>0.3720844499793427</v>
      </c>
      <c r="AZ95" s="89">
        <v>4.8702571991157333</v>
      </c>
      <c r="BA95" s="89">
        <v>25.659271998375527</v>
      </c>
      <c r="BB95" s="89"/>
      <c r="BC95" s="89">
        <v>0.13048688012349549</v>
      </c>
      <c r="BD95" s="89">
        <v>81.564959395776498</v>
      </c>
      <c r="BE95" s="89">
        <v>168.83598956819714</v>
      </c>
      <c r="BF95" s="89"/>
      <c r="BG95" s="89"/>
      <c r="BH95" s="89"/>
      <c r="BI95" s="89"/>
      <c r="BJ95" s="89"/>
      <c r="BK95" s="89"/>
      <c r="BL95" s="89"/>
      <c r="BM95" s="89"/>
      <c r="BN95" s="89"/>
      <c r="BO95" s="89"/>
      <c r="BP95" s="89"/>
      <c r="BQ95" s="89"/>
      <c r="BR95" s="89"/>
      <c r="BS95" s="89"/>
      <c r="BT95" s="89"/>
      <c r="BU95" s="89"/>
      <c r="BV95" s="89"/>
      <c r="BW95" s="89"/>
      <c r="BX95" s="89"/>
      <c r="BY95" s="89"/>
      <c r="BZ95" s="89"/>
      <c r="CA95" s="89"/>
      <c r="CB95" s="89"/>
      <c r="CC95" s="89"/>
      <c r="CD95" s="89"/>
      <c r="CE95" s="89"/>
      <c r="CF95" s="89"/>
      <c r="CG95" s="89"/>
      <c r="CH95" s="89"/>
      <c r="CI95" s="89"/>
      <c r="CJ95" s="89"/>
      <c r="CK95" s="89"/>
      <c r="CL95" s="89"/>
      <c r="CM95" s="89"/>
      <c r="CN95" s="89"/>
      <c r="CO95" s="89"/>
      <c r="CP95" s="89"/>
      <c r="CQ95" s="89"/>
      <c r="CR95" s="89"/>
      <c r="CS95" s="89"/>
      <c r="CT95" s="89"/>
      <c r="CU95" s="89"/>
      <c r="CV95" s="89"/>
      <c r="CW95" s="89"/>
      <c r="CX95" s="89"/>
      <c r="CY95" s="89"/>
      <c r="CZ95" s="89"/>
      <c r="DA95" s="89"/>
      <c r="DB95" s="89"/>
      <c r="DC95" s="89"/>
      <c r="DD95" s="89"/>
      <c r="DE95" s="89"/>
      <c r="DF95" s="89"/>
      <c r="DG95" s="89"/>
      <c r="DH95" s="89"/>
      <c r="DI95" s="89"/>
      <c r="DJ95" s="89"/>
      <c r="DK95" s="89"/>
      <c r="DL95" s="89"/>
      <c r="DM95" s="89"/>
      <c r="DN95" s="89"/>
      <c r="DO95" s="89"/>
      <c r="DP95" s="89"/>
      <c r="DQ95" s="89"/>
      <c r="DR95" s="89"/>
      <c r="DS95" s="89"/>
      <c r="DT95" s="89"/>
      <c r="DU95" s="89"/>
      <c r="DV95" s="89"/>
      <c r="DW95" s="89"/>
      <c r="DX95" s="89"/>
      <c r="DY95" s="89"/>
      <c r="DZ95" s="89"/>
      <c r="EA95" s="89"/>
      <c r="EB95" s="89"/>
      <c r="EC95" s="89"/>
      <c r="ED95" s="89"/>
      <c r="EE95" s="89"/>
      <c r="EF95" s="89"/>
      <c r="EG95" s="89"/>
      <c r="EH95" s="89"/>
      <c r="EI95" s="89"/>
      <c r="EJ95" s="89"/>
      <c r="EK95" s="89"/>
      <c r="EL95" s="89"/>
      <c r="EM95" s="89"/>
      <c r="EN95" s="89">
        <v>247.8103708593197</v>
      </c>
      <c r="EO95" s="89">
        <v>13.200114665597214</v>
      </c>
      <c r="EP95" s="89">
        <v>-6983.2274415100819</v>
      </c>
      <c r="EQ95" s="89">
        <v>56749.155386442791</v>
      </c>
      <c r="ER95" s="89">
        <v>121629.33578927739</v>
      </c>
    </row>
    <row r="96" spans="1:148" x14ac:dyDescent="0.25">
      <c r="A96" s="88" t="s">
        <v>384</v>
      </c>
      <c r="B96" s="89">
        <v>4518.7848248471419</v>
      </c>
      <c r="C96" s="89">
        <v>470.50086942461263</v>
      </c>
      <c r="D96" s="89">
        <v>43.75306339556073</v>
      </c>
      <c r="E96" s="89">
        <v>1467.470574014086</v>
      </c>
      <c r="F96" s="89">
        <v>954.53967015139915</v>
      </c>
      <c r="G96" s="89">
        <v>3671.9180540420793</v>
      </c>
      <c r="H96" s="89">
        <v>3038.33219373678</v>
      </c>
      <c r="I96" s="89">
        <v>1653.2223999034443</v>
      </c>
      <c r="J96" s="89">
        <v>108.45254320210022</v>
      </c>
      <c r="K96" s="89">
        <v>120.32709679760613</v>
      </c>
      <c r="L96" s="89">
        <v>6.3316609143489622E-3</v>
      </c>
      <c r="M96" s="89"/>
      <c r="N96" s="89">
        <v>36.746772348233833</v>
      </c>
      <c r="O96" s="89">
        <v>34.393385768043757</v>
      </c>
      <c r="P96" s="89">
        <v>64.795312474715587</v>
      </c>
      <c r="Q96" s="89">
        <v>96.59082182852346</v>
      </c>
      <c r="R96" s="89">
        <v>100.06018184601878</v>
      </c>
      <c r="S96" s="89">
        <v>499.23720380890063</v>
      </c>
      <c r="T96" s="89">
        <v>2092.5290861872286</v>
      </c>
      <c r="U96" s="89">
        <v>341.96482889097558</v>
      </c>
      <c r="V96" s="89"/>
      <c r="W96" s="89">
        <v>97.130291043835882</v>
      </c>
      <c r="X96" s="89">
        <v>874.17261939452271</v>
      </c>
      <c r="Y96" s="89">
        <v>75.947261651563281</v>
      </c>
      <c r="Z96" s="89">
        <v>219.63906040057861</v>
      </c>
      <c r="AA96" s="89">
        <v>1619.9363932722804</v>
      </c>
      <c r="AB96" s="89"/>
      <c r="AC96" s="89">
        <v>138.74428060443489</v>
      </c>
      <c r="AD96" s="89">
        <v>1561.635373592163</v>
      </c>
      <c r="AE96" s="89">
        <v>1.7127106530016389</v>
      </c>
      <c r="AF96" s="89">
        <v>4666.5399160628767</v>
      </c>
      <c r="AG96" s="89">
        <v>12460.129631715641</v>
      </c>
      <c r="AH96" s="89">
        <v>7.6138218911347205E-3</v>
      </c>
      <c r="AI96" s="89">
        <v>3.4752549943814513E-2</v>
      </c>
      <c r="AJ96" s="89">
        <v>1866.1319454471352</v>
      </c>
      <c r="AK96" s="89">
        <v>161.59785946708635</v>
      </c>
      <c r="AL96" s="89">
        <v>5601.768370020558</v>
      </c>
      <c r="AM96" s="89">
        <v>307.02852413575033</v>
      </c>
      <c r="AN96" s="89">
        <v>1776.8048216508755</v>
      </c>
      <c r="AO96" s="89">
        <v>1226.5421250594957</v>
      </c>
      <c r="AP96" s="89">
        <v>1075.2227787528363</v>
      </c>
      <c r="AQ96" s="89">
        <v>542.04754593253256</v>
      </c>
      <c r="AR96" s="89">
        <v>33972.597364492634</v>
      </c>
      <c r="AS96" s="89">
        <v>4968.9335863095048</v>
      </c>
      <c r="AT96" s="89">
        <v>205.01819560776636</v>
      </c>
      <c r="AU96" s="89"/>
      <c r="AV96" s="89">
        <v>131.86290929036514</v>
      </c>
      <c r="AW96" s="89">
        <v>86.473767879843379</v>
      </c>
      <c r="AX96" s="89">
        <v>555.83455854831277</v>
      </c>
      <c r="AY96" s="89">
        <v>11.388682124100932</v>
      </c>
      <c r="AZ96" s="89">
        <v>149.06671520499651</v>
      </c>
      <c r="BA96" s="89">
        <v>785.34408230161966</v>
      </c>
      <c r="BB96" s="89">
        <v>87.199395936727726</v>
      </c>
      <c r="BC96" s="89">
        <v>4148.9138240733992</v>
      </c>
      <c r="BD96" s="89">
        <v>3223.8833111555082</v>
      </c>
      <c r="BE96" s="89">
        <v>7582.3962639829451</v>
      </c>
      <c r="BF96" s="89"/>
      <c r="BG96" s="89"/>
      <c r="BH96" s="89"/>
      <c r="BI96" s="89"/>
      <c r="BJ96" s="89"/>
      <c r="BK96" s="89"/>
      <c r="BL96" s="89"/>
      <c r="BM96" s="89"/>
      <c r="BN96" s="89"/>
      <c r="BO96" s="89"/>
      <c r="BP96" s="89"/>
      <c r="BQ96" s="89"/>
      <c r="BR96" s="89"/>
      <c r="BS96" s="89"/>
      <c r="BT96" s="89"/>
      <c r="BU96" s="89"/>
      <c r="BV96" s="89"/>
      <c r="BW96" s="89"/>
      <c r="BX96" s="89"/>
      <c r="BY96" s="89"/>
      <c r="BZ96" s="89"/>
      <c r="CA96" s="89"/>
      <c r="CB96" s="89"/>
      <c r="CC96" s="89"/>
      <c r="CD96" s="89"/>
      <c r="CE96" s="89"/>
      <c r="CF96" s="89"/>
      <c r="CG96" s="89"/>
      <c r="CH96" s="89"/>
      <c r="CI96" s="89"/>
      <c r="CJ96" s="89"/>
      <c r="CK96" s="89"/>
      <c r="CL96" s="89"/>
      <c r="CM96" s="89"/>
      <c r="CN96" s="89"/>
      <c r="CO96" s="89"/>
      <c r="CP96" s="89"/>
      <c r="CQ96" s="89"/>
      <c r="CR96" s="89"/>
      <c r="CS96" s="89"/>
      <c r="CT96" s="89"/>
      <c r="CU96" s="89"/>
      <c r="CV96" s="89"/>
      <c r="CW96" s="89"/>
      <c r="CX96" s="89"/>
      <c r="CY96" s="89"/>
      <c r="CZ96" s="89"/>
      <c r="DA96" s="89"/>
      <c r="DB96" s="89"/>
      <c r="DC96" s="89"/>
      <c r="DD96" s="89"/>
      <c r="DE96" s="89"/>
      <c r="DF96" s="89"/>
      <c r="DG96" s="89"/>
      <c r="DH96" s="89"/>
      <c r="DI96" s="89"/>
      <c r="DJ96" s="89"/>
      <c r="DK96" s="89"/>
      <c r="DL96" s="89"/>
      <c r="DM96" s="89"/>
      <c r="DN96" s="89"/>
      <c r="DO96" s="89"/>
      <c r="DP96" s="89"/>
      <c r="DQ96" s="89"/>
      <c r="DR96" s="89"/>
      <c r="DS96" s="89"/>
      <c r="DT96" s="89"/>
      <c r="DU96" s="89"/>
      <c r="DV96" s="89">
        <v>137.78810339773548</v>
      </c>
      <c r="DW96" s="89">
        <v>193.06189737543747</v>
      </c>
      <c r="DX96" s="89">
        <v>249.1177503481866</v>
      </c>
      <c r="DY96" s="89">
        <v>276.61646287827756</v>
      </c>
      <c r="DZ96" s="89">
        <v>301.29827995352196</v>
      </c>
      <c r="EA96" s="89">
        <v>466.29523686772922</v>
      </c>
      <c r="EB96" s="89">
        <v>401.25014105418722</v>
      </c>
      <c r="EC96" s="89">
        <v>692.5449701190463</v>
      </c>
      <c r="ED96" s="89">
        <v>1399.1619747839368</v>
      </c>
      <c r="EE96" s="89">
        <v>3334.89998963979</v>
      </c>
      <c r="EF96" s="89"/>
      <c r="EG96" s="89"/>
      <c r="EH96" s="89"/>
      <c r="EI96" s="89"/>
      <c r="EJ96" s="89"/>
      <c r="EK96" s="89"/>
      <c r="EL96" s="89"/>
      <c r="EM96" s="89"/>
      <c r="EN96" s="89">
        <v>814.3273879279169</v>
      </c>
      <c r="EO96" s="89">
        <v>43.37677579316091</v>
      </c>
      <c r="EP96" s="89">
        <v>5349.2800440547635</v>
      </c>
      <c r="EQ96" s="89">
        <v>15223.124761063049</v>
      </c>
      <c r="ER96" s="89">
        <v>138377.45552172186</v>
      </c>
    </row>
    <row r="97" spans="1:148" x14ac:dyDescent="0.25">
      <c r="A97" s="88" t="s">
        <v>33</v>
      </c>
      <c r="B97" s="89">
        <v>3707.7735318119849</v>
      </c>
      <c r="C97" s="89">
        <v>392.56717599775789</v>
      </c>
      <c r="D97" s="89">
        <v>37.254310478135089</v>
      </c>
      <c r="E97" s="89">
        <v>2667.4662820243807</v>
      </c>
      <c r="F97" s="89">
        <v>1788.9213915428616</v>
      </c>
      <c r="G97" s="89">
        <v>6175.8659349919071</v>
      </c>
      <c r="H97" s="89">
        <v>6427.9420956038211</v>
      </c>
      <c r="I97" s="89">
        <v>2298.458976876107</v>
      </c>
      <c r="J97" s="89">
        <v>150.78051295607281</v>
      </c>
      <c r="K97" s="89">
        <v>167.28958899422781</v>
      </c>
      <c r="L97" s="89">
        <v>1.4677997427651344E-5</v>
      </c>
      <c r="M97" s="89">
        <v>19.667231235183742</v>
      </c>
      <c r="N97" s="89"/>
      <c r="O97" s="89">
        <v>2.6695325040263024E-2</v>
      </c>
      <c r="P97" s="89"/>
      <c r="Q97" s="89"/>
      <c r="R97" s="89"/>
      <c r="S97" s="89">
        <v>40.165212568704852</v>
      </c>
      <c r="T97" s="89"/>
      <c r="U97" s="89">
        <v>0.41618930272233462</v>
      </c>
      <c r="V97" s="89"/>
      <c r="W97" s="89">
        <v>0.2251665370862711</v>
      </c>
      <c r="X97" s="89">
        <v>2.0264988337764396</v>
      </c>
      <c r="Y97" s="89">
        <v>328.65295163891847</v>
      </c>
      <c r="Z97" s="89">
        <v>0.85929314084637365</v>
      </c>
      <c r="AA97" s="89">
        <v>17.825705302116354</v>
      </c>
      <c r="AB97" s="89"/>
      <c r="AC97" s="89"/>
      <c r="AD97" s="89">
        <v>495.43806745302959</v>
      </c>
      <c r="AE97" s="89">
        <v>10.94343311723698</v>
      </c>
      <c r="AF97" s="89">
        <v>1676.9395022293484</v>
      </c>
      <c r="AG97" s="89">
        <v>9247.0002502149091</v>
      </c>
      <c r="AH97" s="89">
        <v>2.4921133553988336E-2</v>
      </c>
      <c r="AI97" s="89">
        <v>0.11375009172461438</v>
      </c>
      <c r="AJ97" s="89">
        <v>6108.1181187247139</v>
      </c>
      <c r="AK97" s="89">
        <v>331.87918766876635</v>
      </c>
      <c r="AL97" s="89">
        <v>4112.5231759183107</v>
      </c>
      <c r="AM97" s="89">
        <v>2424.3838568113479</v>
      </c>
      <c r="AN97" s="89">
        <v>4.8287073066653914</v>
      </c>
      <c r="AO97" s="89">
        <v>31.486385985912079</v>
      </c>
      <c r="AP97" s="89">
        <v>489.53653180356554</v>
      </c>
      <c r="AQ97" s="89">
        <v>520.42261982649291</v>
      </c>
      <c r="AR97" s="89">
        <v>2408.5001936042854</v>
      </c>
      <c r="AS97" s="89">
        <v>4937.0120512665044</v>
      </c>
      <c r="AT97" s="89">
        <v>21.38215912296468</v>
      </c>
      <c r="AU97" s="89"/>
      <c r="AV97" s="89">
        <v>129.132417298246</v>
      </c>
      <c r="AW97" s="89">
        <v>84.685597634906813</v>
      </c>
      <c r="AX97" s="89">
        <v>544.34058941671867</v>
      </c>
      <c r="AY97" s="89">
        <v>11.15283085054531</v>
      </c>
      <c r="AZ97" s="89">
        <v>145.98068998384784</v>
      </c>
      <c r="BA97" s="89">
        <v>769.10971984775165</v>
      </c>
      <c r="BB97" s="89">
        <v>42.06974776715284</v>
      </c>
      <c r="BC97" s="89">
        <v>9563.5234800465314</v>
      </c>
      <c r="BD97" s="89">
        <v>5221.134084970241</v>
      </c>
      <c r="BE97" s="89">
        <v>1982.6711940680682</v>
      </c>
      <c r="BF97" s="89"/>
      <c r="BG97" s="89"/>
      <c r="BH97" s="89"/>
      <c r="BI97" s="89"/>
      <c r="BJ97" s="89"/>
      <c r="BK97" s="89"/>
      <c r="BL97" s="89"/>
      <c r="BM97" s="89"/>
      <c r="BN97" s="89"/>
      <c r="BO97" s="89"/>
      <c r="BP97" s="89"/>
      <c r="BQ97" s="89"/>
      <c r="BR97" s="89"/>
      <c r="BS97" s="89"/>
      <c r="BT97" s="89"/>
      <c r="BU97" s="89"/>
      <c r="BV97" s="89"/>
      <c r="BW97" s="89"/>
      <c r="BX97" s="89"/>
      <c r="BY97" s="89"/>
      <c r="BZ97" s="89"/>
      <c r="CA97" s="89"/>
      <c r="CB97" s="89"/>
      <c r="CC97" s="89"/>
      <c r="CD97" s="89"/>
      <c r="CE97" s="89"/>
      <c r="CF97" s="89"/>
      <c r="CG97" s="89"/>
      <c r="CH97" s="89"/>
      <c r="CI97" s="89"/>
      <c r="CJ97" s="89"/>
      <c r="CK97" s="89"/>
      <c r="CL97" s="89"/>
      <c r="CM97" s="89"/>
      <c r="CN97" s="89"/>
      <c r="CO97" s="89"/>
      <c r="CP97" s="89"/>
      <c r="CQ97" s="89"/>
      <c r="CR97" s="89"/>
      <c r="CS97" s="89"/>
      <c r="CT97" s="89"/>
      <c r="CU97" s="89"/>
      <c r="CV97" s="89"/>
      <c r="CW97" s="89"/>
      <c r="CX97" s="89"/>
      <c r="CY97" s="89"/>
      <c r="CZ97" s="89"/>
      <c r="DA97" s="89"/>
      <c r="DB97" s="89"/>
      <c r="DC97" s="89"/>
      <c r="DD97" s="89"/>
      <c r="DE97" s="89"/>
      <c r="DF97" s="89"/>
      <c r="DG97" s="89"/>
      <c r="DH97" s="89"/>
      <c r="DI97" s="89"/>
      <c r="DJ97" s="89"/>
      <c r="DK97" s="89"/>
      <c r="DL97" s="89"/>
      <c r="DM97" s="89"/>
      <c r="DN97" s="89"/>
      <c r="DO97" s="89"/>
      <c r="DP97" s="89"/>
      <c r="DQ97" s="89"/>
      <c r="DR97" s="89"/>
      <c r="DS97" s="89"/>
      <c r="DT97" s="89"/>
      <c r="DU97" s="89"/>
      <c r="DV97" s="89">
        <v>17.550656009312469</v>
      </c>
      <c r="DW97" s="89">
        <v>38.451760358388455</v>
      </c>
      <c r="DX97" s="89">
        <v>73.813582972250259</v>
      </c>
      <c r="DY97" s="89">
        <v>103.84730204578619</v>
      </c>
      <c r="DZ97" s="89">
        <v>154.84918507558123</v>
      </c>
      <c r="EA97" s="89">
        <v>203.60402969391902</v>
      </c>
      <c r="EB97" s="89">
        <v>261.97888964711206</v>
      </c>
      <c r="EC97" s="89">
        <v>575.26998374683149</v>
      </c>
      <c r="ED97" s="89">
        <v>1814.8673565101567</v>
      </c>
      <c r="EE97" s="89">
        <v>4326.0726053435374</v>
      </c>
      <c r="EF97" s="89"/>
      <c r="EG97" s="89"/>
      <c r="EH97" s="89"/>
      <c r="EI97" s="89"/>
      <c r="EJ97" s="89"/>
      <c r="EK97" s="89"/>
      <c r="EL97" s="89"/>
      <c r="EM97" s="89"/>
      <c r="EN97" s="89">
        <v>103005.35201953603</v>
      </c>
      <c r="EO97" s="89">
        <v>3566.4108589304215</v>
      </c>
      <c r="EP97" s="89">
        <v>24413.29107643665</v>
      </c>
      <c r="EQ97" s="89">
        <v>33481.786620066021</v>
      </c>
      <c r="ER97" s="89">
        <v>247575.66395037493</v>
      </c>
    </row>
    <row r="98" spans="1:148" x14ac:dyDescent="0.25">
      <c r="A98" s="88" t="s">
        <v>737</v>
      </c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>
        <v>0.19799638911750364</v>
      </c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  <c r="AC98" s="89"/>
      <c r="AD98" s="89"/>
      <c r="AE98" s="89"/>
      <c r="AF98" s="89"/>
      <c r="AG98" s="89"/>
      <c r="AH98" s="89"/>
      <c r="AI98" s="89"/>
      <c r="AJ98" s="89"/>
      <c r="AK98" s="89"/>
      <c r="AL98" s="89"/>
      <c r="AM98" s="89"/>
      <c r="AN98" s="89"/>
      <c r="AO98" s="89"/>
      <c r="AP98" s="89"/>
      <c r="AQ98" s="89"/>
      <c r="AR98" s="89"/>
      <c r="AS98" s="89"/>
      <c r="AT98" s="89"/>
      <c r="AU98" s="89"/>
      <c r="AV98" s="89"/>
      <c r="AW98" s="89"/>
      <c r="AX98" s="89"/>
      <c r="AY98" s="89"/>
      <c r="AZ98" s="89"/>
      <c r="BA98" s="89"/>
      <c r="BB98" s="89"/>
      <c r="BC98" s="89"/>
      <c r="BD98" s="89"/>
      <c r="BE98" s="89"/>
      <c r="BF98" s="89"/>
      <c r="BG98" s="89"/>
      <c r="BH98" s="89"/>
      <c r="BI98" s="89"/>
      <c r="BJ98" s="89"/>
      <c r="BK98" s="89"/>
      <c r="BL98" s="89"/>
      <c r="BM98" s="89"/>
      <c r="BN98" s="89"/>
      <c r="BO98" s="89"/>
      <c r="BP98" s="89"/>
      <c r="BQ98" s="89"/>
      <c r="BR98" s="89"/>
      <c r="BS98" s="89"/>
      <c r="BT98" s="89"/>
      <c r="BU98" s="89"/>
      <c r="BV98" s="89"/>
      <c r="BW98" s="89"/>
      <c r="BX98" s="89"/>
      <c r="BY98" s="89"/>
      <c r="BZ98" s="89"/>
      <c r="CA98" s="89"/>
      <c r="CB98" s="89"/>
      <c r="CC98" s="89"/>
      <c r="CD98" s="89"/>
      <c r="CE98" s="89"/>
      <c r="CF98" s="89"/>
      <c r="CG98" s="89"/>
      <c r="CH98" s="89"/>
      <c r="CI98" s="89"/>
      <c r="CJ98" s="89"/>
      <c r="CK98" s="89"/>
      <c r="CL98" s="89"/>
      <c r="CM98" s="89"/>
      <c r="CN98" s="89"/>
      <c r="CO98" s="89"/>
      <c r="CP98" s="89"/>
      <c r="CQ98" s="89"/>
      <c r="CR98" s="89"/>
      <c r="CS98" s="89"/>
      <c r="CT98" s="89"/>
      <c r="CU98" s="89"/>
      <c r="CV98" s="89"/>
      <c r="CW98" s="89"/>
      <c r="CX98" s="89"/>
      <c r="CY98" s="89"/>
      <c r="CZ98" s="89"/>
      <c r="DA98" s="89"/>
      <c r="DB98" s="89"/>
      <c r="DC98" s="89"/>
      <c r="DD98" s="89"/>
      <c r="DE98" s="89"/>
      <c r="DF98" s="89"/>
      <c r="DG98" s="89"/>
      <c r="DH98" s="89"/>
      <c r="DI98" s="89"/>
      <c r="DJ98" s="89"/>
      <c r="DK98" s="89"/>
      <c r="DL98" s="89"/>
      <c r="DM98" s="89"/>
      <c r="DN98" s="89"/>
      <c r="DO98" s="89"/>
      <c r="DP98" s="89"/>
      <c r="DQ98" s="89"/>
      <c r="DR98" s="89"/>
      <c r="DS98" s="89"/>
      <c r="DT98" s="89"/>
      <c r="DU98" s="89"/>
      <c r="DV98" s="89"/>
      <c r="DW98" s="89"/>
      <c r="DX98" s="89"/>
      <c r="DY98" s="89"/>
      <c r="DZ98" s="89"/>
      <c r="EA98" s="89"/>
      <c r="EB98" s="89"/>
      <c r="EC98" s="89"/>
      <c r="ED98" s="89"/>
      <c r="EE98" s="89"/>
      <c r="EF98" s="89"/>
      <c r="EG98" s="89"/>
      <c r="EH98" s="89"/>
      <c r="EI98" s="89"/>
      <c r="EJ98" s="89"/>
      <c r="EK98" s="89"/>
      <c r="EL98" s="89"/>
      <c r="EM98" s="89"/>
      <c r="EN98" s="89"/>
      <c r="EO98" s="89"/>
      <c r="EP98" s="89"/>
      <c r="EQ98" s="92">
        <v>2.1090322604203515E-2</v>
      </c>
      <c r="ER98" s="89">
        <v>0.21908671172170716</v>
      </c>
    </row>
    <row r="99" spans="1:148" x14ac:dyDescent="0.25">
      <c r="A99" s="88" t="s">
        <v>738</v>
      </c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  <c r="AC99" s="89"/>
      <c r="AD99" s="89"/>
      <c r="AE99" s="89"/>
      <c r="AF99" s="89"/>
      <c r="AG99" s="89"/>
      <c r="AH99" s="89"/>
      <c r="AI99" s="89"/>
      <c r="AJ99" s="89"/>
      <c r="AK99" s="89"/>
      <c r="AL99" s="89">
        <v>0.90373527249341667</v>
      </c>
      <c r="AM99" s="89"/>
      <c r="AN99" s="89"/>
      <c r="AO99" s="89"/>
      <c r="AP99" s="89"/>
      <c r="AQ99" s="89"/>
      <c r="AR99" s="89"/>
      <c r="AS99" s="89"/>
      <c r="AT99" s="89"/>
      <c r="AU99" s="89"/>
      <c r="AV99" s="89"/>
      <c r="AW99" s="89"/>
      <c r="AX99" s="89"/>
      <c r="AY99" s="89"/>
      <c r="AZ99" s="89"/>
      <c r="BA99" s="89"/>
      <c r="BB99" s="89"/>
      <c r="BC99" s="89"/>
      <c r="BD99" s="89"/>
      <c r="BE99" s="89"/>
      <c r="BF99" s="89"/>
      <c r="BG99" s="89"/>
      <c r="BH99" s="89"/>
      <c r="BI99" s="89"/>
      <c r="BJ99" s="89"/>
      <c r="BK99" s="89"/>
      <c r="BL99" s="89"/>
      <c r="BM99" s="89"/>
      <c r="BN99" s="89"/>
      <c r="BO99" s="89"/>
      <c r="BP99" s="89"/>
      <c r="BQ99" s="89"/>
      <c r="BR99" s="89"/>
      <c r="BS99" s="89"/>
      <c r="BT99" s="89"/>
      <c r="BU99" s="89"/>
      <c r="BV99" s="89"/>
      <c r="BW99" s="89"/>
      <c r="BX99" s="89"/>
      <c r="BY99" s="89"/>
      <c r="BZ99" s="89"/>
      <c r="CA99" s="89"/>
      <c r="CB99" s="89"/>
      <c r="CC99" s="89"/>
      <c r="CD99" s="89"/>
      <c r="CE99" s="89"/>
      <c r="CF99" s="89"/>
      <c r="CG99" s="89"/>
      <c r="CH99" s="89"/>
      <c r="CI99" s="89"/>
      <c r="CJ99" s="89"/>
      <c r="CK99" s="89"/>
      <c r="CL99" s="89"/>
      <c r="CM99" s="89"/>
      <c r="CN99" s="89"/>
      <c r="CO99" s="89"/>
      <c r="CP99" s="89"/>
      <c r="CQ99" s="89"/>
      <c r="CR99" s="89"/>
      <c r="CS99" s="89"/>
      <c r="CT99" s="89"/>
      <c r="CU99" s="89"/>
      <c r="CV99" s="89"/>
      <c r="CW99" s="89"/>
      <c r="CX99" s="89"/>
      <c r="CY99" s="89"/>
      <c r="CZ99" s="89"/>
      <c r="DA99" s="89"/>
      <c r="DB99" s="89"/>
      <c r="DC99" s="89"/>
      <c r="DD99" s="89"/>
      <c r="DE99" s="89"/>
      <c r="DF99" s="89"/>
      <c r="DG99" s="89"/>
      <c r="DH99" s="89"/>
      <c r="DI99" s="89"/>
      <c r="DJ99" s="89"/>
      <c r="DK99" s="89"/>
      <c r="DL99" s="89"/>
      <c r="DM99" s="89"/>
      <c r="DN99" s="89"/>
      <c r="DO99" s="89"/>
      <c r="DP99" s="89"/>
      <c r="DQ99" s="89"/>
      <c r="DR99" s="89"/>
      <c r="DS99" s="89"/>
      <c r="DT99" s="89"/>
      <c r="DU99" s="89"/>
      <c r="DV99" s="89"/>
      <c r="DW99" s="89"/>
      <c r="DX99" s="89"/>
      <c r="DY99" s="89"/>
      <c r="DZ99" s="89"/>
      <c r="EA99" s="89"/>
      <c r="EB99" s="89"/>
      <c r="EC99" s="89"/>
      <c r="ED99" s="89"/>
      <c r="EE99" s="89"/>
      <c r="EF99" s="89"/>
      <c r="EG99" s="89"/>
      <c r="EH99" s="89"/>
      <c r="EI99" s="89"/>
      <c r="EJ99" s="89"/>
      <c r="EK99" s="89"/>
      <c r="EL99" s="89"/>
      <c r="EM99" s="89"/>
      <c r="EN99" s="89"/>
      <c r="EO99" s="89"/>
      <c r="EP99" s="89"/>
      <c r="EQ99" s="92">
        <v>9.6264727506583325E-2</v>
      </c>
      <c r="ER99" s="89">
        <v>1</v>
      </c>
    </row>
    <row r="100" spans="1:148" x14ac:dyDescent="0.25">
      <c r="A100" s="88" t="s">
        <v>385</v>
      </c>
      <c r="B100" s="89">
        <v>255.06976721117152</v>
      </c>
      <c r="C100" s="89">
        <v>26.338876494857708</v>
      </c>
      <c r="D100" s="89">
        <v>3.3021885194288929</v>
      </c>
      <c r="E100" s="89">
        <v>848.98480545283121</v>
      </c>
      <c r="F100" s="89">
        <v>300.31787040947808</v>
      </c>
      <c r="G100" s="89">
        <v>1136.8577637092424</v>
      </c>
      <c r="H100" s="89">
        <v>993.63158875374734</v>
      </c>
      <c r="I100" s="89">
        <v>427.8402818614943</v>
      </c>
      <c r="J100" s="89">
        <v>28.066621075840999</v>
      </c>
      <c r="K100" s="89">
        <v>31.139657321646396</v>
      </c>
      <c r="L100" s="89">
        <v>2.1090322604203515E-2</v>
      </c>
      <c r="M100" s="89"/>
      <c r="N100" s="89"/>
      <c r="O100" s="89">
        <v>7.9546714759323667</v>
      </c>
      <c r="P100" s="89"/>
      <c r="Q100" s="89"/>
      <c r="R100" s="89"/>
      <c r="S100" s="89"/>
      <c r="T100" s="89"/>
      <c r="U100" s="89">
        <v>0.11862663678454252</v>
      </c>
      <c r="V100" s="89"/>
      <c r="W100" s="89">
        <v>0.24055449243709093</v>
      </c>
      <c r="X100" s="89">
        <v>2.1649904319338176</v>
      </c>
      <c r="Y100" s="89"/>
      <c r="Z100" s="89"/>
      <c r="AA100" s="89">
        <v>35.826705321689936</v>
      </c>
      <c r="AB100" s="89">
        <v>49.238023805840655</v>
      </c>
      <c r="AC100" s="89"/>
      <c r="AD100" s="89">
        <v>80.00884316566912</v>
      </c>
      <c r="AE100" s="89"/>
      <c r="AF100" s="89">
        <v>560.1995664867153</v>
      </c>
      <c r="AG100" s="89">
        <v>3276.4440442386772</v>
      </c>
      <c r="AH100" s="89">
        <v>9.8279722309513578E-3</v>
      </c>
      <c r="AI100" s="89">
        <v>4.4858823950195789E-2</v>
      </c>
      <c r="AJ100" s="89">
        <v>2408.815598843576</v>
      </c>
      <c r="AK100" s="89">
        <v>5164.4423461763581</v>
      </c>
      <c r="AL100" s="89">
        <v>1641.7214850075127</v>
      </c>
      <c r="AM100" s="89">
        <v>745.60793784119767</v>
      </c>
      <c r="AN100" s="89">
        <v>2.9301443517747745</v>
      </c>
      <c r="AO100" s="89">
        <v>85.330620553893482</v>
      </c>
      <c r="AP100" s="89">
        <v>4248.9393225864978</v>
      </c>
      <c r="AQ100" s="89">
        <v>334.07868096336904</v>
      </c>
      <c r="AR100" s="89">
        <v>14723.141421035372</v>
      </c>
      <c r="AS100" s="89">
        <v>1150.5079623131753</v>
      </c>
      <c r="AT100" s="89">
        <v>78.098718392242858</v>
      </c>
      <c r="AU100" s="89"/>
      <c r="AV100" s="89">
        <v>183.54902247335622</v>
      </c>
      <c r="AW100" s="89">
        <v>120.38010513267803</v>
      </c>
      <c r="AX100" s="89">
        <v>773.7771145510394</v>
      </c>
      <c r="AY100" s="89">
        <v>15.852235509620645</v>
      </c>
      <c r="AZ100" s="89">
        <v>207.49573391225942</v>
      </c>
      <c r="BA100" s="89">
        <v>1093.3073742313454</v>
      </c>
      <c r="BB100" s="89">
        <v>14.188015956908028</v>
      </c>
      <c r="BC100" s="89">
        <v>1876.053165788004</v>
      </c>
      <c r="BD100" s="89">
        <v>2154.4726797276717</v>
      </c>
      <c r="BE100" s="89">
        <v>5794.2826655716317</v>
      </c>
      <c r="BF100" s="89"/>
      <c r="BG100" s="89"/>
      <c r="BH100" s="89"/>
      <c r="BI100" s="89"/>
      <c r="BJ100" s="89"/>
      <c r="BK100" s="89"/>
      <c r="BL100" s="89"/>
      <c r="BM100" s="89"/>
      <c r="BN100" s="89"/>
      <c r="BO100" s="89"/>
      <c r="BP100" s="89"/>
      <c r="BQ100" s="89"/>
      <c r="BR100" s="89"/>
      <c r="BS100" s="89"/>
      <c r="BT100" s="89"/>
      <c r="BU100" s="89"/>
      <c r="BV100" s="89"/>
      <c r="BW100" s="89"/>
      <c r="BX100" s="89"/>
      <c r="BY100" s="89"/>
      <c r="BZ100" s="89"/>
      <c r="CA100" s="89"/>
      <c r="CB100" s="89"/>
      <c r="CC100" s="89"/>
      <c r="CD100" s="89"/>
      <c r="CE100" s="89"/>
      <c r="CF100" s="89"/>
      <c r="CG100" s="89"/>
      <c r="CH100" s="89"/>
      <c r="CI100" s="89"/>
      <c r="CJ100" s="89"/>
      <c r="CK100" s="89"/>
      <c r="CL100" s="89"/>
      <c r="CM100" s="89"/>
      <c r="CN100" s="89"/>
      <c r="CO100" s="89"/>
      <c r="CP100" s="89"/>
      <c r="CQ100" s="89"/>
      <c r="CR100" s="89"/>
      <c r="CS100" s="89"/>
      <c r="CT100" s="89"/>
      <c r="CU100" s="89"/>
      <c r="CV100" s="89"/>
      <c r="CW100" s="89"/>
      <c r="CX100" s="89"/>
      <c r="CY100" s="89"/>
      <c r="CZ100" s="89"/>
      <c r="DA100" s="89"/>
      <c r="DB100" s="89"/>
      <c r="DC100" s="89"/>
      <c r="DD100" s="89"/>
      <c r="DE100" s="89"/>
      <c r="DF100" s="89"/>
      <c r="DG100" s="89"/>
      <c r="DH100" s="89"/>
      <c r="DI100" s="89"/>
      <c r="DJ100" s="89"/>
      <c r="DK100" s="89"/>
      <c r="DL100" s="89"/>
      <c r="DM100" s="89"/>
      <c r="DN100" s="89"/>
      <c r="DO100" s="89"/>
      <c r="DP100" s="89"/>
      <c r="DQ100" s="89"/>
      <c r="DR100" s="89"/>
      <c r="DS100" s="89"/>
      <c r="DT100" s="89"/>
      <c r="DU100" s="89"/>
      <c r="DV100" s="89">
        <v>344.03412144659291</v>
      </c>
      <c r="DW100" s="89">
        <v>736.12792071395097</v>
      </c>
      <c r="DX100" s="89">
        <v>1056.0901217327778</v>
      </c>
      <c r="DY100" s="89">
        <v>1216.1468731273253</v>
      </c>
      <c r="DZ100" s="89">
        <v>1463.6050629326985</v>
      </c>
      <c r="EA100" s="89">
        <v>1525.7807773314289</v>
      </c>
      <c r="EB100" s="89">
        <v>2181.7645283332031</v>
      </c>
      <c r="EC100" s="89">
        <v>2389.3826922463122</v>
      </c>
      <c r="ED100" s="89">
        <v>3942.8462694942314</v>
      </c>
      <c r="EE100" s="89">
        <v>7057.6531518214815</v>
      </c>
      <c r="EF100" s="89"/>
      <c r="EG100" s="89"/>
      <c r="EH100" s="89"/>
      <c r="EI100" s="89"/>
      <c r="EJ100" s="89"/>
      <c r="EK100" s="89"/>
      <c r="EL100" s="89"/>
      <c r="EM100" s="89"/>
      <c r="EN100" s="89">
        <v>40820.308459297346</v>
      </c>
      <c r="EO100" s="89">
        <v>1413.3439525211879</v>
      </c>
      <c r="EP100" s="89">
        <v>4939.2528036107033</v>
      </c>
      <c r="EQ100" s="89">
        <v>12778.745569085209</v>
      </c>
      <c r="ER100" s="89">
        <v>132745.87587859813</v>
      </c>
    </row>
    <row r="101" spans="1:148" x14ac:dyDescent="0.25">
      <c r="A101" s="88" t="s">
        <v>386</v>
      </c>
      <c r="B101" s="89"/>
      <c r="C101" s="89"/>
      <c r="D101" s="89"/>
      <c r="E101" s="89">
        <v>372.45467642534646</v>
      </c>
      <c r="F101" s="89">
        <v>97.775609549932668</v>
      </c>
      <c r="G101" s="89">
        <v>391.66531222222261</v>
      </c>
      <c r="H101" s="89">
        <v>293.74898416666701</v>
      </c>
      <c r="I101" s="89">
        <v>120.95146262453373</v>
      </c>
      <c r="J101" s="89">
        <v>7.9345003590627465</v>
      </c>
      <c r="K101" s="89">
        <v>8.8032549957490982</v>
      </c>
      <c r="L101" s="89">
        <v>2.5181894100177537E-4</v>
      </c>
      <c r="M101" s="89"/>
      <c r="N101" s="89"/>
      <c r="O101" s="89"/>
      <c r="P101" s="89"/>
      <c r="Q101" s="89"/>
      <c r="R101" s="89">
        <v>167.03341640889195</v>
      </c>
      <c r="S101" s="89"/>
      <c r="T101" s="89"/>
      <c r="U101" s="89">
        <v>649.2702526634007</v>
      </c>
      <c r="V101" s="89"/>
      <c r="W101" s="89">
        <v>3.8630064623995954</v>
      </c>
      <c r="X101" s="89">
        <v>34.767058161596353</v>
      </c>
      <c r="Y101" s="89">
        <v>100.2283751254202</v>
      </c>
      <c r="Z101" s="89"/>
      <c r="AA101" s="89">
        <v>0.89718037562906816</v>
      </c>
      <c r="AB101" s="89"/>
      <c r="AC101" s="89"/>
      <c r="AD101" s="89">
        <v>26.237619036833312</v>
      </c>
      <c r="AE101" s="89"/>
      <c r="AF101" s="89">
        <v>176.02060198431235</v>
      </c>
      <c r="AG101" s="89">
        <v>9460.5138008332287</v>
      </c>
      <c r="AH101" s="89">
        <v>3.4371753972098303E-2</v>
      </c>
      <c r="AI101" s="89">
        <v>0.15688653000442446</v>
      </c>
      <c r="AJ101" s="89">
        <v>8424.4455715169534</v>
      </c>
      <c r="AK101" s="89">
        <v>7732.6410198646527</v>
      </c>
      <c r="AL101" s="89">
        <v>11883.090797118042</v>
      </c>
      <c r="AM101" s="89">
        <v>426.29875512845763</v>
      </c>
      <c r="AN101" s="89"/>
      <c r="AO101" s="89">
        <v>52.62679671242288</v>
      </c>
      <c r="AP101" s="89">
        <v>6.6299664717441003</v>
      </c>
      <c r="AQ101" s="89">
        <v>30.250344337961494</v>
      </c>
      <c r="AR101" s="89"/>
      <c r="AS101" s="89">
        <v>2131.3847815497975</v>
      </c>
      <c r="AT101" s="89">
        <v>6.0731755962064575</v>
      </c>
      <c r="AU101" s="89"/>
      <c r="AV101" s="89">
        <v>215.08556795714804</v>
      </c>
      <c r="AW101" s="89">
        <v>141.07225218646701</v>
      </c>
      <c r="AX101" s="89">
        <v>906.7817320789926</v>
      </c>
      <c r="AY101" s="89">
        <v>18.575554966424178</v>
      </c>
      <c r="AZ101" s="89">
        <v>243.14656047200631</v>
      </c>
      <c r="BA101" s="89">
        <v>1281.2597113624686</v>
      </c>
      <c r="BB101" s="89">
        <v>726.13529729662218</v>
      </c>
      <c r="BC101" s="89">
        <v>2835.6918788081352</v>
      </c>
      <c r="BD101" s="89">
        <v>21686.662465562487</v>
      </c>
      <c r="BE101" s="89">
        <v>15700.274106626934</v>
      </c>
      <c r="BF101" s="89"/>
      <c r="BG101" s="89"/>
      <c r="BH101" s="89"/>
      <c r="BI101" s="89"/>
      <c r="BJ101" s="89"/>
      <c r="BK101" s="89"/>
      <c r="BL101" s="89"/>
      <c r="BM101" s="89"/>
      <c r="BN101" s="89"/>
      <c r="BO101" s="89"/>
      <c r="BP101" s="89"/>
      <c r="BQ101" s="89"/>
      <c r="BR101" s="89"/>
      <c r="BS101" s="89"/>
      <c r="BT101" s="89"/>
      <c r="BU101" s="89"/>
      <c r="BV101" s="89"/>
      <c r="BW101" s="89"/>
      <c r="BX101" s="89"/>
      <c r="BY101" s="89"/>
      <c r="BZ101" s="89"/>
      <c r="CA101" s="89"/>
      <c r="CB101" s="89"/>
      <c r="CC101" s="89"/>
      <c r="CD101" s="89"/>
      <c r="CE101" s="89"/>
      <c r="CF101" s="89"/>
      <c r="CG101" s="89"/>
      <c r="CH101" s="89"/>
      <c r="CI101" s="89"/>
      <c r="CJ101" s="89"/>
      <c r="CK101" s="89"/>
      <c r="CL101" s="89"/>
      <c r="CM101" s="89"/>
      <c r="CN101" s="89"/>
      <c r="CO101" s="89"/>
      <c r="CP101" s="89"/>
      <c r="CQ101" s="89"/>
      <c r="CR101" s="89"/>
      <c r="CS101" s="89"/>
      <c r="CT101" s="89"/>
      <c r="CU101" s="89"/>
      <c r="CV101" s="89"/>
      <c r="CW101" s="89"/>
      <c r="CX101" s="89"/>
      <c r="CY101" s="89"/>
      <c r="CZ101" s="89"/>
      <c r="DA101" s="89"/>
      <c r="DB101" s="89"/>
      <c r="DC101" s="89"/>
      <c r="DD101" s="89"/>
      <c r="DE101" s="89"/>
      <c r="DF101" s="89"/>
      <c r="DG101" s="89"/>
      <c r="DH101" s="89"/>
      <c r="DI101" s="89"/>
      <c r="DJ101" s="89"/>
      <c r="DK101" s="89"/>
      <c r="DL101" s="89"/>
      <c r="DM101" s="89"/>
      <c r="DN101" s="89"/>
      <c r="DO101" s="89"/>
      <c r="DP101" s="89"/>
      <c r="DQ101" s="89"/>
      <c r="DR101" s="89"/>
      <c r="DS101" s="89"/>
      <c r="DT101" s="89"/>
      <c r="DU101" s="89"/>
      <c r="DV101" s="89">
        <v>325.70460070959001</v>
      </c>
      <c r="DW101" s="89">
        <v>555.4723723217345</v>
      </c>
      <c r="DX101" s="89">
        <v>775.51830330236294</v>
      </c>
      <c r="DY101" s="89">
        <v>953.89907878750773</v>
      </c>
      <c r="DZ101" s="89">
        <v>1207.1660561941342</v>
      </c>
      <c r="EA101" s="89">
        <v>1541.7237420126544</v>
      </c>
      <c r="EB101" s="89">
        <v>1799.5619458673841</v>
      </c>
      <c r="EC101" s="89">
        <v>2822.4700438447885</v>
      </c>
      <c r="ED101" s="89">
        <v>4678.8709241920351</v>
      </c>
      <c r="EE101" s="89">
        <v>11494.123197347611</v>
      </c>
      <c r="EF101" s="89"/>
      <c r="EG101" s="89"/>
      <c r="EH101" s="89"/>
      <c r="EI101" s="89"/>
      <c r="EJ101" s="89"/>
      <c r="EK101" s="89"/>
      <c r="EL101" s="89"/>
      <c r="EM101" s="89"/>
      <c r="EN101" s="89">
        <v>25499.969296511576</v>
      </c>
      <c r="EO101" s="89">
        <v>1358.3068275792546</v>
      </c>
      <c r="EP101" s="89">
        <v>-15339.808255033297</v>
      </c>
      <c r="EQ101" s="89">
        <v>8532.2197909469487</v>
      </c>
      <c r="ER101" s="89">
        <v>132565.68088169635</v>
      </c>
    </row>
    <row r="102" spans="1:148" x14ac:dyDescent="0.25">
      <c r="A102" s="88" t="s">
        <v>34</v>
      </c>
      <c r="B102" s="89">
        <v>1166.545474408528</v>
      </c>
      <c r="C102" s="89">
        <v>123.14801651225207</v>
      </c>
      <c r="D102" s="89">
        <v>12.347928648035424</v>
      </c>
      <c r="E102" s="89">
        <v>1374.3825200588551</v>
      </c>
      <c r="F102" s="89">
        <v>422.94140754763214</v>
      </c>
      <c r="G102" s="89">
        <v>1371.4638362523012</v>
      </c>
      <c r="H102" s="89">
        <v>2948.8895560407254</v>
      </c>
      <c r="I102" s="89">
        <v>747.27216490603189</v>
      </c>
      <c r="J102" s="89">
        <v>49.021575532083098</v>
      </c>
      <c r="K102" s="89">
        <v>54.388986095310806</v>
      </c>
      <c r="L102" s="89"/>
      <c r="M102" s="89">
        <v>582.19183422969616</v>
      </c>
      <c r="N102" s="89">
        <v>158.80731094805321</v>
      </c>
      <c r="O102" s="89">
        <v>36.15277520628031</v>
      </c>
      <c r="P102" s="89">
        <v>1126.0775283463211</v>
      </c>
      <c r="Q102" s="89">
        <v>4.6510789726296817</v>
      </c>
      <c r="R102" s="89">
        <v>13.061085242717484</v>
      </c>
      <c r="S102" s="89">
        <v>162.1919638056556</v>
      </c>
      <c r="T102" s="89"/>
      <c r="U102" s="89">
        <v>102.79735705631926</v>
      </c>
      <c r="V102" s="89"/>
      <c r="W102" s="89"/>
      <c r="X102" s="89"/>
      <c r="Y102" s="89"/>
      <c r="Z102" s="89"/>
      <c r="AA102" s="89">
        <v>64.962079305188269</v>
      </c>
      <c r="AB102" s="89">
        <v>104.07247693953121</v>
      </c>
      <c r="AC102" s="89"/>
      <c r="AD102" s="89"/>
      <c r="AE102" s="89"/>
      <c r="AF102" s="89">
        <v>559.07500195206467</v>
      </c>
      <c r="AG102" s="89">
        <v>1080.8530012081999</v>
      </c>
      <c r="AH102" s="89">
        <v>6.1057993405787894E-3</v>
      </c>
      <c r="AI102" s="89">
        <v>2.7869327594521678E-2</v>
      </c>
      <c r="AJ102" s="89">
        <v>1496.5187481265609</v>
      </c>
      <c r="AK102" s="89">
        <v>37.25366217003473</v>
      </c>
      <c r="AL102" s="89">
        <v>59900.209293153734</v>
      </c>
      <c r="AM102" s="89">
        <v>2041.7654984829176</v>
      </c>
      <c r="AN102" s="89">
        <v>43.070163673539874</v>
      </c>
      <c r="AO102" s="89">
        <v>79.44051495242978</v>
      </c>
      <c r="AP102" s="89">
        <v>331.19827455623317</v>
      </c>
      <c r="AQ102" s="89"/>
      <c r="AR102" s="89"/>
      <c r="AS102" s="89">
        <v>9853.4241489596316</v>
      </c>
      <c r="AT102" s="89"/>
      <c r="AU102" s="89"/>
      <c r="AV102" s="89"/>
      <c r="AW102" s="89">
        <v>5238.8705476453288</v>
      </c>
      <c r="AX102" s="89">
        <v>33674.31961781047</v>
      </c>
      <c r="AY102" s="89">
        <v>94.993017022942396</v>
      </c>
      <c r="AZ102" s="89">
        <v>1270.8463828665074</v>
      </c>
      <c r="BA102" s="89"/>
      <c r="BB102" s="89"/>
      <c r="BC102" s="89"/>
      <c r="BD102" s="89">
        <v>15596.603593405956</v>
      </c>
      <c r="BE102" s="89">
        <v>12356.850973333143</v>
      </c>
      <c r="BF102" s="89"/>
      <c r="BG102" s="89"/>
      <c r="BH102" s="89"/>
      <c r="BI102" s="89"/>
      <c r="BJ102" s="89"/>
      <c r="BK102" s="89"/>
      <c r="BL102" s="89"/>
      <c r="BM102" s="89"/>
      <c r="BN102" s="89"/>
      <c r="BO102" s="89"/>
      <c r="BP102" s="89"/>
      <c r="BQ102" s="89"/>
      <c r="BR102" s="89"/>
      <c r="BS102" s="89"/>
      <c r="BT102" s="89"/>
      <c r="BU102" s="89"/>
      <c r="BV102" s="89"/>
      <c r="BW102" s="89"/>
      <c r="BX102" s="89"/>
      <c r="BY102" s="89"/>
      <c r="BZ102" s="89"/>
      <c r="CA102" s="89"/>
      <c r="CB102" s="89"/>
      <c r="CC102" s="89"/>
      <c r="CD102" s="89"/>
      <c r="CE102" s="89"/>
      <c r="CF102" s="89"/>
      <c r="CG102" s="89"/>
      <c r="CH102" s="89"/>
      <c r="CI102" s="89"/>
      <c r="CJ102" s="89"/>
      <c r="CK102" s="89"/>
      <c r="CL102" s="89"/>
      <c r="CM102" s="89"/>
      <c r="CN102" s="89"/>
      <c r="CO102" s="89"/>
      <c r="CP102" s="89"/>
      <c r="CQ102" s="89"/>
      <c r="CR102" s="89"/>
      <c r="CS102" s="89"/>
      <c r="CT102" s="89"/>
      <c r="CU102" s="89"/>
      <c r="CV102" s="89"/>
      <c r="CW102" s="89"/>
      <c r="CX102" s="89"/>
      <c r="CY102" s="89"/>
      <c r="CZ102" s="89"/>
      <c r="DA102" s="89"/>
      <c r="DB102" s="89"/>
      <c r="DC102" s="89"/>
      <c r="DD102" s="89"/>
      <c r="DE102" s="89"/>
      <c r="DF102" s="89"/>
      <c r="DG102" s="89"/>
      <c r="DH102" s="89"/>
      <c r="DI102" s="89"/>
      <c r="DJ102" s="89"/>
      <c r="DK102" s="89"/>
      <c r="DL102" s="89"/>
      <c r="DM102" s="89"/>
      <c r="DN102" s="89"/>
      <c r="DO102" s="89"/>
      <c r="DP102" s="89"/>
      <c r="DQ102" s="89"/>
      <c r="DR102" s="89"/>
      <c r="DS102" s="89"/>
      <c r="DT102" s="89"/>
      <c r="DU102" s="89"/>
      <c r="DV102" s="89">
        <v>6.7000818752369877</v>
      </c>
      <c r="DW102" s="89">
        <v>5.7135350072177538</v>
      </c>
      <c r="DX102" s="89">
        <v>41.907213910785202</v>
      </c>
      <c r="DY102" s="89">
        <v>18.897762532640158</v>
      </c>
      <c r="DZ102" s="89">
        <v>108.50458204897502</v>
      </c>
      <c r="EA102" s="89">
        <v>168.71840122448529</v>
      </c>
      <c r="EB102" s="89">
        <v>478.28909962360495</v>
      </c>
      <c r="EC102" s="89">
        <v>2666.0692125938349</v>
      </c>
      <c r="ED102" s="89">
        <v>9946.4889854462308</v>
      </c>
      <c r="EE102" s="89">
        <v>92184.470081609907</v>
      </c>
      <c r="EF102" s="89"/>
      <c r="EG102" s="89"/>
      <c r="EH102" s="89"/>
      <c r="EI102" s="89"/>
      <c r="EJ102" s="89"/>
      <c r="EK102" s="89"/>
      <c r="EL102" s="89"/>
      <c r="EM102" s="89"/>
      <c r="EN102" s="89">
        <v>83877.866226771337</v>
      </c>
      <c r="EO102" s="89">
        <v>4467.9221787999904</v>
      </c>
      <c r="EP102" s="89">
        <v>6203.4698385754973</v>
      </c>
      <c r="EQ102" s="89">
        <v>51704.864743426791</v>
      </c>
      <c r="ER102" s="89">
        <v>406160.57531394728</v>
      </c>
    </row>
    <row r="103" spans="1:148" x14ac:dyDescent="0.25">
      <c r="A103" s="88" t="s">
        <v>387</v>
      </c>
      <c r="B103" s="89">
        <v>71.314220834463768</v>
      </c>
      <c r="C103" s="89">
        <v>7.5426291883945558</v>
      </c>
      <c r="D103" s="89">
        <v>0.75356168402195345</v>
      </c>
      <c r="E103" s="89">
        <v>11.455687868346697</v>
      </c>
      <c r="F103" s="89">
        <v>26.975158213037613</v>
      </c>
      <c r="G103" s="89">
        <v>97.48816050803525</v>
      </c>
      <c r="H103" s="89">
        <v>91.579787143911901</v>
      </c>
      <c r="I103" s="89">
        <v>45.166513931102152</v>
      </c>
      <c r="J103" s="89">
        <v>2.9629548351674933</v>
      </c>
      <c r="K103" s="89">
        <v>3.2873710724676659</v>
      </c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  <c r="AD103" s="89"/>
      <c r="AE103" s="89"/>
      <c r="AF103" s="89">
        <v>774.6662408531862</v>
      </c>
      <c r="AG103" s="89">
        <v>219.33296274627122</v>
      </c>
      <c r="AH103" s="89">
        <v>5.8887720548226477E-3</v>
      </c>
      <c r="AI103" s="89">
        <v>2.6878727644161302E-2</v>
      </c>
      <c r="AJ103" s="89">
        <v>1443.3258101725985</v>
      </c>
      <c r="AK103" s="89"/>
      <c r="AL103" s="89">
        <v>433.35998935899886</v>
      </c>
      <c r="AM103" s="89">
        <v>4517.970368871127</v>
      </c>
      <c r="AN103" s="89">
        <v>56.430804156057356</v>
      </c>
      <c r="AO103" s="89">
        <v>0.91589110208084734</v>
      </c>
      <c r="AP103" s="89"/>
      <c r="AQ103" s="89"/>
      <c r="AR103" s="89"/>
      <c r="AS103" s="89">
        <v>4.0104523793251259</v>
      </c>
      <c r="AT103" s="89"/>
      <c r="AU103" s="89"/>
      <c r="AV103" s="89">
        <v>144.59948233647884</v>
      </c>
      <c r="AW103" s="89">
        <v>94.827606124182878</v>
      </c>
      <c r="AX103" s="89">
        <v>609.53121253450729</v>
      </c>
      <c r="AY103" s="89">
        <v>12.488629782406926</v>
      </c>
      <c r="AZ103" s="89">
        <v>163.4646685034441</v>
      </c>
      <c r="BA103" s="89">
        <v>861.216587600965</v>
      </c>
      <c r="BB103" s="89"/>
      <c r="BC103" s="89">
        <v>0.57412708822122527</v>
      </c>
      <c r="BD103" s="89">
        <v>694.48983203933039</v>
      </c>
      <c r="BE103" s="89">
        <v>89.229981567050743</v>
      </c>
      <c r="BF103" s="89"/>
      <c r="BG103" s="89"/>
      <c r="BH103" s="89"/>
      <c r="BI103" s="89"/>
      <c r="BJ103" s="89"/>
      <c r="BK103" s="89"/>
      <c r="BL103" s="89"/>
      <c r="BM103" s="89"/>
      <c r="BN103" s="89"/>
      <c r="BO103" s="89"/>
      <c r="BP103" s="89"/>
      <c r="BQ103" s="89"/>
      <c r="BR103" s="89"/>
      <c r="BS103" s="89"/>
      <c r="BT103" s="89"/>
      <c r="BU103" s="89"/>
      <c r="BV103" s="89"/>
      <c r="BW103" s="89"/>
      <c r="BX103" s="89"/>
      <c r="BY103" s="89"/>
      <c r="BZ103" s="89"/>
      <c r="CA103" s="89"/>
      <c r="CB103" s="89"/>
      <c r="CC103" s="89"/>
      <c r="CD103" s="89"/>
      <c r="CE103" s="89"/>
      <c r="CF103" s="89"/>
      <c r="CG103" s="89"/>
      <c r="CH103" s="89"/>
      <c r="CI103" s="89"/>
      <c r="CJ103" s="89"/>
      <c r="CK103" s="89"/>
      <c r="CL103" s="89"/>
      <c r="CM103" s="89"/>
      <c r="CN103" s="89"/>
      <c r="CO103" s="89"/>
      <c r="CP103" s="89"/>
      <c r="CQ103" s="89"/>
      <c r="CR103" s="89"/>
      <c r="CS103" s="89"/>
      <c r="CT103" s="89"/>
      <c r="CU103" s="89"/>
      <c r="CV103" s="89"/>
      <c r="CW103" s="89"/>
      <c r="CX103" s="89"/>
      <c r="CY103" s="89"/>
      <c r="CZ103" s="89"/>
      <c r="DA103" s="89"/>
      <c r="DB103" s="89"/>
      <c r="DC103" s="89"/>
      <c r="DD103" s="89"/>
      <c r="DE103" s="89"/>
      <c r="DF103" s="89"/>
      <c r="DG103" s="89"/>
      <c r="DH103" s="89"/>
      <c r="DI103" s="89"/>
      <c r="DJ103" s="89"/>
      <c r="DK103" s="89"/>
      <c r="DL103" s="89"/>
      <c r="DM103" s="89"/>
      <c r="DN103" s="89"/>
      <c r="DO103" s="89"/>
      <c r="DP103" s="89"/>
      <c r="DQ103" s="89"/>
      <c r="DR103" s="89"/>
      <c r="DS103" s="89"/>
      <c r="DT103" s="89"/>
      <c r="DU103" s="89"/>
      <c r="DV103" s="89">
        <v>116.75385846236196</v>
      </c>
      <c r="DW103" s="89">
        <v>103.4185610177751</v>
      </c>
      <c r="DX103" s="89">
        <v>115.27913462780805</v>
      </c>
      <c r="DY103" s="89">
        <v>72.979275676688417</v>
      </c>
      <c r="DZ103" s="89">
        <v>159.99130777367336</v>
      </c>
      <c r="EA103" s="89">
        <v>156.65696926573671</v>
      </c>
      <c r="EB103" s="89">
        <v>167.61450980214804</v>
      </c>
      <c r="EC103" s="89">
        <v>253.08612868400724</v>
      </c>
      <c r="ED103" s="89">
        <v>355.98360055050483</v>
      </c>
      <c r="EE103" s="89">
        <v>1804.1279665253583</v>
      </c>
      <c r="EF103" s="89"/>
      <c r="EG103" s="89"/>
      <c r="EH103" s="89"/>
      <c r="EI103" s="89"/>
      <c r="EJ103" s="89"/>
      <c r="EK103" s="89"/>
      <c r="EL103" s="89"/>
      <c r="EM103" s="89"/>
      <c r="EN103" s="89">
        <v>14107.59500935205</v>
      </c>
      <c r="EO103" s="89">
        <v>751.46924292757285</v>
      </c>
      <c r="EP103" s="89">
        <v>3739.154556096034</v>
      </c>
      <c r="EQ103" s="89">
        <v>11898.229539787812</v>
      </c>
      <c r="ER103" s="89">
        <v>44281.333120544412</v>
      </c>
    </row>
    <row r="104" spans="1:148" x14ac:dyDescent="0.25">
      <c r="A104" s="88" t="s">
        <v>388</v>
      </c>
      <c r="B104" s="89"/>
      <c r="C104" s="89"/>
      <c r="D104" s="89"/>
      <c r="E104" s="89">
        <v>4.0269320434358171</v>
      </c>
      <c r="F104" s="89">
        <v>4.0823158174540106</v>
      </c>
      <c r="G104" s="89">
        <v>21.845601133015478</v>
      </c>
      <c r="H104" s="89">
        <v>8.9952475253593143</v>
      </c>
      <c r="I104" s="89">
        <v>5.2622327923772625</v>
      </c>
      <c r="J104" s="89">
        <v>0.34520614364294555</v>
      </c>
      <c r="K104" s="89">
        <v>0.38300303372183753</v>
      </c>
      <c r="L104" s="89"/>
      <c r="M104" s="89"/>
      <c r="N104" s="89"/>
      <c r="O104" s="89"/>
      <c r="P104" s="89">
        <v>16.275136184861946</v>
      </c>
      <c r="Q104" s="89"/>
      <c r="R104" s="89"/>
      <c r="S104" s="89">
        <v>402.75349601913092</v>
      </c>
      <c r="T104" s="89">
        <v>2.1433959259203301</v>
      </c>
      <c r="U104" s="89"/>
      <c r="V104" s="89"/>
      <c r="W104" s="89"/>
      <c r="X104" s="89"/>
      <c r="Y104" s="89"/>
      <c r="Z104" s="89"/>
      <c r="AA104" s="89">
        <v>120.0467777820098</v>
      </c>
      <c r="AB104" s="89"/>
      <c r="AC104" s="89"/>
      <c r="AD104" s="89">
        <v>5.3550343130223563</v>
      </c>
      <c r="AE104" s="89"/>
      <c r="AF104" s="89">
        <v>16.282831287632117</v>
      </c>
      <c r="AG104" s="89">
        <v>5.8628892450465937</v>
      </c>
      <c r="AH104" s="89">
        <v>7.421304795007165E-5</v>
      </c>
      <c r="AI104" s="89">
        <v>3.3873824371575796E-4</v>
      </c>
      <c r="AJ104" s="89">
        <v>18.189464175279969</v>
      </c>
      <c r="AK104" s="89">
        <v>7.8542020556095284</v>
      </c>
      <c r="AL104" s="89"/>
      <c r="AM104" s="89"/>
      <c r="AN104" s="89">
        <v>242.64818071991075</v>
      </c>
      <c r="AO104" s="89">
        <v>15.286726609759885</v>
      </c>
      <c r="AP104" s="89"/>
      <c r="AQ104" s="89">
        <v>10.681354706912931</v>
      </c>
      <c r="AR104" s="89">
        <v>256.87073813340703</v>
      </c>
      <c r="AS104" s="89">
        <v>1377.5284206500958</v>
      </c>
      <c r="AT104" s="89">
        <v>23.613879001022081</v>
      </c>
      <c r="AU104" s="89"/>
      <c r="AV104" s="89">
        <v>18.043226735405483</v>
      </c>
      <c r="AW104" s="89">
        <v>11.832419950330641</v>
      </c>
      <c r="AX104" s="89">
        <v>76.056220064204197</v>
      </c>
      <c r="AY104" s="89">
        <v>1.5583659121736859</v>
      </c>
      <c r="AZ104" s="89">
        <v>20.39742909494171</v>
      </c>
      <c r="BA104" s="89">
        <v>107.46023692080951</v>
      </c>
      <c r="BB104" s="89">
        <v>75.181805220517575</v>
      </c>
      <c r="BC104" s="89">
        <v>1690.3041371384456</v>
      </c>
      <c r="BD104" s="89">
        <v>190.11270036424358</v>
      </c>
      <c r="BE104" s="89">
        <v>1043.9720881386888</v>
      </c>
      <c r="BF104" s="89"/>
      <c r="BG104" s="89"/>
      <c r="BH104" s="89"/>
      <c r="BI104" s="89"/>
      <c r="BJ104" s="89"/>
      <c r="BK104" s="89"/>
      <c r="BL104" s="89"/>
      <c r="BM104" s="89"/>
      <c r="BN104" s="89"/>
      <c r="BO104" s="89"/>
      <c r="BP104" s="89"/>
      <c r="BQ104" s="89"/>
      <c r="BR104" s="89"/>
      <c r="BS104" s="89"/>
      <c r="BT104" s="89"/>
      <c r="BU104" s="89"/>
      <c r="BV104" s="89"/>
      <c r="BW104" s="89"/>
      <c r="BX104" s="89"/>
      <c r="BY104" s="89"/>
      <c r="BZ104" s="89"/>
      <c r="CA104" s="89"/>
      <c r="CB104" s="89"/>
      <c r="CC104" s="89"/>
      <c r="CD104" s="89"/>
      <c r="CE104" s="89"/>
      <c r="CF104" s="89"/>
      <c r="CG104" s="89"/>
      <c r="CH104" s="89"/>
      <c r="CI104" s="89"/>
      <c r="CJ104" s="89"/>
      <c r="CK104" s="89"/>
      <c r="CL104" s="89"/>
      <c r="CM104" s="89"/>
      <c r="CN104" s="89"/>
      <c r="CO104" s="89"/>
      <c r="CP104" s="89"/>
      <c r="CQ104" s="89"/>
      <c r="CR104" s="89"/>
      <c r="CS104" s="89"/>
      <c r="CT104" s="89"/>
      <c r="CU104" s="89"/>
      <c r="CV104" s="89"/>
      <c r="CW104" s="89"/>
      <c r="CX104" s="89"/>
      <c r="CY104" s="89"/>
      <c r="CZ104" s="89"/>
      <c r="DA104" s="89"/>
      <c r="DB104" s="89"/>
      <c r="DC104" s="89"/>
      <c r="DD104" s="89"/>
      <c r="DE104" s="89"/>
      <c r="DF104" s="89"/>
      <c r="DG104" s="89"/>
      <c r="DH104" s="89"/>
      <c r="DI104" s="89"/>
      <c r="DJ104" s="89"/>
      <c r="DK104" s="89"/>
      <c r="DL104" s="89"/>
      <c r="DM104" s="89"/>
      <c r="DN104" s="89"/>
      <c r="DO104" s="89"/>
      <c r="DP104" s="89"/>
      <c r="DQ104" s="89"/>
      <c r="DR104" s="89"/>
      <c r="DS104" s="89"/>
      <c r="DT104" s="89"/>
      <c r="DU104" s="89"/>
      <c r="DV104" s="89">
        <v>238.39969736144033</v>
      </c>
      <c r="DW104" s="89">
        <v>420.20147667044682</v>
      </c>
      <c r="DX104" s="89">
        <v>750.0769638642472</v>
      </c>
      <c r="DY104" s="89">
        <v>914.54056044923607</v>
      </c>
      <c r="DZ104" s="89">
        <v>1298.801300133789</v>
      </c>
      <c r="EA104" s="89">
        <v>1306.4865149274799</v>
      </c>
      <c r="EB104" s="89">
        <v>1613.8951066751224</v>
      </c>
      <c r="EC104" s="89">
        <v>2121.1192830587329</v>
      </c>
      <c r="ED104" s="89">
        <v>3012.6041991268949</v>
      </c>
      <c r="EE104" s="89">
        <v>5856.1336727925864</v>
      </c>
      <c r="EF104" s="89"/>
      <c r="EG104" s="89"/>
      <c r="EH104" s="89"/>
      <c r="EI104" s="89"/>
      <c r="EJ104" s="89"/>
      <c r="EK104" s="89"/>
      <c r="EL104" s="89"/>
      <c r="EM104" s="89"/>
      <c r="EN104" s="89">
        <v>5665.1383095833507</v>
      </c>
      <c r="EO104" s="89">
        <v>301.76491413032983</v>
      </c>
      <c r="EP104" s="89">
        <v>-528.65465315569531</v>
      </c>
      <c r="EQ104" s="89">
        <v>5220.4142318530085</v>
      </c>
      <c r="ER104" s="89">
        <v>33992.173685260655</v>
      </c>
    </row>
    <row r="105" spans="1:148" x14ac:dyDescent="0.25">
      <c r="A105" s="88" t="s">
        <v>35</v>
      </c>
      <c r="B105" s="89"/>
      <c r="C105" s="89"/>
      <c r="D105" s="89"/>
      <c r="E105" s="89">
        <v>6.5869667381608998</v>
      </c>
      <c r="F105" s="89">
        <v>2.1075631728626942</v>
      </c>
      <c r="G105" s="89">
        <v>7.7414691796026549</v>
      </c>
      <c r="H105" s="89">
        <v>7.1393549100780049</v>
      </c>
      <c r="I105" s="89">
        <v>3.8357948670471806</v>
      </c>
      <c r="J105" s="89">
        <v>0.25163082024361932</v>
      </c>
      <c r="K105" s="89">
        <v>0.27918207513393445</v>
      </c>
      <c r="L105" s="89">
        <v>2.2480876822459698E-4</v>
      </c>
      <c r="M105" s="89">
        <v>8857.7032659302167</v>
      </c>
      <c r="N105" s="89">
        <v>1.5049499995078208</v>
      </c>
      <c r="O105" s="89">
        <v>1.0528799930000745</v>
      </c>
      <c r="P105" s="89">
        <v>4961.2720140291449</v>
      </c>
      <c r="Q105" s="89">
        <v>1111.9337237303625</v>
      </c>
      <c r="R105" s="89">
        <v>0.65627721561267638</v>
      </c>
      <c r="S105" s="89">
        <v>1178.3896143355876</v>
      </c>
      <c r="T105" s="89">
        <v>8.1868702925225403</v>
      </c>
      <c r="U105" s="89">
        <v>114.9471824957977</v>
      </c>
      <c r="V105" s="89">
        <v>0.27977837366924579</v>
      </c>
      <c r="W105" s="89">
        <v>3.4486592668562941</v>
      </c>
      <c r="X105" s="89">
        <v>31.037933401706642</v>
      </c>
      <c r="Y105" s="89">
        <v>11.584594139666653</v>
      </c>
      <c r="Z105" s="89">
        <v>0.42948260148994177</v>
      </c>
      <c r="AA105" s="89">
        <v>54.235655894540152</v>
      </c>
      <c r="AB105" s="89">
        <v>0.75708676402790476</v>
      </c>
      <c r="AC105" s="89">
        <v>10.793564216026068</v>
      </c>
      <c r="AD105" s="89">
        <v>7108.3241489968241</v>
      </c>
      <c r="AE105" s="89">
        <v>680.97500767804013</v>
      </c>
      <c r="AF105" s="89">
        <v>1141.9912237506358</v>
      </c>
      <c r="AG105" s="89">
        <v>203.874744569364</v>
      </c>
      <c r="AH105" s="89">
        <v>3.7347570727092326E-4</v>
      </c>
      <c r="AI105" s="89">
        <v>1.7046935632742861E-3</v>
      </c>
      <c r="AJ105" s="89">
        <v>91.538120843224064</v>
      </c>
      <c r="AK105" s="89">
        <v>13.776145405355704</v>
      </c>
      <c r="AL105" s="89">
        <v>5.3387099246083878</v>
      </c>
      <c r="AM105" s="89">
        <v>36.766732490394553</v>
      </c>
      <c r="AN105" s="89">
        <v>41.522198024981918</v>
      </c>
      <c r="AO105" s="89">
        <v>10079.710529993126</v>
      </c>
      <c r="AP105" s="89">
        <v>8.2583644242039611</v>
      </c>
      <c r="AQ105" s="89">
        <v>0.89186401373209745</v>
      </c>
      <c r="AR105" s="89">
        <v>11.074512543782047</v>
      </c>
      <c r="AS105" s="89">
        <v>446.16359086128364</v>
      </c>
      <c r="AT105" s="89">
        <v>11.597146963252424</v>
      </c>
      <c r="AU105" s="89"/>
      <c r="AV105" s="89">
        <v>60.025360627306121</v>
      </c>
      <c r="AW105" s="89">
        <v>39.593197858667345</v>
      </c>
      <c r="AX105" s="89">
        <v>254.4964582076243</v>
      </c>
      <c r="AY105" s="89">
        <v>4.9243700942941233</v>
      </c>
      <c r="AZ105" s="89">
        <v>65.067977525098712</v>
      </c>
      <c r="BA105" s="89">
        <v>345.77740989400405</v>
      </c>
      <c r="BB105" s="89">
        <v>220.79692197492059</v>
      </c>
      <c r="BC105" s="89">
        <v>2357.9217693749633</v>
      </c>
      <c r="BD105" s="89">
        <v>2950.1597373482209</v>
      </c>
      <c r="BE105" s="89">
        <v>1302.3484377270756</v>
      </c>
      <c r="BF105" s="89"/>
      <c r="BG105" s="89"/>
      <c r="BH105" s="89"/>
      <c r="BI105" s="89"/>
      <c r="BJ105" s="89"/>
      <c r="BK105" s="89"/>
      <c r="BL105" s="89"/>
      <c r="BM105" s="89"/>
      <c r="BN105" s="89"/>
      <c r="BO105" s="89"/>
      <c r="BP105" s="89"/>
      <c r="BQ105" s="89"/>
      <c r="BR105" s="89"/>
      <c r="BS105" s="89"/>
      <c r="BT105" s="89"/>
      <c r="BU105" s="89"/>
      <c r="BV105" s="89"/>
      <c r="BW105" s="89"/>
      <c r="BX105" s="89"/>
      <c r="BY105" s="89"/>
      <c r="BZ105" s="89"/>
      <c r="CA105" s="89"/>
      <c r="CB105" s="89"/>
      <c r="CC105" s="89"/>
      <c r="CD105" s="89"/>
      <c r="CE105" s="89"/>
      <c r="CF105" s="89"/>
      <c r="CG105" s="89"/>
      <c r="CH105" s="89"/>
      <c r="CI105" s="89"/>
      <c r="CJ105" s="89"/>
      <c r="CK105" s="89"/>
      <c r="CL105" s="89"/>
      <c r="CM105" s="89"/>
      <c r="CN105" s="89"/>
      <c r="CO105" s="89"/>
      <c r="CP105" s="89"/>
      <c r="CQ105" s="89"/>
      <c r="CR105" s="89"/>
      <c r="CS105" s="89"/>
      <c r="CT105" s="89"/>
      <c r="CU105" s="89"/>
      <c r="CV105" s="89"/>
      <c r="CW105" s="89"/>
      <c r="CX105" s="89"/>
      <c r="CY105" s="89"/>
      <c r="CZ105" s="89"/>
      <c r="DA105" s="89"/>
      <c r="DB105" s="89"/>
      <c r="DC105" s="89"/>
      <c r="DD105" s="89"/>
      <c r="DE105" s="89"/>
      <c r="DF105" s="89"/>
      <c r="DG105" s="89"/>
      <c r="DH105" s="89"/>
      <c r="DI105" s="89"/>
      <c r="DJ105" s="89"/>
      <c r="DK105" s="89"/>
      <c r="DL105" s="89"/>
      <c r="DM105" s="89"/>
      <c r="DN105" s="89"/>
      <c r="DO105" s="89"/>
      <c r="DP105" s="89"/>
      <c r="DQ105" s="89"/>
      <c r="DR105" s="89"/>
      <c r="DS105" s="89"/>
      <c r="DT105" s="89"/>
      <c r="DU105" s="89"/>
      <c r="DV105" s="89">
        <v>637.90194570564449</v>
      </c>
      <c r="DW105" s="89">
        <v>506.35551329025071</v>
      </c>
      <c r="DX105" s="89">
        <v>611.98239489469699</v>
      </c>
      <c r="DY105" s="89">
        <v>596.079910289547</v>
      </c>
      <c r="DZ105" s="89">
        <v>609.97891213589912</v>
      </c>
      <c r="EA105" s="89">
        <v>984.64524135041404</v>
      </c>
      <c r="EB105" s="89">
        <v>852.80338719068641</v>
      </c>
      <c r="EC105" s="89">
        <v>1684.5428805440322</v>
      </c>
      <c r="ED105" s="89">
        <v>3126.7345250545586</v>
      </c>
      <c r="EE105" s="89">
        <v>8428.5276131322153</v>
      </c>
      <c r="EF105" s="89"/>
      <c r="EG105" s="89"/>
      <c r="EH105" s="89"/>
      <c r="EI105" s="89"/>
      <c r="EJ105" s="89"/>
      <c r="EK105" s="89"/>
      <c r="EL105" s="89"/>
      <c r="EM105" s="89"/>
      <c r="EN105" s="89">
        <v>1014.7422253833794</v>
      </c>
      <c r="EO105" s="89">
        <v>54.052272649589753</v>
      </c>
      <c r="EP105" s="89">
        <v>168.15208258657276</v>
      </c>
      <c r="EQ105" s="89">
        <v>16627.777071366345</v>
      </c>
      <c r="ER105" s="89">
        <v>79763.348454109713</v>
      </c>
    </row>
    <row r="106" spans="1:148" x14ac:dyDescent="0.25">
      <c r="A106" s="88" t="s">
        <v>36</v>
      </c>
      <c r="B106" s="89">
        <v>2928.121766814173</v>
      </c>
      <c r="C106" s="89">
        <v>310.96709314030539</v>
      </c>
      <c r="D106" s="89">
        <v>32.071288873703281</v>
      </c>
      <c r="E106" s="89">
        <v>2299.2852407761025</v>
      </c>
      <c r="F106" s="89">
        <v>12716.171521870787</v>
      </c>
      <c r="G106" s="89">
        <v>16353.289368041114</v>
      </c>
      <c r="H106" s="89">
        <v>3608.6657443966997</v>
      </c>
      <c r="I106" s="89">
        <v>1528.5186870108737</v>
      </c>
      <c r="J106" s="89">
        <v>100.27189260679393</v>
      </c>
      <c r="K106" s="89">
        <v>111.25074038414257</v>
      </c>
      <c r="L106" s="89">
        <v>7.4989147669303702E-2</v>
      </c>
      <c r="M106" s="89">
        <v>2748.1668716580457</v>
      </c>
      <c r="N106" s="89">
        <v>298.96721938619811</v>
      </c>
      <c r="O106" s="89">
        <v>913.29929465441296</v>
      </c>
      <c r="P106" s="89">
        <v>330.50706100497223</v>
      </c>
      <c r="Q106" s="89">
        <v>44.612667497259608</v>
      </c>
      <c r="R106" s="89">
        <v>84.588142569325512</v>
      </c>
      <c r="S106" s="89">
        <v>784.17602600160046</v>
      </c>
      <c r="T106" s="89">
        <v>2311.7305978300965</v>
      </c>
      <c r="U106" s="89">
        <v>350.00273278923612</v>
      </c>
      <c r="V106" s="89">
        <v>8241.5009901701305</v>
      </c>
      <c r="W106" s="89">
        <v>352.61103682512913</v>
      </c>
      <c r="X106" s="89">
        <v>3173.499331426161</v>
      </c>
      <c r="Y106" s="89">
        <v>1553.562124320971</v>
      </c>
      <c r="Z106" s="89">
        <v>93.378421118911461</v>
      </c>
      <c r="AA106" s="89">
        <v>135.21914277429377</v>
      </c>
      <c r="AB106" s="89">
        <v>184.20558628434148</v>
      </c>
      <c r="AC106" s="89">
        <v>296.1214698117293</v>
      </c>
      <c r="AD106" s="89">
        <v>7087.4319569537702</v>
      </c>
      <c r="AE106" s="89">
        <v>6882.1944066773849</v>
      </c>
      <c r="AF106" s="89">
        <v>897.76803490422924</v>
      </c>
      <c r="AG106" s="89">
        <v>894.24859579824147</v>
      </c>
      <c r="AH106" s="89">
        <v>1.9941539980007704E-3</v>
      </c>
      <c r="AI106" s="89">
        <v>9.1021220882342956E-3</v>
      </c>
      <c r="AJ106" s="89">
        <v>488.76300704156256</v>
      </c>
      <c r="AK106" s="89">
        <v>161.07945874819038</v>
      </c>
      <c r="AL106" s="89">
        <v>1878.8110118463424</v>
      </c>
      <c r="AM106" s="89">
        <v>268.16451778671399</v>
      </c>
      <c r="AN106" s="89">
        <v>270.00691846158855</v>
      </c>
      <c r="AO106" s="89">
        <v>457.66355701967535</v>
      </c>
      <c r="AP106" s="89"/>
      <c r="AQ106" s="89">
        <v>426.36529681270412</v>
      </c>
      <c r="AR106" s="89">
        <v>954.42545163797445</v>
      </c>
      <c r="AS106" s="89">
        <v>4365.1756127114759</v>
      </c>
      <c r="AT106" s="89">
        <v>1065.9118080888525</v>
      </c>
      <c r="AU106" s="89">
        <v>9.9999999999999995E-8</v>
      </c>
      <c r="AV106" s="89">
        <v>279.10910459243257</v>
      </c>
      <c r="AW106" s="89">
        <v>363.46027969350257</v>
      </c>
      <c r="AX106" s="89">
        <v>2336.2435691942951</v>
      </c>
      <c r="AY106" s="89">
        <v>4.8558023500018299</v>
      </c>
      <c r="AZ106" s="89">
        <v>35.316556882755314</v>
      </c>
      <c r="BA106" s="89">
        <v>518.59409696960176</v>
      </c>
      <c r="BB106" s="89">
        <v>700.3321890043552</v>
      </c>
      <c r="BC106" s="89">
        <v>15676.608604721805</v>
      </c>
      <c r="BD106" s="89">
        <v>1697.8970447825443</v>
      </c>
      <c r="BE106" s="89">
        <v>4421.0944045412443</v>
      </c>
      <c r="BF106" s="89"/>
      <c r="BG106" s="89"/>
      <c r="BH106" s="89"/>
      <c r="BI106" s="89"/>
      <c r="BJ106" s="89"/>
      <c r="BK106" s="89"/>
      <c r="BL106" s="89"/>
      <c r="BM106" s="89"/>
      <c r="BN106" s="89"/>
      <c r="BO106" s="89"/>
      <c r="BP106" s="89"/>
      <c r="BQ106" s="89"/>
      <c r="BR106" s="89"/>
      <c r="BS106" s="89"/>
      <c r="BT106" s="89"/>
      <c r="BU106" s="89"/>
      <c r="BV106" s="89"/>
      <c r="BW106" s="89"/>
      <c r="BX106" s="89"/>
      <c r="BY106" s="89"/>
      <c r="BZ106" s="89"/>
      <c r="CA106" s="89"/>
      <c r="CB106" s="89"/>
      <c r="CC106" s="89"/>
      <c r="CD106" s="89"/>
      <c r="CE106" s="89"/>
      <c r="CF106" s="89"/>
      <c r="CG106" s="89"/>
      <c r="CH106" s="89"/>
      <c r="CI106" s="89"/>
      <c r="CJ106" s="89"/>
      <c r="CK106" s="89"/>
      <c r="CL106" s="89"/>
      <c r="CM106" s="89"/>
      <c r="CN106" s="89"/>
      <c r="CO106" s="89"/>
      <c r="CP106" s="89"/>
      <c r="CQ106" s="89"/>
      <c r="CR106" s="89"/>
      <c r="CS106" s="89"/>
      <c r="CT106" s="89"/>
      <c r="CU106" s="89"/>
      <c r="CV106" s="89"/>
      <c r="CW106" s="89"/>
      <c r="CX106" s="89"/>
      <c r="CY106" s="89"/>
      <c r="CZ106" s="89"/>
      <c r="DA106" s="89"/>
      <c r="DB106" s="89"/>
      <c r="DC106" s="89"/>
      <c r="DD106" s="89"/>
      <c r="DE106" s="89"/>
      <c r="DF106" s="89"/>
      <c r="DG106" s="89"/>
      <c r="DH106" s="89"/>
      <c r="DI106" s="89"/>
      <c r="DJ106" s="89"/>
      <c r="DK106" s="89"/>
      <c r="DL106" s="89"/>
      <c r="DM106" s="89"/>
      <c r="DN106" s="89"/>
      <c r="DO106" s="89"/>
      <c r="DP106" s="89"/>
      <c r="DQ106" s="89"/>
      <c r="DR106" s="89"/>
      <c r="DS106" s="89"/>
      <c r="DT106" s="89"/>
      <c r="DU106" s="89"/>
      <c r="DV106" s="89">
        <v>627.5218303546136</v>
      </c>
      <c r="DW106" s="89">
        <v>949.46995365065141</v>
      </c>
      <c r="DX106" s="89">
        <v>1149.6174336350032</v>
      </c>
      <c r="DY106" s="89">
        <v>1367.9976481238793</v>
      </c>
      <c r="DZ106" s="89">
        <v>1654.5131129332517</v>
      </c>
      <c r="EA106" s="89">
        <v>1963.1269578327187</v>
      </c>
      <c r="EB106" s="89">
        <v>2486.055972801259</v>
      </c>
      <c r="EC106" s="89">
        <v>4063.4156245096447</v>
      </c>
      <c r="ED106" s="89">
        <v>6163.7042911865719</v>
      </c>
      <c r="EE106" s="89">
        <v>9155.5094320193602</v>
      </c>
      <c r="EF106" s="89"/>
      <c r="EG106" s="89"/>
      <c r="EH106" s="89"/>
      <c r="EI106" s="89"/>
      <c r="EJ106" s="89"/>
      <c r="EK106" s="89"/>
      <c r="EL106" s="89"/>
      <c r="EM106" s="89"/>
      <c r="EN106" s="89"/>
      <c r="EO106" s="89"/>
      <c r="EP106" s="89"/>
      <c r="EQ106" s="89">
        <v>3257.6276363081734</v>
      </c>
      <c r="ER106" s="89">
        <v>146854.92932613767</v>
      </c>
    </row>
    <row r="107" spans="1:148" x14ac:dyDescent="0.25">
      <c r="A107" s="88" t="s">
        <v>37</v>
      </c>
      <c r="B107" s="89">
        <v>688.07872182221138</v>
      </c>
      <c r="C107" s="89">
        <v>74.233989460114685</v>
      </c>
      <c r="D107" s="89">
        <v>8.7899771628640497</v>
      </c>
      <c r="E107" s="89">
        <v>526.06549084781727</v>
      </c>
      <c r="F107" s="89">
        <v>272.32956912457763</v>
      </c>
      <c r="G107" s="89">
        <v>1799.5154653102184</v>
      </c>
      <c r="H107" s="89">
        <v>3173.4193890325432</v>
      </c>
      <c r="I107" s="89">
        <v>414.49640921779587</v>
      </c>
      <c r="J107" s="89">
        <v>27.191253717850596</v>
      </c>
      <c r="K107" s="89">
        <v>30.168445308461113</v>
      </c>
      <c r="L107" s="89">
        <v>7.1999357276644998E-4</v>
      </c>
      <c r="M107" s="89">
        <v>350.84141760224259</v>
      </c>
      <c r="N107" s="89">
        <v>1370.3679516961179</v>
      </c>
      <c r="O107" s="89">
        <v>31.699206132065928</v>
      </c>
      <c r="P107" s="89">
        <v>15.499654121229318</v>
      </c>
      <c r="Q107" s="89">
        <v>2.0905562214358424</v>
      </c>
      <c r="R107" s="89">
        <v>4.4269156932230898</v>
      </c>
      <c r="S107" s="89">
        <v>30.125405234060562</v>
      </c>
      <c r="T107" s="89">
        <v>74.262373601102809</v>
      </c>
      <c r="U107" s="89">
        <v>16.53448314872594</v>
      </c>
      <c r="V107" s="89">
        <v>66.96982738962248</v>
      </c>
      <c r="W107" s="89">
        <v>11.04499849542041</v>
      </c>
      <c r="X107" s="89">
        <v>99.404986458783668</v>
      </c>
      <c r="Y107" s="89">
        <v>61.54692698332444</v>
      </c>
      <c r="Z107" s="89">
        <v>17.517104883341243</v>
      </c>
      <c r="AA107" s="89">
        <v>25.403842441542768</v>
      </c>
      <c r="AB107" s="89">
        <v>16.861913509530655</v>
      </c>
      <c r="AC107" s="89">
        <v>34.585549665035629</v>
      </c>
      <c r="AD107" s="89">
        <v>395.52622952583744</v>
      </c>
      <c r="AE107" s="89">
        <v>199.19744305807887</v>
      </c>
      <c r="AF107" s="89">
        <v>40.856127668021252</v>
      </c>
      <c r="AG107" s="89">
        <v>23.806819236026524</v>
      </c>
      <c r="AH107" s="89">
        <v>9.3710089851590099E-5</v>
      </c>
      <c r="AI107" s="89">
        <v>4.2773059632491292E-4</v>
      </c>
      <c r="AJ107" s="89">
        <v>22.968148876015849</v>
      </c>
      <c r="AK107" s="89">
        <v>7.8677376787724729</v>
      </c>
      <c r="AL107" s="89">
        <v>55.73401574844906</v>
      </c>
      <c r="AM107" s="89">
        <v>5.274760149974278</v>
      </c>
      <c r="AN107" s="89">
        <v>10.928786335513854</v>
      </c>
      <c r="AO107" s="89">
        <v>24.686894070870576</v>
      </c>
      <c r="AP107" s="89">
        <v>26.804245918359374</v>
      </c>
      <c r="AQ107" s="89">
        <v>17457.282324530894</v>
      </c>
      <c r="AR107" s="89">
        <v>112.45428834340542</v>
      </c>
      <c r="AS107" s="89">
        <v>3014.5570062200318</v>
      </c>
      <c r="AT107" s="89">
        <v>130.47392180591513</v>
      </c>
      <c r="AU107" s="89"/>
      <c r="AV107" s="89">
        <v>47.616318659738781</v>
      </c>
      <c r="AW107" s="89">
        <v>62.015916170866788</v>
      </c>
      <c r="AX107" s="89">
        <v>398.62481111844596</v>
      </c>
      <c r="AY107" s="89">
        <v>0.82840443727295932</v>
      </c>
      <c r="AZ107" s="89">
        <v>6.0250487043922583</v>
      </c>
      <c r="BA107" s="89">
        <v>81.990244718058221</v>
      </c>
      <c r="BB107" s="89">
        <v>84.067688312466942</v>
      </c>
      <c r="BC107" s="89">
        <v>2639.3613621446448</v>
      </c>
      <c r="BD107" s="89">
        <v>549.5233115490048</v>
      </c>
      <c r="BE107" s="89">
        <v>668.01803739640593</v>
      </c>
      <c r="BF107" s="89"/>
      <c r="BG107" s="89"/>
      <c r="BH107" s="89"/>
      <c r="BI107" s="89"/>
      <c r="BJ107" s="89"/>
      <c r="BK107" s="89"/>
      <c r="BL107" s="89"/>
      <c r="BM107" s="89"/>
      <c r="BN107" s="89"/>
      <c r="BO107" s="89"/>
      <c r="BP107" s="89"/>
      <c r="BQ107" s="89"/>
      <c r="BR107" s="89"/>
      <c r="BS107" s="89"/>
      <c r="BT107" s="89"/>
      <c r="BU107" s="89"/>
      <c r="BV107" s="89"/>
      <c r="BW107" s="89"/>
      <c r="BX107" s="89"/>
      <c r="BY107" s="89"/>
      <c r="BZ107" s="89"/>
      <c r="CA107" s="89"/>
      <c r="CB107" s="89"/>
      <c r="CC107" s="89"/>
      <c r="CD107" s="89"/>
      <c r="CE107" s="89"/>
      <c r="CF107" s="89"/>
      <c r="CG107" s="89"/>
      <c r="CH107" s="89"/>
      <c r="CI107" s="89"/>
      <c r="CJ107" s="89"/>
      <c r="CK107" s="89"/>
      <c r="CL107" s="89"/>
      <c r="CM107" s="89"/>
      <c r="CN107" s="89"/>
      <c r="CO107" s="89"/>
      <c r="CP107" s="89"/>
      <c r="CQ107" s="89"/>
      <c r="CR107" s="89"/>
      <c r="CS107" s="89"/>
      <c r="CT107" s="89"/>
      <c r="CU107" s="89"/>
      <c r="CV107" s="89"/>
      <c r="CW107" s="89"/>
      <c r="CX107" s="89"/>
      <c r="CY107" s="89"/>
      <c r="CZ107" s="89"/>
      <c r="DA107" s="89"/>
      <c r="DB107" s="89"/>
      <c r="DC107" s="89"/>
      <c r="DD107" s="89"/>
      <c r="DE107" s="89"/>
      <c r="DF107" s="89"/>
      <c r="DG107" s="89"/>
      <c r="DH107" s="89"/>
      <c r="DI107" s="89"/>
      <c r="DJ107" s="89"/>
      <c r="DK107" s="89"/>
      <c r="DL107" s="89"/>
      <c r="DM107" s="89"/>
      <c r="DN107" s="89"/>
      <c r="DO107" s="89"/>
      <c r="DP107" s="89"/>
      <c r="DQ107" s="89"/>
      <c r="DR107" s="89"/>
      <c r="DS107" s="89"/>
      <c r="DT107" s="89"/>
      <c r="DU107" s="89"/>
      <c r="DV107" s="89">
        <v>228.75735037727151</v>
      </c>
      <c r="DW107" s="89">
        <v>472.43714325282644</v>
      </c>
      <c r="DX107" s="89">
        <v>506.98765396818311</v>
      </c>
      <c r="DY107" s="89">
        <v>754.68474183825208</v>
      </c>
      <c r="DZ107" s="89">
        <v>923.95181507765358</v>
      </c>
      <c r="EA107" s="89">
        <v>1179.039229125488</v>
      </c>
      <c r="EB107" s="89">
        <v>1521.4631444631166</v>
      </c>
      <c r="EC107" s="89">
        <v>1890.3981396334843</v>
      </c>
      <c r="ED107" s="89">
        <v>3118.3094599134124</v>
      </c>
      <c r="EE107" s="89">
        <v>5426.6569564084766</v>
      </c>
      <c r="EF107" s="89"/>
      <c r="EG107" s="89"/>
      <c r="EH107" s="89"/>
      <c r="EI107" s="89"/>
      <c r="EJ107" s="89"/>
      <c r="EK107" s="89"/>
      <c r="EL107" s="89"/>
      <c r="EM107" s="89"/>
      <c r="EN107" s="89"/>
      <c r="EO107" s="89"/>
      <c r="EP107" s="89">
        <v>600.15141664519479</v>
      </c>
      <c r="EQ107" s="89">
        <v>614.67492791063557</v>
      </c>
      <c r="ER107" s="89">
        <v>52547.474936706989</v>
      </c>
    </row>
    <row r="108" spans="1:148" x14ac:dyDescent="0.25">
      <c r="A108" s="88" t="s">
        <v>38</v>
      </c>
      <c r="B108" s="89">
        <v>35.233769525579959</v>
      </c>
      <c r="C108" s="89">
        <v>3.7321720861640522</v>
      </c>
      <c r="D108" s="89">
        <v>0.40792640581142797</v>
      </c>
      <c r="E108" s="89">
        <v>40.447913695322363</v>
      </c>
      <c r="F108" s="89">
        <v>58.923730117492497</v>
      </c>
      <c r="G108" s="89">
        <v>110.61757989867907</v>
      </c>
      <c r="H108" s="89">
        <v>85.891297333091998</v>
      </c>
      <c r="I108" s="89">
        <v>14.572976017166461</v>
      </c>
      <c r="J108" s="89">
        <v>0.95599739706963982</v>
      </c>
      <c r="K108" s="89">
        <v>1.0606702981699225</v>
      </c>
      <c r="L108" s="89">
        <v>2.6417061266268739E-4</v>
      </c>
      <c r="M108" s="89">
        <v>67.119864242424512</v>
      </c>
      <c r="N108" s="89">
        <v>32.385527491582152</v>
      </c>
      <c r="O108" s="89">
        <v>2.3031543089948494</v>
      </c>
      <c r="P108" s="89">
        <v>11.945934478810283</v>
      </c>
      <c r="Q108" s="89">
        <v>0.45467936941203146</v>
      </c>
      <c r="R108" s="89">
        <v>8.77740721302842</v>
      </c>
      <c r="S108" s="89">
        <v>36.509492145492722</v>
      </c>
      <c r="T108" s="89">
        <v>5.9376783362136472</v>
      </c>
      <c r="U108" s="89">
        <v>168.99891208746129</v>
      </c>
      <c r="V108" s="89">
        <v>284.73498240682744</v>
      </c>
      <c r="W108" s="89">
        <v>4.0524862023179873</v>
      </c>
      <c r="X108" s="89">
        <v>36.472375820861878</v>
      </c>
      <c r="Y108" s="89">
        <v>11.34937211931013</v>
      </c>
      <c r="Z108" s="89">
        <v>0.87315352658356338</v>
      </c>
      <c r="AA108" s="89">
        <v>9.1742071443542628</v>
      </c>
      <c r="AB108" s="89">
        <v>0.77674155704081382</v>
      </c>
      <c r="AC108" s="89">
        <v>4.1523033080832841</v>
      </c>
      <c r="AD108" s="89">
        <v>54.171655012329637</v>
      </c>
      <c r="AE108" s="89">
        <v>24.012894082366003</v>
      </c>
      <c r="AF108" s="89">
        <v>40.386092735213929</v>
      </c>
      <c r="AG108" s="89">
        <v>39.663125647149656</v>
      </c>
      <c r="AH108" s="89">
        <v>2.1278530248937258E-3</v>
      </c>
      <c r="AI108" s="89">
        <v>9.712378300682202E-3</v>
      </c>
      <c r="AJ108" s="89">
        <v>521.53236097377805</v>
      </c>
      <c r="AK108" s="89">
        <v>10.632431755378299</v>
      </c>
      <c r="AL108" s="89">
        <v>40.750853133686618</v>
      </c>
      <c r="AM108" s="89">
        <v>7.8311455848013471</v>
      </c>
      <c r="AN108" s="89">
        <v>1.2364652525982129</v>
      </c>
      <c r="AO108" s="89">
        <v>26.92449839894882</v>
      </c>
      <c r="AP108" s="89">
        <v>4.5524511622512671</v>
      </c>
      <c r="AQ108" s="89">
        <v>3984.4543621439279</v>
      </c>
      <c r="AR108" s="89">
        <v>1418.4907439268331</v>
      </c>
      <c r="AS108" s="89">
        <v>59.643156530603058</v>
      </c>
      <c r="AT108" s="89">
        <v>61.806966506693385</v>
      </c>
      <c r="AU108" s="89"/>
      <c r="AV108" s="89">
        <v>131.22012058676086</v>
      </c>
      <c r="AW108" s="89">
        <v>115.94739569055726</v>
      </c>
      <c r="AX108" s="89">
        <v>745.2846230551479</v>
      </c>
      <c r="AY108" s="89">
        <v>1.3574921318987045</v>
      </c>
      <c r="AZ108" s="89">
        <v>13.951938526950988</v>
      </c>
      <c r="BA108" s="89">
        <v>492.73958639087061</v>
      </c>
      <c r="BB108" s="89">
        <v>11.605226620813877</v>
      </c>
      <c r="BC108" s="89">
        <v>90278.119832200566</v>
      </c>
      <c r="BD108" s="89">
        <v>191.47875321890683</v>
      </c>
      <c r="BE108" s="89">
        <v>224.34170460196191</v>
      </c>
      <c r="BF108" s="89"/>
      <c r="BG108" s="89"/>
      <c r="BH108" s="89"/>
      <c r="BI108" s="89"/>
      <c r="BJ108" s="89"/>
      <c r="BK108" s="89"/>
      <c r="BL108" s="89"/>
      <c r="BM108" s="89"/>
      <c r="BN108" s="89"/>
      <c r="BO108" s="89"/>
      <c r="BP108" s="89"/>
      <c r="BQ108" s="89"/>
      <c r="BR108" s="89"/>
      <c r="BS108" s="89"/>
      <c r="BT108" s="89"/>
      <c r="BU108" s="89"/>
      <c r="BV108" s="89"/>
      <c r="BW108" s="89"/>
      <c r="BX108" s="89"/>
      <c r="BY108" s="89"/>
      <c r="BZ108" s="89"/>
      <c r="CA108" s="89"/>
      <c r="CB108" s="89"/>
      <c r="CC108" s="89"/>
      <c r="CD108" s="89"/>
      <c r="CE108" s="89"/>
      <c r="CF108" s="89"/>
      <c r="CG108" s="89"/>
      <c r="CH108" s="89"/>
      <c r="CI108" s="89"/>
      <c r="CJ108" s="89"/>
      <c r="CK108" s="89"/>
      <c r="CL108" s="89"/>
      <c r="CM108" s="89"/>
      <c r="CN108" s="89"/>
      <c r="CO108" s="89"/>
      <c r="CP108" s="89"/>
      <c r="CQ108" s="89"/>
      <c r="CR108" s="89"/>
      <c r="CS108" s="89"/>
      <c r="CT108" s="89"/>
      <c r="CU108" s="89"/>
      <c r="CV108" s="89"/>
      <c r="CW108" s="89"/>
      <c r="CX108" s="89"/>
      <c r="CY108" s="89"/>
      <c r="CZ108" s="89"/>
      <c r="DA108" s="89"/>
      <c r="DB108" s="89"/>
      <c r="DC108" s="89"/>
      <c r="DD108" s="89"/>
      <c r="DE108" s="89"/>
      <c r="DF108" s="89"/>
      <c r="DG108" s="89"/>
      <c r="DH108" s="89"/>
      <c r="DI108" s="89"/>
      <c r="DJ108" s="89"/>
      <c r="DK108" s="89"/>
      <c r="DL108" s="89"/>
      <c r="DM108" s="89"/>
      <c r="DN108" s="89"/>
      <c r="DO108" s="89"/>
      <c r="DP108" s="89"/>
      <c r="DQ108" s="89"/>
      <c r="DR108" s="89"/>
      <c r="DS108" s="89"/>
      <c r="DT108" s="89"/>
      <c r="DU108" s="89"/>
      <c r="DV108" s="89">
        <v>10.027876534175835</v>
      </c>
      <c r="DW108" s="89">
        <v>20.61368883756986</v>
      </c>
      <c r="DX108" s="89">
        <v>50.36798872119892</v>
      </c>
      <c r="DY108" s="89">
        <v>44.124149804682979</v>
      </c>
      <c r="DZ108" s="89">
        <v>66.874540165535251</v>
      </c>
      <c r="EA108" s="89">
        <v>94.265956986105053</v>
      </c>
      <c r="EB108" s="89">
        <v>191.49314822308256</v>
      </c>
      <c r="EC108" s="89">
        <v>266.51108257851683</v>
      </c>
      <c r="ED108" s="89">
        <v>703.29313458219735</v>
      </c>
      <c r="EE108" s="89">
        <v>1345.1406584587921</v>
      </c>
      <c r="EF108" s="89"/>
      <c r="EG108" s="89"/>
      <c r="EH108" s="89"/>
      <c r="EI108" s="89"/>
      <c r="EJ108" s="89"/>
      <c r="EK108" s="89"/>
      <c r="EL108" s="89"/>
      <c r="EM108" s="89"/>
      <c r="EN108" s="89">
        <v>262214.4875590154</v>
      </c>
      <c r="EO108" s="89">
        <v>13967.378728974792</v>
      </c>
      <c r="EP108" s="89">
        <v>250.4566248036862</v>
      </c>
      <c r="EQ108" s="89">
        <v>730.95663662462596</v>
      </c>
      <c r="ER108" s="89">
        <v>379496.00205911667</v>
      </c>
    </row>
    <row r="109" spans="1:148" x14ac:dyDescent="0.25">
      <c r="A109" s="88" t="s">
        <v>39</v>
      </c>
      <c r="B109" s="89">
        <v>99.512831106020968</v>
      </c>
      <c r="C109" s="89">
        <v>10.437447458604989</v>
      </c>
      <c r="D109" s="89">
        <v>0.9533944655282518</v>
      </c>
      <c r="E109" s="89">
        <v>19.289348375119282</v>
      </c>
      <c r="F109" s="89">
        <v>21.127108776419192</v>
      </c>
      <c r="G109" s="89">
        <v>20.05168364884657</v>
      </c>
      <c r="H109" s="89">
        <v>19.148196713058468</v>
      </c>
      <c r="I109" s="89">
        <v>6.8864932900587181</v>
      </c>
      <c r="J109" s="89">
        <v>0.45175876584704289</v>
      </c>
      <c r="K109" s="89">
        <v>0.50122218568860211</v>
      </c>
      <c r="L109" s="89">
        <v>4.0701076174098357E-4</v>
      </c>
      <c r="M109" s="89">
        <v>161.83538120219299</v>
      </c>
      <c r="N109" s="89">
        <v>107.79330288417442</v>
      </c>
      <c r="O109" s="89">
        <v>29.041153693313191</v>
      </c>
      <c r="P109" s="89">
        <v>18.624212675072663</v>
      </c>
      <c r="Q109" s="89">
        <v>4.4860097622988748</v>
      </c>
      <c r="R109" s="89">
        <v>7.3547552306125148</v>
      </c>
      <c r="S109" s="89">
        <v>29.39760909889355</v>
      </c>
      <c r="T109" s="89">
        <v>123.23327839267833</v>
      </c>
      <c r="U109" s="89">
        <v>61.243678381985177</v>
      </c>
      <c r="V109" s="89">
        <v>20.819981973210417</v>
      </c>
      <c r="W109" s="89">
        <v>6.2437130289596308</v>
      </c>
      <c r="X109" s="89">
        <v>56.193417260636664</v>
      </c>
      <c r="Y109" s="89">
        <v>96.11106361542322</v>
      </c>
      <c r="Z109" s="89">
        <v>7.550611559356148</v>
      </c>
      <c r="AA109" s="89">
        <v>28.066357173951936</v>
      </c>
      <c r="AB109" s="89">
        <v>4.9740278549112551</v>
      </c>
      <c r="AC109" s="89">
        <v>24.756908396825146</v>
      </c>
      <c r="AD109" s="89">
        <v>137.52355263064302</v>
      </c>
      <c r="AE109" s="89">
        <v>29.342863432730894</v>
      </c>
      <c r="AF109" s="89">
        <v>50.327192873413878</v>
      </c>
      <c r="AG109" s="89">
        <v>48.608835000525673</v>
      </c>
      <c r="AH109" s="89">
        <v>1.4503724165509872E-4</v>
      </c>
      <c r="AI109" s="89">
        <v>6.6200839163322201E-4</v>
      </c>
      <c r="AJ109" s="89">
        <v>35.548326743599276</v>
      </c>
      <c r="AK109" s="89">
        <v>11.535290712979663</v>
      </c>
      <c r="AL109" s="89">
        <v>142.24090773976562</v>
      </c>
      <c r="AM109" s="89">
        <v>21.587594232129131</v>
      </c>
      <c r="AN109" s="89">
        <v>20.718290350528431</v>
      </c>
      <c r="AO109" s="89">
        <v>13.131016371253365</v>
      </c>
      <c r="AP109" s="89">
        <v>35.923166192267558</v>
      </c>
      <c r="AQ109" s="89">
        <v>6.2393101718557356</v>
      </c>
      <c r="AR109" s="89">
        <v>72.147597767951922</v>
      </c>
      <c r="AS109" s="89">
        <v>1428.9442172322017</v>
      </c>
      <c r="AT109" s="89">
        <v>82.214584839786838</v>
      </c>
      <c r="AU109" s="89"/>
      <c r="AV109" s="89">
        <v>171.29507776856741</v>
      </c>
      <c r="AW109" s="89">
        <v>202.61950198498258</v>
      </c>
      <c r="AX109" s="89">
        <v>1302.394057763194</v>
      </c>
      <c r="AY109" s="89">
        <v>8.9697523535864541</v>
      </c>
      <c r="AZ109" s="89">
        <v>103.54201549355656</v>
      </c>
      <c r="BA109" s="89">
        <v>1070.4548689424341</v>
      </c>
      <c r="BB109" s="89">
        <v>73.87700701656496</v>
      </c>
      <c r="BC109" s="89">
        <v>44806.50613729949</v>
      </c>
      <c r="BD109" s="89">
        <v>208.56180510463932</v>
      </c>
      <c r="BE109" s="89">
        <v>372.98460299460874</v>
      </c>
      <c r="BF109" s="89"/>
      <c r="BG109" s="89"/>
      <c r="BH109" s="89"/>
      <c r="BI109" s="89"/>
      <c r="BJ109" s="89"/>
      <c r="BK109" s="89"/>
      <c r="BL109" s="89"/>
      <c r="BM109" s="89"/>
      <c r="BN109" s="89"/>
      <c r="BO109" s="89"/>
      <c r="BP109" s="89"/>
      <c r="BQ109" s="89"/>
      <c r="BR109" s="89"/>
      <c r="BS109" s="89"/>
      <c r="BT109" s="89"/>
      <c r="BU109" s="89"/>
      <c r="BV109" s="89"/>
      <c r="BW109" s="89"/>
      <c r="BX109" s="89"/>
      <c r="BY109" s="89"/>
      <c r="BZ109" s="89"/>
      <c r="CA109" s="89"/>
      <c r="CB109" s="89"/>
      <c r="CC109" s="89"/>
      <c r="CD109" s="89"/>
      <c r="CE109" s="89"/>
      <c r="CF109" s="89"/>
      <c r="CG109" s="89"/>
      <c r="CH109" s="89"/>
      <c r="CI109" s="89"/>
      <c r="CJ109" s="89"/>
      <c r="CK109" s="89"/>
      <c r="CL109" s="89"/>
      <c r="CM109" s="89"/>
      <c r="CN109" s="89"/>
      <c r="CO109" s="89"/>
      <c r="CP109" s="89"/>
      <c r="CQ109" s="89"/>
      <c r="CR109" s="89"/>
      <c r="CS109" s="89"/>
      <c r="CT109" s="89"/>
      <c r="CU109" s="89"/>
      <c r="CV109" s="89"/>
      <c r="CW109" s="89"/>
      <c r="CX109" s="89"/>
      <c r="CY109" s="89"/>
      <c r="CZ109" s="89"/>
      <c r="DA109" s="89"/>
      <c r="DB109" s="89"/>
      <c r="DC109" s="89"/>
      <c r="DD109" s="89"/>
      <c r="DE109" s="89"/>
      <c r="DF109" s="89"/>
      <c r="DG109" s="89"/>
      <c r="DH109" s="89"/>
      <c r="DI109" s="89"/>
      <c r="DJ109" s="89"/>
      <c r="DK109" s="89"/>
      <c r="DL109" s="89"/>
      <c r="DM109" s="89">
        <v>651295.79845068359</v>
      </c>
      <c r="DN109" s="89"/>
      <c r="DO109" s="89"/>
      <c r="DP109" s="89"/>
      <c r="DQ109" s="89"/>
      <c r="DR109" s="89"/>
      <c r="DS109" s="89"/>
      <c r="DT109" s="89"/>
      <c r="DU109" s="89"/>
      <c r="DV109" s="89"/>
      <c r="DW109" s="89"/>
      <c r="DX109" s="89"/>
      <c r="DY109" s="89"/>
      <c r="DZ109" s="89"/>
      <c r="EA109" s="89"/>
      <c r="EB109" s="89"/>
      <c r="EC109" s="89"/>
      <c r="ED109" s="89"/>
      <c r="EE109" s="89"/>
      <c r="EF109" s="89"/>
      <c r="EG109" s="89"/>
      <c r="EH109" s="89"/>
      <c r="EI109" s="89"/>
      <c r="EJ109" s="89"/>
      <c r="EK109" s="89"/>
      <c r="EL109" s="89"/>
      <c r="EM109" s="89"/>
      <c r="EN109" s="89"/>
      <c r="EO109" s="89"/>
      <c r="EP109" s="89">
        <v>255.14911535385843</v>
      </c>
      <c r="EQ109" s="89">
        <v>4800.5302675603534</v>
      </c>
      <c r="ER109" s="89">
        <v>707794.80156763713</v>
      </c>
    </row>
    <row r="110" spans="1:148" x14ac:dyDescent="0.25">
      <c r="A110" s="88" t="s">
        <v>389</v>
      </c>
      <c r="B110" s="89">
        <v>6.8302973710460586</v>
      </c>
      <c r="C110" s="89"/>
      <c r="D110" s="89"/>
      <c r="E110" s="89">
        <v>55.068768027799194</v>
      </c>
      <c r="F110" s="89">
        <v>20.914929418186667</v>
      </c>
      <c r="G110" s="89">
        <v>112.65985847666785</v>
      </c>
      <c r="H110" s="89">
        <v>34.924556127767019</v>
      </c>
      <c r="I110" s="89">
        <v>24.901150172443412</v>
      </c>
      <c r="J110" s="89">
        <v>1.633532829591851</v>
      </c>
      <c r="K110" s="89">
        <v>1.8123896139722768</v>
      </c>
      <c r="L110" s="89">
        <v>4.6168142376786067E-4</v>
      </c>
      <c r="M110" s="89">
        <v>108.76369821391245</v>
      </c>
      <c r="N110" s="89">
        <v>53.342188109180363</v>
      </c>
      <c r="O110" s="89">
        <v>15.58029083841169</v>
      </c>
      <c r="P110" s="89">
        <v>13.190090354079041</v>
      </c>
      <c r="Q110" s="89">
        <v>3.6013925483835556</v>
      </c>
      <c r="R110" s="89">
        <v>5.8560687207653306</v>
      </c>
      <c r="S110" s="89">
        <v>33.760294363998078</v>
      </c>
      <c r="T110" s="89">
        <v>47.942652282366979</v>
      </c>
      <c r="U110" s="89">
        <v>83.507969839262614</v>
      </c>
      <c r="V110" s="89">
        <v>34.608675514971942</v>
      </c>
      <c r="W110" s="89">
        <v>7.0823835430731892</v>
      </c>
      <c r="X110" s="89">
        <v>63.741451887658684</v>
      </c>
      <c r="Y110" s="89">
        <v>97.3020661884199</v>
      </c>
      <c r="Z110" s="89">
        <v>13.847801375967183</v>
      </c>
      <c r="AA110" s="89">
        <v>112.72312002445304</v>
      </c>
      <c r="AB110" s="89">
        <v>7.8455864167045224</v>
      </c>
      <c r="AC110" s="89">
        <v>40.921052779058655</v>
      </c>
      <c r="AD110" s="89">
        <v>30.153336774298829</v>
      </c>
      <c r="AE110" s="89">
        <v>10.918515319943934</v>
      </c>
      <c r="AF110" s="89">
        <v>67.258316864963291</v>
      </c>
      <c r="AG110" s="89">
        <v>115.22894375126199</v>
      </c>
      <c r="AH110" s="89">
        <v>2.9574888233360362E-4</v>
      </c>
      <c r="AI110" s="89">
        <v>1.3499170260461797E-3</v>
      </c>
      <c r="AJ110" s="89">
        <v>72.487437780610023</v>
      </c>
      <c r="AK110" s="89">
        <v>38.209848574020953</v>
      </c>
      <c r="AL110" s="89">
        <v>143.16368652705043</v>
      </c>
      <c r="AM110" s="89">
        <v>7.5057269598454575</v>
      </c>
      <c r="AN110" s="89">
        <v>13.173532291948224</v>
      </c>
      <c r="AO110" s="89">
        <v>34.111111630110798</v>
      </c>
      <c r="AP110" s="89">
        <v>134.14529477365221</v>
      </c>
      <c r="AQ110" s="89">
        <v>16.28631540491498</v>
      </c>
      <c r="AR110" s="89">
        <v>645.45260840946048</v>
      </c>
      <c r="AS110" s="89">
        <v>2364.4674324829457</v>
      </c>
      <c r="AT110" s="89">
        <v>339.84348693087463</v>
      </c>
      <c r="AU110" s="89"/>
      <c r="AV110" s="89">
        <v>524.16115902072522</v>
      </c>
      <c r="AW110" s="89">
        <v>483.81892019682289</v>
      </c>
      <c r="AX110" s="89">
        <v>3109.8827137796911</v>
      </c>
      <c r="AY110" s="89">
        <v>18.763569569625911</v>
      </c>
      <c r="AZ110" s="89">
        <v>587.5084733789173</v>
      </c>
      <c r="BA110" s="89">
        <v>2521.3068355764544</v>
      </c>
      <c r="BB110" s="89">
        <v>66.285754106791515</v>
      </c>
      <c r="BC110" s="89">
        <v>5817.708784850036</v>
      </c>
      <c r="BD110" s="89">
        <v>993.7443286389547</v>
      </c>
      <c r="BE110" s="89">
        <v>11987.938910287858</v>
      </c>
      <c r="BF110" s="89"/>
      <c r="BG110" s="89"/>
      <c r="BH110" s="89"/>
      <c r="BI110" s="89"/>
      <c r="BJ110" s="89"/>
      <c r="BK110" s="89"/>
      <c r="BL110" s="89"/>
      <c r="BM110" s="89"/>
      <c r="BN110" s="89"/>
      <c r="BO110" s="89"/>
      <c r="BP110" s="89"/>
      <c r="BQ110" s="89"/>
      <c r="BR110" s="89"/>
      <c r="BS110" s="89"/>
      <c r="BT110" s="89"/>
      <c r="BU110" s="89"/>
      <c r="BV110" s="89"/>
      <c r="BW110" s="89"/>
      <c r="BX110" s="89"/>
      <c r="BY110" s="89"/>
      <c r="BZ110" s="89"/>
      <c r="CA110" s="89"/>
      <c r="CB110" s="89"/>
      <c r="CC110" s="89"/>
      <c r="CD110" s="89"/>
      <c r="CE110" s="89"/>
      <c r="CF110" s="89"/>
      <c r="CG110" s="89"/>
      <c r="CH110" s="89"/>
      <c r="CI110" s="89"/>
      <c r="CJ110" s="89"/>
      <c r="CK110" s="89"/>
      <c r="CL110" s="89"/>
      <c r="CM110" s="89"/>
      <c r="CN110" s="89"/>
      <c r="CO110" s="89"/>
      <c r="CP110" s="89"/>
      <c r="CQ110" s="89"/>
      <c r="CR110" s="89"/>
      <c r="CS110" s="89"/>
      <c r="CT110" s="89"/>
      <c r="CU110" s="89"/>
      <c r="CV110" s="89"/>
      <c r="CW110" s="89"/>
      <c r="CX110" s="89"/>
      <c r="CY110" s="89"/>
      <c r="CZ110" s="89"/>
      <c r="DA110" s="89"/>
      <c r="DB110" s="89"/>
      <c r="DC110" s="89"/>
      <c r="DD110" s="89"/>
      <c r="DE110" s="89"/>
      <c r="DF110" s="89"/>
      <c r="DG110" s="89"/>
      <c r="DH110" s="89"/>
      <c r="DI110" s="89"/>
      <c r="DJ110" s="89"/>
      <c r="DK110" s="89"/>
      <c r="DL110" s="89"/>
      <c r="DM110" s="89"/>
      <c r="DN110" s="89"/>
      <c r="DO110" s="89"/>
      <c r="DP110" s="89"/>
      <c r="DQ110" s="89"/>
      <c r="DR110" s="89"/>
      <c r="DS110" s="89"/>
      <c r="DT110" s="89"/>
      <c r="DU110" s="89"/>
      <c r="DV110" s="89">
        <v>413.67388155218111</v>
      </c>
      <c r="DW110" s="89">
        <v>928.97081794699159</v>
      </c>
      <c r="DX110" s="89">
        <v>1435.54959418674</v>
      </c>
      <c r="DY110" s="89">
        <v>1773.9607748934091</v>
      </c>
      <c r="DZ110" s="89">
        <v>2343.9885857913291</v>
      </c>
      <c r="EA110" s="89">
        <v>3079.0897279348828</v>
      </c>
      <c r="EB110" s="89">
        <v>4433.6120587327741</v>
      </c>
      <c r="EC110" s="89">
        <v>6530.8294266876082</v>
      </c>
      <c r="ED110" s="89">
        <v>10591.093723997999</v>
      </c>
      <c r="EE110" s="89">
        <v>23949.043674428729</v>
      </c>
      <c r="EF110" s="89"/>
      <c r="EG110" s="89"/>
      <c r="EH110" s="89"/>
      <c r="EI110" s="89"/>
      <c r="EJ110" s="89"/>
      <c r="EK110" s="89"/>
      <c r="EL110" s="89"/>
      <c r="EM110" s="89"/>
      <c r="EN110" s="89"/>
      <c r="EO110" s="89"/>
      <c r="EP110" s="89">
        <v>1256.3984954866874</v>
      </c>
      <c r="EQ110" s="89">
        <v>22369.227343869505</v>
      </c>
      <c r="ER110" s="89">
        <v>110251.32752177608</v>
      </c>
    </row>
    <row r="111" spans="1:148" x14ac:dyDescent="0.25">
      <c r="A111" s="88" t="s">
        <v>572</v>
      </c>
      <c r="B111" s="89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  <c r="AB111" s="89"/>
      <c r="AC111" s="89"/>
      <c r="AD111" s="89"/>
      <c r="AE111" s="89"/>
      <c r="AF111" s="89"/>
      <c r="AG111" s="89"/>
      <c r="AH111" s="89"/>
      <c r="AI111" s="89"/>
      <c r="AJ111" s="89"/>
      <c r="AK111" s="89"/>
      <c r="AL111" s="89"/>
      <c r="AM111" s="89"/>
      <c r="AN111" s="89"/>
      <c r="AO111" s="89"/>
      <c r="AP111" s="89"/>
      <c r="AQ111" s="89"/>
      <c r="AR111" s="89"/>
      <c r="AS111" s="89"/>
      <c r="AT111" s="89"/>
      <c r="AU111" s="89"/>
      <c r="AV111" s="89"/>
      <c r="AW111" s="89"/>
      <c r="AX111" s="89"/>
      <c r="AY111" s="89"/>
      <c r="AZ111" s="89"/>
      <c r="BA111" s="89"/>
      <c r="BB111" s="89"/>
      <c r="BC111" s="89"/>
      <c r="BD111" s="89"/>
      <c r="BE111" s="89"/>
      <c r="BF111" s="89"/>
      <c r="BG111" s="89"/>
      <c r="BH111" s="89"/>
      <c r="BI111" s="89"/>
      <c r="BJ111" s="89"/>
      <c r="BK111" s="89"/>
      <c r="BL111" s="89"/>
      <c r="BM111" s="89"/>
      <c r="BN111" s="89"/>
      <c r="BO111" s="89"/>
      <c r="BP111" s="89"/>
      <c r="BQ111" s="89"/>
      <c r="BR111" s="89"/>
      <c r="BS111" s="89"/>
      <c r="BT111" s="89"/>
      <c r="BU111" s="89"/>
      <c r="BV111" s="89"/>
      <c r="BW111" s="89"/>
      <c r="BX111" s="89"/>
      <c r="BY111" s="89"/>
      <c r="BZ111" s="89"/>
      <c r="CA111" s="89"/>
      <c r="CB111" s="89"/>
      <c r="CC111" s="89"/>
      <c r="CD111" s="89"/>
      <c r="CE111" s="89"/>
      <c r="CF111" s="89"/>
      <c r="CG111" s="89"/>
      <c r="CH111" s="89"/>
      <c r="CI111" s="89"/>
      <c r="CJ111" s="89"/>
      <c r="CK111" s="89"/>
      <c r="CL111" s="89"/>
      <c r="CM111" s="89"/>
      <c r="CN111" s="89"/>
      <c r="CO111" s="89"/>
      <c r="CP111" s="89"/>
      <c r="CQ111" s="89"/>
      <c r="CR111" s="89"/>
      <c r="CS111" s="89"/>
      <c r="CT111" s="89"/>
      <c r="CU111" s="89"/>
      <c r="CV111" s="89"/>
      <c r="CW111" s="89"/>
      <c r="CX111" s="89"/>
      <c r="CY111" s="89"/>
      <c r="CZ111" s="89"/>
      <c r="DA111" s="89"/>
      <c r="DB111" s="89"/>
      <c r="DC111" s="89"/>
      <c r="DD111" s="89"/>
      <c r="DE111" s="89"/>
      <c r="DF111" s="89"/>
      <c r="DG111" s="89"/>
      <c r="DH111" s="89"/>
      <c r="DI111" s="89"/>
      <c r="DJ111" s="89"/>
      <c r="DK111" s="89"/>
      <c r="DL111" s="89"/>
      <c r="DM111" s="89"/>
      <c r="DN111" s="89"/>
      <c r="DO111" s="89"/>
      <c r="DP111" s="89"/>
      <c r="DQ111" s="89"/>
      <c r="DR111" s="89"/>
      <c r="DS111" s="89"/>
      <c r="DT111" s="89"/>
      <c r="DU111" s="89"/>
      <c r="DV111" s="89">
        <v>1864.5390863847831</v>
      </c>
      <c r="DW111" s="89">
        <v>2909.3498148292456</v>
      </c>
      <c r="DX111" s="89">
        <v>3529.0967215208821</v>
      </c>
      <c r="DY111" s="89">
        <v>4585.0445821121903</v>
      </c>
      <c r="DZ111" s="89">
        <v>4393.5465513555419</v>
      </c>
      <c r="EA111" s="89">
        <v>7241.8193161627269</v>
      </c>
      <c r="EB111" s="89">
        <v>8122.5739328887594</v>
      </c>
      <c r="EC111" s="89">
        <v>6661.1971406735875</v>
      </c>
      <c r="ED111" s="89">
        <v>13295.79304815815</v>
      </c>
      <c r="EE111" s="89">
        <v>18118.079981939503</v>
      </c>
      <c r="EF111" s="89"/>
      <c r="EG111" s="89"/>
      <c r="EH111" s="89"/>
      <c r="EI111" s="89"/>
      <c r="EJ111" s="89"/>
      <c r="EK111" s="89"/>
      <c r="EL111" s="89"/>
      <c r="EM111" s="89"/>
      <c r="EN111" s="89"/>
      <c r="EO111" s="89"/>
      <c r="EP111" s="89">
        <v>110.46950862017798</v>
      </c>
      <c r="EQ111" s="89">
        <v>17841.714017816106</v>
      </c>
      <c r="ER111" s="89">
        <v>88673.223702461662</v>
      </c>
    </row>
    <row r="112" spans="1:148" x14ac:dyDescent="0.25">
      <c r="A112" s="88" t="s">
        <v>573</v>
      </c>
      <c r="B112" s="89">
        <v>20585.75921449827</v>
      </c>
      <c r="C112" s="89">
        <v>2181.5434789457936</v>
      </c>
      <c r="D112" s="89">
        <v>231.95134376037933</v>
      </c>
      <c r="E112" s="89">
        <v>3164.9819605446746</v>
      </c>
      <c r="F112" s="89">
        <v>770.06313756549082</v>
      </c>
      <c r="G112" s="89">
        <v>37.095432348875633</v>
      </c>
      <c r="H112" s="89">
        <v>2783.369848878885</v>
      </c>
      <c r="I112" s="89">
        <v>988.22703605036543</v>
      </c>
      <c r="J112" s="89">
        <v>64.828383239299967</v>
      </c>
      <c r="K112" s="89">
        <v>71.926493514598306</v>
      </c>
      <c r="L112" s="89">
        <v>0.12988146916485099</v>
      </c>
      <c r="M112" s="89">
        <v>5980.4780593964633</v>
      </c>
      <c r="N112" s="89">
        <v>1127.0809882137601</v>
      </c>
      <c r="O112" s="89">
        <v>491.37905383425465</v>
      </c>
      <c r="P112" s="89">
        <v>334.13629505349098</v>
      </c>
      <c r="Q112" s="89">
        <v>45.959662349689545</v>
      </c>
      <c r="R112" s="89">
        <v>162.54610301922918</v>
      </c>
      <c r="S112" s="89">
        <v>1342.2259456177653</v>
      </c>
      <c r="T112" s="89">
        <v>1668.6116091424685</v>
      </c>
      <c r="U112" s="89">
        <v>961.64086212659402</v>
      </c>
      <c r="V112" s="89">
        <v>1541.12244417739</v>
      </c>
      <c r="W112" s="89">
        <v>1992.4353296610677</v>
      </c>
      <c r="X112" s="89">
        <v>17931.917966949604</v>
      </c>
      <c r="Y112" s="89">
        <v>9244.0570547441166</v>
      </c>
      <c r="Z112" s="89">
        <v>643.47597954004755</v>
      </c>
      <c r="AA112" s="89">
        <v>653.14475548628593</v>
      </c>
      <c r="AB112" s="89">
        <v>154.46977298642591</v>
      </c>
      <c r="AC112" s="89">
        <v>2794.7701644794415</v>
      </c>
      <c r="AD112" s="89">
        <v>18112.69909881963</v>
      </c>
      <c r="AE112" s="89">
        <v>1134.8309867396492</v>
      </c>
      <c r="AF112" s="89">
        <v>771.29638124635687</v>
      </c>
      <c r="AG112" s="89">
        <v>902.26477621643085</v>
      </c>
      <c r="AH112" s="89">
        <v>5.476721596824349E-3</v>
      </c>
      <c r="AI112" s="89">
        <v>2.4997963380732572E-2</v>
      </c>
      <c r="AJ112" s="89">
        <v>1342.3330978248835</v>
      </c>
      <c r="AK112" s="89">
        <v>252.79185433652896</v>
      </c>
      <c r="AL112" s="89">
        <v>1478.3964090630402</v>
      </c>
      <c r="AM112" s="89">
        <v>129.45215589862661</v>
      </c>
      <c r="AN112" s="89">
        <v>649.21496419014727</v>
      </c>
      <c r="AO112" s="89">
        <v>395.51947066237307</v>
      </c>
      <c r="AP112" s="89">
        <v>5449.9999999999991</v>
      </c>
      <c r="AQ112" s="89">
        <v>565.3546243224115</v>
      </c>
      <c r="AR112" s="89">
        <v>8979.6928521457212</v>
      </c>
      <c r="AS112" s="89">
        <v>35777.355962238056</v>
      </c>
      <c r="AT112" s="89">
        <v>2183.6003825646899</v>
      </c>
      <c r="AU112" s="89"/>
      <c r="AV112" s="89">
        <v>12017.754672770114</v>
      </c>
      <c r="AW112" s="89">
        <v>1628.4764858379415</v>
      </c>
      <c r="AX112" s="89">
        <v>10467.492406133828</v>
      </c>
      <c r="AY112" s="89">
        <v>53.235026037773729</v>
      </c>
      <c r="AZ112" s="89">
        <v>962.89867664509302</v>
      </c>
      <c r="BA112" s="89">
        <v>49461.367970125531</v>
      </c>
      <c r="BB112" s="89">
        <v>1474.918123801835</v>
      </c>
      <c r="BC112" s="89">
        <v>40384.048121477106</v>
      </c>
      <c r="BD112" s="89">
        <v>18330.776654663783</v>
      </c>
      <c r="BE112" s="89">
        <v>14834.262240358721</v>
      </c>
      <c r="BF112" s="89"/>
      <c r="BG112" s="89"/>
      <c r="BH112" s="89"/>
      <c r="BI112" s="89"/>
      <c r="BJ112" s="89"/>
      <c r="BK112" s="89"/>
      <c r="BL112" s="89"/>
      <c r="BM112" s="89"/>
      <c r="BN112" s="89"/>
      <c r="BO112" s="89"/>
      <c r="BP112" s="89"/>
      <c r="BQ112" s="89"/>
      <c r="BR112" s="89"/>
      <c r="BS112" s="89"/>
      <c r="BT112" s="89"/>
      <c r="BU112" s="89"/>
      <c r="BV112" s="89"/>
      <c r="BW112" s="89"/>
      <c r="BX112" s="89"/>
      <c r="BY112" s="89"/>
      <c r="BZ112" s="89"/>
      <c r="CA112" s="89"/>
      <c r="CB112" s="89"/>
      <c r="CC112" s="89"/>
      <c r="CD112" s="89"/>
      <c r="CE112" s="89"/>
      <c r="CF112" s="89"/>
      <c r="CG112" s="89"/>
      <c r="CH112" s="89"/>
      <c r="CI112" s="89"/>
      <c r="CJ112" s="89"/>
      <c r="CK112" s="89"/>
      <c r="CL112" s="89"/>
      <c r="CM112" s="89"/>
      <c r="CN112" s="89"/>
      <c r="CO112" s="89"/>
      <c r="CP112" s="89"/>
      <c r="CQ112" s="89"/>
      <c r="CR112" s="89"/>
      <c r="CS112" s="89"/>
      <c r="CT112" s="89"/>
      <c r="CU112" s="89"/>
      <c r="CV112" s="89"/>
      <c r="CW112" s="89"/>
      <c r="CX112" s="89"/>
      <c r="CY112" s="89"/>
      <c r="CZ112" s="89"/>
      <c r="DA112" s="89"/>
      <c r="DB112" s="89"/>
      <c r="DC112" s="89"/>
      <c r="DD112" s="89"/>
      <c r="DE112" s="89"/>
      <c r="DF112" s="89"/>
      <c r="DG112" s="89"/>
      <c r="DH112" s="89"/>
      <c r="DI112" s="89"/>
      <c r="DJ112" s="89"/>
      <c r="DK112" s="89"/>
      <c r="DL112" s="89"/>
      <c r="DM112" s="89">
        <v>129818.26790494579</v>
      </c>
      <c r="DN112" s="89"/>
      <c r="DO112" s="89"/>
      <c r="DP112" s="89"/>
      <c r="DQ112" s="89"/>
      <c r="DR112" s="89"/>
      <c r="DS112" s="89"/>
      <c r="DT112" s="89"/>
      <c r="DU112" s="89"/>
      <c r="DV112" s="89">
        <v>19.341220219568179</v>
      </c>
      <c r="DW112" s="89">
        <v>21.767861938638337</v>
      </c>
      <c r="DX112" s="89">
        <v>17.864549280957263</v>
      </c>
      <c r="DY112" s="89">
        <v>32.301103649577804</v>
      </c>
      <c r="DZ112" s="89">
        <v>36.763862026150733</v>
      </c>
      <c r="EA112" s="89">
        <v>40.094771796523553</v>
      </c>
      <c r="EB112" s="89">
        <v>86.458959407633202</v>
      </c>
      <c r="EC112" s="89">
        <v>62.347666236113248</v>
      </c>
      <c r="ED112" s="89">
        <v>162.6154719856861</v>
      </c>
      <c r="EE112" s="89">
        <v>278.2819049795022</v>
      </c>
      <c r="EF112" s="89"/>
      <c r="EG112" s="89"/>
      <c r="EH112" s="89"/>
      <c r="EI112" s="89"/>
      <c r="EJ112" s="89"/>
      <c r="EK112" s="89"/>
      <c r="EL112" s="89"/>
      <c r="EM112" s="89"/>
      <c r="EN112" s="89"/>
      <c r="EO112" s="89"/>
      <c r="EP112" s="89">
        <v>259.2566897499774</v>
      </c>
      <c r="EQ112" s="89">
        <v>17332.515304579254</v>
      </c>
      <c r="ER112" s="89">
        <v>453857.26939719461</v>
      </c>
    </row>
    <row r="113" spans="1:148" x14ac:dyDescent="0.25">
      <c r="A113" s="88" t="s">
        <v>575</v>
      </c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  <c r="AB113" s="89"/>
      <c r="AC113" s="89"/>
      <c r="AD113" s="89"/>
      <c r="AE113" s="89"/>
      <c r="AF113" s="89"/>
      <c r="AG113" s="89"/>
      <c r="AH113" s="89"/>
      <c r="AI113" s="89"/>
      <c r="AJ113" s="89"/>
      <c r="AK113" s="89"/>
      <c r="AL113" s="89"/>
      <c r="AM113" s="89"/>
      <c r="AN113" s="89"/>
      <c r="AO113" s="89"/>
      <c r="AP113" s="89"/>
      <c r="AQ113" s="89"/>
      <c r="AR113" s="89"/>
      <c r="AS113" s="89"/>
      <c r="AT113" s="89"/>
      <c r="AU113" s="89"/>
      <c r="AV113" s="89"/>
      <c r="AW113" s="89"/>
      <c r="AX113" s="89"/>
      <c r="AY113" s="89"/>
      <c r="AZ113" s="89"/>
      <c r="BA113" s="89"/>
      <c r="BB113" s="89"/>
      <c r="BC113" s="89"/>
      <c r="BD113" s="89"/>
      <c r="BE113" s="89"/>
      <c r="BF113" s="89"/>
      <c r="BG113" s="89"/>
      <c r="BH113" s="89"/>
      <c r="BI113" s="89"/>
      <c r="BJ113" s="89"/>
      <c r="BK113" s="89"/>
      <c r="BL113" s="89"/>
      <c r="BM113" s="89"/>
      <c r="BN113" s="89"/>
      <c r="BO113" s="89"/>
      <c r="BP113" s="89"/>
      <c r="BQ113" s="89"/>
      <c r="BR113" s="89"/>
      <c r="BS113" s="89"/>
      <c r="BT113" s="89"/>
      <c r="BU113" s="89"/>
      <c r="BV113" s="89"/>
      <c r="BW113" s="89"/>
      <c r="BX113" s="89"/>
      <c r="BY113" s="89"/>
      <c r="BZ113" s="89"/>
      <c r="CA113" s="89"/>
      <c r="CB113" s="89"/>
      <c r="CC113" s="89"/>
      <c r="CD113" s="89"/>
      <c r="CE113" s="89"/>
      <c r="CF113" s="89"/>
      <c r="CG113" s="89"/>
      <c r="CH113" s="89"/>
      <c r="CI113" s="89"/>
      <c r="CJ113" s="89"/>
      <c r="CK113" s="89"/>
      <c r="CL113" s="89"/>
      <c r="CM113" s="89"/>
      <c r="CN113" s="89"/>
      <c r="CO113" s="89"/>
      <c r="CP113" s="89"/>
      <c r="CQ113" s="89"/>
      <c r="CR113" s="89"/>
      <c r="CS113" s="89"/>
      <c r="CT113" s="89"/>
      <c r="CU113" s="89"/>
      <c r="CV113" s="89"/>
      <c r="CW113" s="89"/>
      <c r="CX113" s="89"/>
      <c r="CY113" s="89"/>
      <c r="CZ113" s="89"/>
      <c r="DA113" s="89"/>
      <c r="DB113" s="89"/>
      <c r="DC113" s="89"/>
      <c r="DD113" s="89"/>
      <c r="DE113" s="89"/>
      <c r="DF113" s="89"/>
      <c r="DG113" s="89"/>
      <c r="DH113" s="89"/>
      <c r="DI113" s="89"/>
      <c r="DJ113" s="89"/>
      <c r="DK113" s="89"/>
      <c r="DL113" s="89"/>
      <c r="DM113" s="89"/>
      <c r="DN113" s="89"/>
      <c r="DO113" s="89"/>
      <c r="DP113" s="89"/>
      <c r="DQ113" s="89"/>
      <c r="DR113" s="89"/>
      <c r="DS113" s="89"/>
      <c r="DT113" s="89"/>
      <c r="DU113" s="89"/>
      <c r="DV113" s="89">
        <v>558.47576480533883</v>
      </c>
      <c r="DW113" s="89">
        <v>871.42252730856683</v>
      </c>
      <c r="DX113" s="89">
        <v>1057.0521181429676</v>
      </c>
      <c r="DY113" s="89">
        <v>1373.334728330412</v>
      </c>
      <c r="DZ113" s="89">
        <v>1315.9763119976665</v>
      </c>
      <c r="EA113" s="89">
        <v>2169.1047458907601</v>
      </c>
      <c r="EB113" s="89">
        <v>2432.9126283715864</v>
      </c>
      <c r="EC113" s="89">
        <v>1995.1939837688667</v>
      </c>
      <c r="ED113" s="89">
        <v>3982.4202375188302</v>
      </c>
      <c r="EE113" s="89">
        <v>5426.8149424194035</v>
      </c>
      <c r="EF113" s="89"/>
      <c r="EG113" s="89"/>
      <c r="EH113" s="89"/>
      <c r="EI113" s="89"/>
      <c r="EJ113" s="89"/>
      <c r="EK113" s="89"/>
      <c r="EL113" s="89"/>
      <c r="EM113" s="89"/>
      <c r="EN113" s="89"/>
      <c r="EO113" s="89"/>
      <c r="EP113" s="89">
        <v>33.088361496323188</v>
      </c>
      <c r="EQ113" s="89">
        <v>5344.0364722296254</v>
      </c>
      <c r="ER113" s="89">
        <v>26559.83282228035</v>
      </c>
    </row>
    <row r="114" spans="1:148" x14ac:dyDescent="0.25">
      <c r="A114" s="88" t="s">
        <v>576</v>
      </c>
      <c r="B114" s="89">
        <v>397.3796285791031</v>
      </c>
      <c r="C114" s="89">
        <v>42.111681593074174</v>
      </c>
      <c r="D114" s="89">
        <v>4.4775000946774606</v>
      </c>
      <c r="E114" s="89">
        <v>61.095602199360421</v>
      </c>
      <c r="F114" s="89">
        <v>14.865004511114494</v>
      </c>
      <c r="G114" s="89">
        <v>1.3822858390287069E-2</v>
      </c>
      <c r="H114" s="89">
        <v>54.431361028011253</v>
      </c>
      <c r="I114" s="89">
        <v>19.076357031367003</v>
      </c>
      <c r="J114" s="89">
        <v>1.2514223344686417</v>
      </c>
      <c r="K114" s="89">
        <v>1.3884415425251038</v>
      </c>
      <c r="L114" s="89">
        <v>2.5071822437176339E-3</v>
      </c>
      <c r="M114" s="89">
        <v>115.4448628882578</v>
      </c>
      <c r="N114" s="89">
        <v>21.756740657858145</v>
      </c>
      <c r="O114" s="89">
        <v>9.4853934639770507</v>
      </c>
      <c r="P114" s="89">
        <v>6.4500393422283615</v>
      </c>
      <c r="Q114" s="89">
        <v>0.88718775750946965</v>
      </c>
      <c r="R114" s="89">
        <v>3.1377278521391774</v>
      </c>
      <c r="S114" s="89">
        <v>25.909816693239836</v>
      </c>
      <c r="T114" s="89">
        <v>32.210240806509631</v>
      </c>
      <c r="U114" s="89">
        <v>18.563147690429652</v>
      </c>
      <c r="V114" s="89">
        <v>29.749238688793096</v>
      </c>
      <c r="W114" s="89">
        <v>38.461210151092075</v>
      </c>
      <c r="X114" s="89">
        <v>346.15089135982856</v>
      </c>
      <c r="Y114" s="89">
        <v>178.44374456644422</v>
      </c>
      <c r="Z114" s="89">
        <v>12.421414390639022</v>
      </c>
      <c r="AA114" s="89">
        <v>12.60805674637127</v>
      </c>
      <c r="AB114" s="89">
        <v>2.9818254637318886</v>
      </c>
      <c r="AC114" s="89">
        <v>53.949175172642157</v>
      </c>
      <c r="AD114" s="89">
        <v>349.64062123998889</v>
      </c>
      <c r="AE114" s="89">
        <v>21.906343667570681</v>
      </c>
      <c r="AF114" s="89">
        <v>14.888810575818919</v>
      </c>
      <c r="AG114" s="89">
        <v>17.416974419888138</v>
      </c>
      <c r="AH114" s="89">
        <v>1.0572053902585139E-4</v>
      </c>
      <c r="AI114" s="89">
        <v>4.8255112414185083E-4</v>
      </c>
      <c r="AJ114" s="89">
        <v>25.911885118504557</v>
      </c>
      <c r="AK114" s="89">
        <v>4.8797973461830839</v>
      </c>
      <c r="AL114" s="89">
        <v>28.53839927907023</v>
      </c>
      <c r="AM114" s="89">
        <v>2.4988949444978807</v>
      </c>
      <c r="AN114" s="89">
        <v>12.532197557046196</v>
      </c>
      <c r="AO114" s="89">
        <v>7.6349567052607723</v>
      </c>
      <c r="AP114" s="89">
        <v>8.2485202704186609</v>
      </c>
      <c r="AQ114" s="89">
        <v>10.913389605300202</v>
      </c>
      <c r="AR114" s="89">
        <v>173.34055903203975</v>
      </c>
      <c r="AS114" s="89">
        <v>690.63240639692049</v>
      </c>
      <c r="AT114" s="89">
        <v>42.151387274442705</v>
      </c>
      <c r="AU114" s="89"/>
      <c r="AV114" s="89">
        <v>231.98614335568305</v>
      </c>
      <c r="AW114" s="89">
        <v>31.435487724753145</v>
      </c>
      <c r="AX114" s="89">
        <v>202.06047302712625</v>
      </c>
      <c r="AY114" s="89">
        <v>1.0276285977050859</v>
      </c>
      <c r="AZ114" s="89">
        <v>18.58742806119346</v>
      </c>
      <c r="BA114" s="89">
        <v>954.78334455306981</v>
      </c>
      <c r="BB114" s="89">
        <v>28.47125578969062</v>
      </c>
      <c r="BC114" s="89">
        <v>779.55823129083103</v>
      </c>
      <c r="BD114" s="89">
        <v>353.85030703490264</v>
      </c>
      <c r="BE114" s="89">
        <v>286.35492905052109</v>
      </c>
      <c r="BF114" s="89"/>
      <c r="BG114" s="89"/>
      <c r="BH114" s="89"/>
      <c r="BI114" s="89"/>
      <c r="BJ114" s="89"/>
      <c r="BK114" s="89"/>
      <c r="BL114" s="89"/>
      <c r="BM114" s="89"/>
      <c r="BN114" s="89"/>
      <c r="BO114" s="89"/>
      <c r="BP114" s="89"/>
      <c r="BQ114" s="89"/>
      <c r="BR114" s="89"/>
      <c r="BS114" s="89"/>
      <c r="BT114" s="89"/>
      <c r="BU114" s="89"/>
      <c r="BV114" s="89"/>
      <c r="BW114" s="89"/>
      <c r="BX114" s="89"/>
      <c r="BY114" s="89"/>
      <c r="BZ114" s="89"/>
      <c r="CA114" s="89"/>
      <c r="CB114" s="89"/>
      <c r="CC114" s="89"/>
      <c r="CD114" s="89"/>
      <c r="CE114" s="89"/>
      <c r="CF114" s="89"/>
      <c r="CG114" s="89"/>
      <c r="CH114" s="89"/>
      <c r="CI114" s="89"/>
      <c r="CJ114" s="89"/>
      <c r="CK114" s="89"/>
      <c r="CL114" s="89"/>
      <c r="CM114" s="89"/>
      <c r="CN114" s="89"/>
      <c r="CO114" s="89"/>
      <c r="CP114" s="89"/>
      <c r="CQ114" s="89"/>
      <c r="CR114" s="89"/>
      <c r="CS114" s="89"/>
      <c r="CT114" s="89"/>
      <c r="CU114" s="89"/>
      <c r="CV114" s="89"/>
      <c r="CW114" s="89"/>
      <c r="CX114" s="89"/>
      <c r="CY114" s="89"/>
      <c r="CZ114" s="89"/>
      <c r="DA114" s="89"/>
      <c r="DB114" s="89"/>
      <c r="DC114" s="89"/>
      <c r="DD114" s="89"/>
      <c r="DE114" s="89"/>
      <c r="DF114" s="89"/>
      <c r="DG114" s="89"/>
      <c r="DH114" s="89"/>
      <c r="DI114" s="89"/>
      <c r="DJ114" s="89"/>
      <c r="DK114" s="89"/>
      <c r="DL114" s="89"/>
      <c r="DM114" s="89">
        <v>2602.9184276431943</v>
      </c>
      <c r="DN114" s="89"/>
      <c r="DO114" s="89"/>
      <c r="DP114" s="89"/>
      <c r="DQ114" s="89"/>
      <c r="DR114" s="89"/>
      <c r="DS114" s="89"/>
      <c r="DT114" s="89"/>
      <c r="DU114" s="89"/>
      <c r="DV114" s="89">
        <v>0.37335552344873607</v>
      </c>
      <c r="DW114" s="89">
        <v>0.4201984877995244</v>
      </c>
      <c r="DX114" s="89">
        <v>0.34485043199184739</v>
      </c>
      <c r="DY114" s="89">
        <v>0.62352816027908564</v>
      </c>
      <c r="DZ114" s="89">
        <v>0.70967554243984876</v>
      </c>
      <c r="EA114" s="89">
        <v>0.77397415166719441</v>
      </c>
      <c r="EB114" s="89">
        <v>1.6689707102249527</v>
      </c>
      <c r="EC114" s="89">
        <v>1.2035355214993182</v>
      </c>
      <c r="ED114" s="89">
        <v>3.1390669241567952</v>
      </c>
      <c r="EE114" s="89">
        <v>5.3718475422153666</v>
      </c>
      <c r="EF114" s="89"/>
      <c r="EG114" s="89"/>
      <c r="EH114" s="89"/>
      <c r="EI114" s="89"/>
      <c r="EJ114" s="89"/>
      <c r="EK114" s="89"/>
      <c r="EL114" s="89"/>
      <c r="EM114" s="89"/>
      <c r="EN114" s="89"/>
      <c r="EO114" s="89"/>
      <c r="EP114" s="89">
        <v>5.0045920583262173</v>
      </c>
      <c r="EQ114" s="89">
        <v>334.58025144025243</v>
      </c>
      <c r="ER114" s="89">
        <v>8761.0872769736125</v>
      </c>
    </row>
    <row r="115" spans="1:148" x14ac:dyDescent="0.25">
      <c r="A115" s="88" t="s">
        <v>714</v>
      </c>
      <c r="B115" s="89"/>
      <c r="C115" s="89"/>
      <c r="D115" s="89"/>
      <c r="E115" s="89">
        <v>15693.915711841244</v>
      </c>
      <c r="F115" s="89">
        <v>4250.4623080367328</v>
      </c>
      <c r="G115" s="89">
        <v>831.77187670882267</v>
      </c>
      <c r="H115" s="89">
        <v>12523.805125622992</v>
      </c>
      <c r="I115" s="89">
        <v>5024.216232104136</v>
      </c>
      <c r="J115" s="89">
        <v>329.5920911794995</v>
      </c>
      <c r="K115" s="89">
        <v>365.67938646839457</v>
      </c>
      <c r="L115" s="89">
        <v>2.5429721924951753E-3</v>
      </c>
      <c r="M115" s="89">
        <v>1140.4122254604338</v>
      </c>
      <c r="N115" s="89">
        <v>431.38217339392236</v>
      </c>
      <c r="O115" s="89">
        <v>134.89637545478246</v>
      </c>
      <c r="P115" s="89">
        <v>118.55275353080012</v>
      </c>
      <c r="Q115" s="89">
        <v>20.017217748348944</v>
      </c>
      <c r="R115" s="89">
        <v>44.739678415627203</v>
      </c>
      <c r="S115" s="89">
        <v>186.74891041162539</v>
      </c>
      <c r="T115" s="89">
        <v>409.15638878960834</v>
      </c>
      <c r="U115" s="89">
        <v>228.12900295063625</v>
      </c>
      <c r="V115" s="89">
        <v>474.94751763366133</v>
      </c>
      <c r="W115" s="89">
        <v>39.010242733258387</v>
      </c>
      <c r="X115" s="89">
        <v>351.09218459932544</v>
      </c>
      <c r="Y115" s="89">
        <v>608.8813863603682</v>
      </c>
      <c r="Z115" s="89">
        <v>75.858904343262921</v>
      </c>
      <c r="AA115" s="89">
        <v>114.47325216355597</v>
      </c>
      <c r="AB115" s="89">
        <v>37.678617041888231</v>
      </c>
      <c r="AC115" s="89">
        <v>176.45315947542488</v>
      </c>
      <c r="AD115" s="89">
        <v>803.4328477226029</v>
      </c>
      <c r="AE115" s="89">
        <v>193.98936923304552</v>
      </c>
      <c r="AF115" s="89">
        <v>379.69749975550059</v>
      </c>
      <c r="AG115" s="89">
        <v>351.05654260126664</v>
      </c>
      <c r="AH115" s="89">
        <v>9.2920419330795243E-4</v>
      </c>
      <c r="AI115" s="89">
        <v>4.2412622199025259E-3</v>
      </c>
      <c r="AJ115" s="89">
        <v>227.74601996383896</v>
      </c>
      <c r="AK115" s="89">
        <v>88.497143762957847</v>
      </c>
      <c r="AL115" s="89">
        <v>1077.7120150388387</v>
      </c>
      <c r="AM115" s="89">
        <v>56.732085780365338</v>
      </c>
      <c r="AN115" s="89">
        <v>104.29006673275107</v>
      </c>
      <c r="AO115" s="89">
        <v>123.56248992494142</v>
      </c>
      <c r="AP115" s="89"/>
      <c r="AQ115" s="89"/>
      <c r="AR115" s="89">
        <v>1810.029286767751</v>
      </c>
      <c r="AS115" s="89">
        <v>1803.8055133506982</v>
      </c>
      <c r="AT115" s="89"/>
      <c r="AU115" s="89"/>
      <c r="AV115" s="89">
        <v>194.89519388164777</v>
      </c>
      <c r="AW115" s="89">
        <v>145.25020914677086</v>
      </c>
      <c r="AX115" s="89">
        <v>933.63673006972601</v>
      </c>
      <c r="AY115" s="89">
        <v>1.2931311095864433</v>
      </c>
      <c r="AZ115" s="89">
        <v>16.925711556248263</v>
      </c>
      <c r="BA115" s="89"/>
      <c r="BB115" s="89"/>
      <c r="BC115" s="89">
        <v>5614.6672930084969</v>
      </c>
      <c r="BD115" s="89"/>
      <c r="BE115" s="89">
        <v>6.6010853307355379</v>
      </c>
      <c r="BF115" s="89"/>
      <c r="BG115" s="89"/>
      <c r="BH115" s="89"/>
      <c r="BI115" s="89"/>
      <c r="BJ115" s="89"/>
      <c r="BK115" s="89"/>
      <c r="BL115" s="89"/>
      <c r="BM115" s="89"/>
      <c r="BN115" s="89"/>
      <c r="BO115" s="89"/>
      <c r="BP115" s="89"/>
      <c r="BQ115" s="89"/>
      <c r="BR115" s="89"/>
      <c r="BS115" s="89"/>
      <c r="BT115" s="89"/>
      <c r="BU115" s="89"/>
      <c r="BV115" s="89"/>
      <c r="BW115" s="89"/>
      <c r="BX115" s="89"/>
      <c r="BY115" s="89"/>
      <c r="BZ115" s="89"/>
      <c r="CA115" s="89"/>
      <c r="CB115" s="89"/>
      <c r="CC115" s="89"/>
      <c r="CD115" s="89"/>
      <c r="CE115" s="89"/>
      <c r="CF115" s="89"/>
      <c r="CG115" s="89"/>
      <c r="CH115" s="89"/>
      <c r="CI115" s="89"/>
      <c r="CJ115" s="89"/>
      <c r="CK115" s="89"/>
      <c r="CL115" s="89"/>
      <c r="CM115" s="89"/>
      <c r="CN115" s="89"/>
      <c r="CO115" s="89"/>
      <c r="CP115" s="89"/>
      <c r="CQ115" s="89"/>
      <c r="CR115" s="89"/>
      <c r="CS115" s="89"/>
      <c r="CT115" s="89"/>
      <c r="CU115" s="89"/>
      <c r="CV115" s="89"/>
      <c r="CW115" s="89"/>
      <c r="CX115" s="89"/>
      <c r="CY115" s="89"/>
      <c r="CZ115" s="89"/>
      <c r="DA115" s="89"/>
      <c r="DB115" s="89"/>
      <c r="DC115" s="89"/>
      <c r="DD115" s="89"/>
      <c r="DE115" s="89"/>
      <c r="DF115" s="89"/>
      <c r="DG115" s="89"/>
      <c r="DH115" s="89"/>
      <c r="DI115" s="89"/>
      <c r="DJ115" s="89"/>
      <c r="DK115" s="89"/>
      <c r="DL115" s="89"/>
      <c r="DM115" s="89"/>
      <c r="DN115" s="89"/>
      <c r="DO115" s="89"/>
      <c r="DP115" s="89"/>
      <c r="DQ115" s="89"/>
      <c r="DR115" s="89"/>
      <c r="DS115" s="89"/>
      <c r="DT115" s="89"/>
      <c r="DU115" s="89"/>
      <c r="DV115" s="89">
        <v>15.261674576190808</v>
      </c>
      <c r="DW115" s="89">
        <v>34.408648721210739</v>
      </c>
      <c r="DX115" s="89">
        <v>51.437096701178618</v>
      </c>
      <c r="DY115" s="89">
        <v>79.418588181830799</v>
      </c>
      <c r="DZ115" s="89">
        <v>92.655380832550875</v>
      </c>
      <c r="EA115" s="89">
        <v>137.19762593414777</v>
      </c>
      <c r="EB115" s="89">
        <v>257.24554862652707</v>
      </c>
      <c r="EC115" s="89">
        <v>323.10040907491805</v>
      </c>
      <c r="ED115" s="89">
        <v>720.2875361542757</v>
      </c>
      <c r="EE115" s="89">
        <v>1280.0538499655986</v>
      </c>
      <c r="EF115" s="89"/>
      <c r="EG115" s="89"/>
      <c r="EH115" s="89"/>
      <c r="EI115" s="89"/>
      <c r="EJ115" s="89"/>
      <c r="EK115" s="89"/>
      <c r="EL115" s="89"/>
      <c r="EM115" s="89"/>
      <c r="EN115" s="89"/>
      <c r="EO115" s="89"/>
      <c r="EP115" s="89">
        <v>140.67138016529691</v>
      </c>
      <c r="EQ115" s="89">
        <v>930.49117774012643</v>
      </c>
      <c r="ER115" s="89">
        <v>61607.929587318569</v>
      </c>
    </row>
    <row r="116" spans="1:148" x14ac:dyDescent="0.25">
      <c r="A116" s="88" t="s">
        <v>730</v>
      </c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  <c r="AB116" s="89"/>
      <c r="AC116" s="89"/>
      <c r="AD116" s="89"/>
      <c r="AE116" s="89"/>
      <c r="AF116" s="89"/>
      <c r="AG116" s="89"/>
      <c r="AH116" s="89"/>
      <c r="AI116" s="89"/>
      <c r="AJ116" s="89"/>
      <c r="AK116" s="89"/>
      <c r="AL116" s="89"/>
      <c r="AM116" s="89"/>
      <c r="AN116" s="89"/>
      <c r="AO116" s="89"/>
      <c r="AP116" s="89"/>
      <c r="AQ116" s="89"/>
      <c r="AR116" s="89"/>
      <c r="AS116" s="89"/>
      <c r="AT116" s="89"/>
      <c r="AU116" s="89"/>
      <c r="AV116" s="89"/>
      <c r="AW116" s="89"/>
      <c r="AX116" s="89"/>
      <c r="AY116" s="89"/>
      <c r="AZ116" s="89"/>
      <c r="BA116" s="89"/>
      <c r="BB116" s="89"/>
      <c r="BC116" s="89"/>
      <c r="BD116" s="89"/>
      <c r="BE116" s="89"/>
      <c r="BF116" s="89"/>
      <c r="BG116" s="89"/>
      <c r="BH116" s="89"/>
      <c r="BI116" s="89"/>
      <c r="BJ116" s="89"/>
      <c r="BK116" s="89"/>
      <c r="BL116" s="89"/>
      <c r="BM116" s="89"/>
      <c r="BN116" s="89"/>
      <c r="BO116" s="89"/>
      <c r="BP116" s="89"/>
      <c r="BQ116" s="89"/>
      <c r="BR116" s="89"/>
      <c r="BS116" s="89"/>
      <c r="BT116" s="89"/>
      <c r="BU116" s="89"/>
      <c r="BV116" s="89"/>
      <c r="BW116" s="89"/>
      <c r="BX116" s="89"/>
      <c r="BY116" s="89"/>
      <c r="BZ116" s="89"/>
      <c r="CA116" s="89"/>
      <c r="CB116" s="89"/>
      <c r="CC116" s="89"/>
      <c r="CD116" s="89"/>
      <c r="CE116" s="89"/>
      <c r="CF116" s="89"/>
      <c r="CG116" s="89"/>
      <c r="CH116" s="89"/>
      <c r="CI116" s="89"/>
      <c r="CJ116" s="89"/>
      <c r="CK116" s="89"/>
      <c r="CL116" s="89"/>
      <c r="CM116" s="89"/>
      <c r="CN116" s="89"/>
      <c r="CO116" s="89"/>
      <c r="CP116" s="89"/>
      <c r="CQ116" s="89"/>
      <c r="CR116" s="89"/>
      <c r="CS116" s="89"/>
      <c r="CT116" s="89"/>
      <c r="CU116" s="89"/>
      <c r="CV116" s="89"/>
      <c r="CW116" s="89"/>
      <c r="CX116" s="89"/>
      <c r="CY116" s="89"/>
      <c r="CZ116" s="89"/>
      <c r="DA116" s="89"/>
      <c r="DB116" s="89"/>
      <c r="DC116" s="89"/>
      <c r="DD116" s="89"/>
      <c r="DE116" s="89"/>
      <c r="DF116" s="89"/>
      <c r="DG116" s="89"/>
      <c r="DH116" s="89"/>
      <c r="DI116" s="89"/>
      <c r="DJ116" s="89"/>
      <c r="DK116" s="89"/>
      <c r="DL116" s="89"/>
      <c r="DM116" s="89"/>
      <c r="DN116" s="89"/>
      <c r="DO116" s="89"/>
      <c r="DP116" s="89"/>
      <c r="DQ116" s="89"/>
      <c r="DR116" s="89"/>
      <c r="DS116" s="89"/>
      <c r="DT116" s="89"/>
      <c r="DU116" s="89"/>
      <c r="DV116" s="89">
        <v>890.64815637536606</v>
      </c>
      <c r="DW116" s="89">
        <v>1395.2868071351904</v>
      </c>
      <c r="DX116" s="89">
        <v>2158.1545487874673</v>
      </c>
      <c r="DY116" s="89">
        <v>2581.624565198174</v>
      </c>
      <c r="DZ116" s="89">
        <v>4512.7610509763363</v>
      </c>
      <c r="EA116" s="89">
        <v>4634.0936582718778</v>
      </c>
      <c r="EB116" s="89">
        <v>7151.3791022714177</v>
      </c>
      <c r="EC116" s="89">
        <v>12214.555506679581</v>
      </c>
      <c r="ED116" s="89">
        <v>13546.077593615413</v>
      </c>
      <c r="EE116" s="89">
        <v>23377.042817496706</v>
      </c>
      <c r="EF116" s="89"/>
      <c r="EG116" s="89"/>
      <c r="EH116" s="89"/>
      <c r="EI116" s="89"/>
      <c r="EJ116" s="89"/>
      <c r="EK116" s="89"/>
      <c r="EL116" s="89"/>
      <c r="EM116" s="89"/>
      <c r="EN116" s="89"/>
      <c r="EO116" s="89"/>
      <c r="EP116" s="89"/>
      <c r="EQ116" s="89"/>
      <c r="ER116" s="89">
        <v>72461.623806807533</v>
      </c>
    </row>
    <row r="117" spans="1:148" x14ac:dyDescent="0.25">
      <c r="A117" s="88" t="s">
        <v>41</v>
      </c>
      <c r="B117" s="89"/>
      <c r="C117" s="89"/>
      <c r="D117" s="89"/>
      <c r="E117" s="89">
        <v>80.484006902727657</v>
      </c>
      <c r="F117" s="89">
        <v>14.213756080223684</v>
      </c>
      <c r="G117" s="89">
        <v>25.5754090541548</v>
      </c>
      <c r="H117" s="89">
        <v>11.387590892725857</v>
      </c>
      <c r="I117" s="89">
        <v>83.965137975883266</v>
      </c>
      <c r="J117" s="89">
        <v>5.5081716497015956</v>
      </c>
      <c r="K117" s="89">
        <v>6.1112656624048505</v>
      </c>
      <c r="L117" s="89">
        <v>5.1889549386170935E-4</v>
      </c>
      <c r="M117" s="89">
        <v>333.68109563146515</v>
      </c>
      <c r="N117" s="89">
        <v>106.51588862344384</v>
      </c>
      <c r="O117" s="89">
        <v>54.252860599714076</v>
      </c>
      <c r="P117" s="89">
        <v>30.717669844133518</v>
      </c>
      <c r="Q117" s="89">
        <v>2.5660553637304928</v>
      </c>
      <c r="R117" s="89">
        <v>31.038918524606792</v>
      </c>
      <c r="S117" s="89">
        <v>74.519913772721395</v>
      </c>
      <c r="T117" s="89">
        <v>56.444575149751316</v>
      </c>
      <c r="U117" s="89">
        <v>512.7475819402091</v>
      </c>
      <c r="V117" s="89">
        <v>26.464101780164636</v>
      </c>
      <c r="W117" s="89">
        <v>7.960070986414328</v>
      </c>
      <c r="X117" s="89">
        <v>71.640638877728932</v>
      </c>
      <c r="Y117" s="89">
        <v>197.63176833150158</v>
      </c>
      <c r="Z117" s="89">
        <v>12.909321254910001</v>
      </c>
      <c r="AA117" s="89">
        <v>32.008144683412105</v>
      </c>
      <c r="AB117" s="89">
        <v>31.880519644292782</v>
      </c>
      <c r="AC117" s="89">
        <v>52.151407845498362</v>
      </c>
      <c r="AD117" s="89">
        <v>46.160676284141481</v>
      </c>
      <c r="AE117" s="89">
        <v>12.881994280937104</v>
      </c>
      <c r="AF117" s="89">
        <v>62.910971961829752</v>
      </c>
      <c r="AG117" s="89">
        <v>106.09332231000194</v>
      </c>
      <c r="AH117" s="89">
        <v>3.1451452705855441E-4</v>
      </c>
      <c r="AI117" s="89">
        <v>1.4355709873361171E-3</v>
      </c>
      <c r="AJ117" s="89">
        <v>77.086857418543801</v>
      </c>
      <c r="AK117" s="89">
        <v>10569.09070536055</v>
      </c>
      <c r="AL117" s="89">
        <v>254.81252595351</v>
      </c>
      <c r="AM117" s="89">
        <v>18.851074856602963</v>
      </c>
      <c r="AN117" s="89">
        <v>16.865487808367163</v>
      </c>
      <c r="AO117" s="89">
        <v>34.968145928482713</v>
      </c>
      <c r="AP117" s="89">
        <v>161.71539311223935</v>
      </c>
      <c r="AQ117" s="89">
        <v>8.3128896773625822</v>
      </c>
      <c r="AR117" s="89">
        <v>200.95496301682405</v>
      </c>
      <c r="AS117" s="89">
        <v>3449.4854893432371</v>
      </c>
      <c r="AT117" s="89">
        <v>124.19022049900809</v>
      </c>
      <c r="AU117" s="89"/>
      <c r="AV117" s="89">
        <v>152.99679244615223</v>
      </c>
      <c r="AW117" s="89">
        <v>42.015664657757853</v>
      </c>
      <c r="AX117" s="89">
        <v>270.06754753197737</v>
      </c>
      <c r="AY117" s="89">
        <v>0.17512879984643728</v>
      </c>
      <c r="AZ117" s="89">
        <v>10.913504023679661</v>
      </c>
      <c r="BA117" s="89">
        <v>233.74309532488093</v>
      </c>
      <c r="BB117" s="89">
        <v>220.07739636281519</v>
      </c>
      <c r="BC117" s="89">
        <v>152450.25533267407</v>
      </c>
      <c r="BD117" s="89"/>
      <c r="BE117" s="89">
        <v>1471.9451876888725</v>
      </c>
      <c r="BF117" s="89"/>
      <c r="BG117" s="89"/>
      <c r="BH117" s="89"/>
      <c r="BI117" s="89"/>
      <c r="BJ117" s="89"/>
      <c r="BK117" s="89"/>
      <c r="BL117" s="89"/>
      <c r="BM117" s="89"/>
      <c r="BN117" s="89"/>
      <c r="BO117" s="89"/>
      <c r="BP117" s="89"/>
      <c r="BQ117" s="89"/>
      <c r="BR117" s="89"/>
      <c r="BS117" s="89"/>
      <c r="BT117" s="89"/>
      <c r="BU117" s="89"/>
      <c r="BV117" s="89"/>
      <c r="BW117" s="89"/>
      <c r="BX117" s="89"/>
      <c r="BY117" s="89"/>
      <c r="BZ117" s="89"/>
      <c r="CA117" s="89"/>
      <c r="CB117" s="89"/>
      <c r="CC117" s="89"/>
      <c r="CD117" s="89"/>
      <c r="CE117" s="89"/>
      <c r="CF117" s="89"/>
      <c r="CG117" s="89"/>
      <c r="CH117" s="89"/>
      <c r="CI117" s="89"/>
      <c r="CJ117" s="89"/>
      <c r="CK117" s="89"/>
      <c r="CL117" s="89"/>
      <c r="CM117" s="89"/>
      <c r="CN117" s="89"/>
      <c r="CO117" s="89"/>
      <c r="CP117" s="89"/>
      <c r="CQ117" s="89"/>
      <c r="CR117" s="89"/>
      <c r="CS117" s="89"/>
      <c r="CT117" s="89"/>
      <c r="CU117" s="89"/>
      <c r="CV117" s="89"/>
      <c r="CW117" s="89"/>
      <c r="CX117" s="89"/>
      <c r="CY117" s="89"/>
      <c r="CZ117" s="89"/>
      <c r="DA117" s="89"/>
      <c r="DB117" s="89"/>
      <c r="DC117" s="89"/>
      <c r="DD117" s="89"/>
      <c r="DE117" s="89"/>
      <c r="DF117" s="89"/>
      <c r="DG117" s="89"/>
      <c r="DH117" s="89"/>
      <c r="DI117" s="89"/>
      <c r="DJ117" s="89"/>
      <c r="DK117" s="89"/>
      <c r="DL117" s="89"/>
      <c r="DM117" s="89"/>
      <c r="DN117" s="89"/>
      <c r="DO117" s="89"/>
      <c r="DP117" s="89"/>
      <c r="DQ117" s="89"/>
      <c r="DR117" s="89"/>
      <c r="DS117" s="89"/>
      <c r="DT117" s="89"/>
      <c r="DU117" s="89"/>
      <c r="DV117" s="89">
        <v>4.9357198606361559</v>
      </c>
      <c r="DW117" s="89">
        <v>10.053086061558266</v>
      </c>
      <c r="DX117" s="89">
        <v>12.843488769215744</v>
      </c>
      <c r="DY117" s="89">
        <v>21.236419711016016</v>
      </c>
      <c r="DZ117" s="89">
        <v>16.416016721986892</v>
      </c>
      <c r="EA117" s="89">
        <v>95.90507266508709</v>
      </c>
      <c r="EB117" s="89">
        <v>34.232001447108587</v>
      </c>
      <c r="EC117" s="89">
        <v>80.98853088936815</v>
      </c>
      <c r="ED117" s="89">
        <v>149.37386265187121</v>
      </c>
      <c r="EE117" s="89">
        <v>601.72522963203573</v>
      </c>
      <c r="EF117" s="89"/>
      <c r="EG117" s="89"/>
      <c r="EH117" s="89"/>
      <c r="EI117" s="89"/>
      <c r="EJ117" s="89"/>
      <c r="EK117" s="89"/>
      <c r="EL117" s="89"/>
      <c r="EM117" s="89"/>
      <c r="EN117" s="89"/>
      <c r="EO117" s="89"/>
      <c r="EP117" s="89">
        <v>242.74443140025673</v>
      </c>
      <c r="EQ117" s="89">
        <v>1686.059523045436</v>
      </c>
      <c r="ER117" s="89">
        <v>174815.46189022978</v>
      </c>
    </row>
    <row r="118" spans="1:148" x14ac:dyDescent="0.25">
      <c r="A118" s="88" t="s">
        <v>42</v>
      </c>
      <c r="B118" s="89">
        <v>8516.1630777573864</v>
      </c>
      <c r="C118" s="89">
        <v>451.17838478462875</v>
      </c>
      <c r="D118" s="89">
        <v>541.08242925724653</v>
      </c>
      <c r="E118" s="89">
        <v>3306.4417692822258</v>
      </c>
      <c r="F118" s="89">
        <v>457.74786775753444</v>
      </c>
      <c r="G118" s="89">
        <v>5760.4315996179757</v>
      </c>
      <c r="H118" s="89">
        <v>1782.3488308750357</v>
      </c>
      <c r="I118" s="89">
        <v>5911.395753730063</v>
      </c>
      <c r="J118" s="89">
        <v>387.79168695244209</v>
      </c>
      <c r="K118" s="89">
        <v>430.25130140359721</v>
      </c>
      <c r="L118" s="89">
        <v>2.6120697720546141E-3</v>
      </c>
      <c r="M118" s="89">
        <v>1887.3221851218689</v>
      </c>
      <c r="N118" s="89">
        <v>555.54754616165769</v>
      </c>
      <c r="O118" s="89">
        <v>445.46204634671273</v>
      </c>
      <c r="P118" s="89">
        <v>595.70944234643139</v>
      </c>
      <c r="Q118" s="89">
        <v>117.57762635863575</v>
      </c>
      <c r="R118" s="89">
        <v>155.94879788432712</v>
      </c>
      <c r="S118" s="89">
        <v>645.05316794687064</v>
      </c>
      <c r="T118" s="89">
        <v>361.62524475500152</v>
      </c>
      <c r="U118" s="89">
        <v>684.6088847875601</v>
      </c>
      <c r="V118" s="89">
        <v>209.34061709644061</v>
      </c>
      <c r="W118" s="89">
        <v>40.07022811526506</v>
      </c>
      <c r="X118" s="89">
        <v>360.63205303738545</v>
      </c>
      <c r="Y118" s="89">
        <v>1708.8500771249824</v>
      </c>
      <c r="Z118" s="89">
        <v>191.56086375928078</v>
      </c>
      <c r="AA118" s="89">
        <v>480.45266081158331</v>
      </c>
      <c r="AB118" s="89">
        <v>102.24891632076537</v>
      </c>
      <c r="AC118" s="89">
        <v>450.16104411892553</v>
      </c>
      <c r="AD118" s="89">
        <v>694.04061065712949</v>
      </c>
      <c r="AE118" s="89">
        <v>322.72344598497074</v>
      </c>
      <c r="AF118" s="89">
        <v>1309.5309273642238</v>
      </c>
      <c r="AG118" s="89">
        <v>1486.6942377522523</v>
      </c>
      <c r="AH118" s="89">
        <v>2.0140149637300365E-3</v>
      </c>
      <c r="AI118" s="89">
        <v>9.192775535781102E-3</v>
      </c>
      <c r="AJ118" s="89">
        <v>493.6308884167251</v>
      </c>
      <c r="AK118" s="89">
        <v>674.66101456827732</v>
      </c>
      <c r="AL118" s="89">
        <v>811.38528210991853</v>
      </c>
      <c r="AM118" s="89">
        <v>130.27849399721853</v>
      </c>
      <c r="AN118" s="89">
        <v>442.09530383233164</v>
      </c>
      <c r="AO118" s="89">
        <v>508.91280308808189</v>
      </c>
      <c r="AP118" s="89">
        <v>3447.0129206213242</v>
      </c>
      <c r="AQ118" s="89">
        <v>1048.4653534556173</v>
      </c>
      <c r="AR118" s="89">
        <v>5160.2309552141469</v>
      </c>
      <c r="AS118" s="89">
        <v>30039.441309758538</v>
      </c>
      <c r="AT118" s="89">
        <v>1766.1476302496353</v>
      </c>
      <c r="AU118" s="89"/>
      <c r="AV118" s="89">
        <v>3398.604955221926</v>
      </c>
      <c r="AW118" s="89">
        <v>806.18735727655292</v>
      </c>
      <c r="AX118" s="89">
        <v>5181.9968624669491</v>
      </c>
      <c r="AY118" s="89">
        <v>57.821570162094524</v>
      </c>
      <c r="AZ118" s="89">
        <v>756.51497247175894</v>
      </c>
      <c r="BA118" s="89">
        <v>2174.3525342341632</v>
      </c>
      <c r="BB118" s="89">
        <v>176416.01962076055</v>
      </c>
      <c r="BC118" s="89">
        <v>86895.833760481968</v>
      </c>
      <c r="BD118" s="89">
        <v>10575.072026760645</v>
      </c>
      <c r="BE118" s="89">
        <v>21557.65596324591</v>
      </c>
      <c r="BF118" s="89"/>
      <c r="BG118" s="89"/>
      <c r="BH118" s="89"/>
      <c r="BI118" s="89"/>
      <c r="BJ118" s="89"/>
      <c r="BK118" s="89"/>
      <c r="BL118" s="89"/>
      <c r="BM118" s="89"/>
      <c r="BN118" s="89"/>
      <c r="BO118" s="89"/>
      <c r="BP118" s="89"/>
      <c r="BQ118" s="89"/>
      <c r="BR118" s="89"/>
      <c r="BS118" s="89"/>
      <c r="BT118" s="89"/>
      <c r="BU118" s="89"/>
      <c r="BV118" s="89"/>
      <c r="BW118" s="89"/>
      <c r="BX118" s="89"/>
      <c r="BY118" s="89"/>
      <c r="BZ118" s="89"/>
      <c r="CA118" s="89"/>
      <c r="CB118" s="89"/>
      <c r="CC118" s="89"/>
      <c r="CD118" s="89"/>
      <c r="CE118" s="89"/>
      <c r="CF118" s="89"/>
      <c r="CG118" s="89"/>
      <c r="CH118" s="89"/>
      <c r="CI118" s="89"/>
      <c r="CJ118" s="89"/>
      <c r="CK118" s="89"/>
      <c r="CL118" s="89"/>
      <c r="CM118" s="89"/>
      <c r="CN118" s="89"/>
      <c r="CO118" s="89"/>
      <c r="CP118" s="89"/>
      <c r="CQ118" s="89"/>
      <c r="CR118" s="89"/>
      <c r="CS118" s="89"/>
      <c r="CT118" s="89"/>
      <c r="CU118" s="89"/>
      <c r="CV118" s="89"/>
      <c r="CW118" s="89"/>
      <c r="CX118" s="89"/>
      <c r="CY118" s="89"/>
      <c r="CZ118" s="89"/>
      <c r="DA118" s="89"/>
      <c r="DB118" s="89"/>
      <c r="DC118" s="89"/>
      <c r="DD118" s="89"/>
      <c r="DE118" s="89"/>
      <c r="DF118" s="89"/>
      <c r="DG118" s="89"/>
      <c r="DH118" s="89"/>
      <c r="DI118" s="89"/>
      <c r="DJ118" s="89"/>
      <c r="DK118" s="89"/>
      <c r="DL118" s="89"/>
      <c r="DM118" s="89"/>
      <c r="DN118" s="89"/>
      <c r="DO118" s="89"/>
      <c r="DP118" s="89"/>
      <c r="DQ118" s="89"/>
      <c r="DR118" s="89"/>
      <c r="DS118" s="89"/>
      <c r="DT118" s="89"/>
      <c r="DU118" s="89"/>
      <c r="DV118" s="89">
        <v>612.34735203862476</v>
      </c>
      <c r="DW118" s="89">
        <v>1049.032695437023</v>
      </c>
      <c r="DX118" s="89">
        <v>1384.9258965938279</v>
      </c>
      <c r="DY118" s="89">
        <v>1816.9655965853685</v>
      </c>
      <c r="DZ118" s="89">
        <v>2197.4034100511171</v>
      </c>
      <c r="EA118" s="89">
        <v>3464.7098124752611</v>
      </c>
      <c r="EB118" s="89">
        <v>6125.7365968894355</v>
      </c>
      <c r="EC118" s="89">
        <v>12885.381630593169</v>
      </c>
      <c r="ED118" s="89">
        <v>33839.942440733583</v>
      </c>
      <c r="EE118" s="89">
        <v>79282.158142662694</v>
      </c>
      <c r="EF118" s="89"/>
      <c r="EG118" s="89"/>
      <c r="EH118" s="89"/>
      <c r="EI118" s="89"/>
      <c r="EJ118" s="89"/>
      <c r="EK118" s="89"/>
      <c r="EL118" s="89"/>
      <c r="EM118" s="89"/>
      <c r="EN118" s="89"/>
      <c r="EO118" s="89"/>
      <c r="EP118" s="89">
        <v>907.95667330703304</v>
      </c>
      <c r="EQ118" s="89">
        <v>26621.23874820942</v>
      </c>
      <c r="ER118" s="89">
        <v>562880.1277181016</v>
      </c>
    </row>
    <row r="119" spans="1:148" x14ac:dyDescent="0.25">
      <c r="A119" s="88" t="s">
        <v>390</v>
      </c>
      <c r="B119" s="89">
        <v>607.91119116122172</v>
      </c>
      <c r="C119" s="89">
        <v>61.114319602298721</v>
      </c>
      <c r="D119" s="89">
        <v>4.642632373956336</v>
      </c>
      <c r="E119" s="89">
        <v>1350.2208838619144</v>
      </c>
      <c r="F119" s="89">
        <v>6381.7367639630102</v>
      </c>
      <c r="G119" s="89">
        <v>4143.1586061590833</v>
      </c>
      <c r="H119" s="89">
        <v>1062.7694499377494</v>
      </c>
      <c r="I119" s="89">
        <v>877.77507003334722</v>
      </c>
      <c r="J119" s="89">
        <v>57.582657185190612</v>
      </c>
      <c r="K119" s="89">
        <v>63.887427259996457</v>
      </c>
      <c r="L119" s="89">
        <v>2.2504454170589806E-2</v>
      </c>
      <c r="M119" s="89">
        <v>15218.628475655545</v>
      </c>
      <c r="N119" s="89">
        <v>3640.3039132721924</v>
      </c>
      <c r="O119" s="89">
        <v>1235.1331351304134</v>
      </c>
      <c r="P119" s="89">
        <v>1099.9382234054876</v>
      </c>
      <c r="Q119" s="89">
        <v>139.13687550658179</v>
      </c>
      <c r="R119" s="89">
        <v>413.78542531470481</v>
      </c>
      <c r="S119" s="89">
        <v>1829.1463188605487</v>
      </c>
      <c r="T119" s="89">
        <v>4333.5126433427322</v>
      </c>
      <c r="U119" s="89">
        <v>4461.2221867759908</v>
      </c>
      <c r="V119" s="89">
        <v>1340.1378824655417</v>
      </c>
      <c r="W119" s="89">
        <v>345.2276129346086</v>
      </c>
      <c r="X119" s="89">
        <v>3107.0485164114766</v>
      </c>
      <c r="Y119" s="89">
        <v>11449.699812177065</v>
      </c>
      <c r="Z119" s="89">
        <v>1060.6774131001575</v>
      </c>
      <c r="AA119" s="89">
        <v>1294.6356931620749</v>
      </c>
      <c r="AB119" s="89">
        <v>454.27235273708595</v>
      </c>
      <c r="AC119" s="89">
        <v>1251.2269412395096</v>
      </c>
      <c r="AD119" s="89">
        <v>4340.8013176815484</v>
      </c>
      <c r="AE119" s="89">
        <v>715.34791669970241</v>
      </c>
      <c r="AF119" s="89">
        <v>3736.7949158701435</v>
      </c>
      <c r="AG119" s="89">
        <v>3391.0620437932594</v>
      </c>
      <c r="AH119" s="89">
        <v>8.4024571961487503E-3</v>
      </c>
      <c r="AI119" s="89">
        <v>3.8352199136668284E-2</v>
      </c>
      <c r="AJ119" s="89">
        <v>2059.4248220662657</v>
      </c>
      <c r="AK119" s="89">
        <v>1130.8329468686077</v>
      </c>
      <c r="AL119" s="89">
        <v>6629.847234962609</v>
      </c>
      <c r="AM119" s="89">
        <v>783.07536947661754</v>
      </c>
      <c r="AN119" s="89">
        <v>1309.6119875513778</v>
      </c>
      <c r="AO119" s="89">
        <v>1130.6100373202967</v>
      </c>
      <c r="AP119" s="89">
        <v>3155.5994003174437</v>
      </c>
      <c r="AQ119" s="89">
        <v>1203.2239650192764</v>
      </c>
      <c r="AR119" s="89">
        <v>45203.718319128056</v>
      </c>
      <c r="AS119" s="89">
        <v>108244.67489078589</v>
      </c>
      <c r="AT119" s="89">
        <v>9689.4029992484175</v>
      </c>
      <c r="AU119" s="89"/>
      <c r="AV119" s="89">
        <v>5065.6268549517408</v>
      </c>
      <c r="AW119" s="89">
        <v>5431.1241804918382</v>
      </c>
      <c r="AX119" s="89">
        <v>34910.084124927052</v>
      </c>
      <c r="AY119" s="89">
        <v>105.74934850060812</v>
      </c>
      <c r="AZ119" s="89">
        <v>6135.4559562413187</v>
      </c>
      <c r="BA119" s="89">
        <v>22116.557831788476</v>
      </c>
      <c r="BB119" s="89">
        <v>22114.234212056825</v>
      </c>
      <c r="BC119" s="89">
        <v>79497.645871703062</v>
      </c>
      <c r="BD119" s="89">
        <v>65628.509953393892</v>
      </c>
      <c r="BE119" s="89">
        <v>90644.442830368935</v>
      </c>
      <c r="BF119" s="89"/>
      <c r="BG119" s="89"/>
      <c r="BH119" s="89"/>
      <c r="BI119" s="89"/>
      <c r="BJ119" s="89"/>
      <c r="BK119" s="89"/>
      <c r="BL119" s="89"/>
      <c r="BM119" s="89"/>
      <c r="BN119" s="89"/>
      <c r="BO119" s="89"/>
      <c r="BP119" s="89"/>
      <c r="BQ119" s="89"/>
      <c r="BR119" s="89"/>
      <c r="BS119" s="89"/>
      <c r="BT119" s="89"/>
      <c r="BU119" s="89"/>
      <c r="BV119" s="89"/>
      <c r="BW119" s="89"/>
      <c r="BX119" s="89"/>
      <c r="BY119" s="89"/>
      <c r="BZ119" s="89"/>
      <c r="CA119" s="89"/>
      <c r="CB119" s="89"/>
      <c r="CC119" s="89"/>
      <c r="CD119" s="89"/>
      <c r="CE119" s="89"/>
      <c r="CF119" s="89"/>
      <c r="CG119" s="89"/>
      <c r="CH119" s="89"/>
      <c r="CI119" s="89"/>
      <c r="CJ119" s="89"/>
      <c r="CK119" s="89"/>
      <c r="CL119" s="89"/>
      <c r="CM119" s="89"/>
      <c r="CN119" s="89"/>
      <c r="CO119" s="89"/>
      <c r="CP119" s="89"/>
      <c r="CQ119" s="89"/>
      <c r="CR119" s="89"/>
      <c r="CS119" s="89"/>
      <c r="CT119" s="89"/>
      <c r="CU119" s="89"/>
      <c r="CV119" s="89"/>
      <c r="CW119" s="89"/>
      <c r="CX119" s="89"/>
      <c r="CY119" s="89"/>
      <c r="CZ119" s="89"/>
      <c r="DA119" s="89"/>
      <c r="DB119" s="89"/>
      <c r="DC119" s="89"/>
      <c r="DD119" s="89"/>
      <c r="DE119" s="89"/>
      <c r="DF119" s="89"/>
      <c r="DG119" s="89"/>
      <c r="DH119" s="89"/>
      <c r="DI119" s="89"/>
      <c r="DJ119" s="89"/>
      <c r="DK119" s="89"/>
      <c r="DL119" s="89"/>
      <c r="DM119" s="89"/>
      <c r="DN119" s="89"/>
      <c r="DO119" s="89"/>
      <c r="DP119" s="89"/>
      <c r="DQ119" s="89"/>
      <c r="DR119" s="89"/>
      <c r="DS119" s="89"/>
      <c r="DT119" s="89"/>
      <c r="DU119" s="89"/>
      <c r="DV119" s="89">
        <v>3327.4956389549488</v>
      </c>
      <c r="DW119" s="89">
        <v>4647.6226937478914</v>
      </c>
      <c r="DX119" s="89">
        <v>5729.7603196063874</v>
      </c>
      <c r="DY119" s="89">
        <v>7457.592058073692</v>
      </c>
      <c r="DZ119" s="89">
        <v>9516.3827380272051</v>
      </c>
      <c r="EA119" s="89">
        <v>13470.399110946973</v>
      </c>
      <c r="EB119" s="89">
        <v>20851.460688769519</v>
      </c>
      <c r="EC119" s="89">
        <v>35225.402273768006</v>
      </c>
      <c r="ED119" s="89">
        <v>78952.418364298079</v>
      </c>
      <c r="EE119" s="89">
        <v>169831.74974515435</v>
      </c>
      <c r="EF119" s="89"/>
      <c r="EG119" s="89"/>
      <c r="EH119" s="89"/>
      <c r="EI119" s="89"/>
      <c r="EJ119" s="89"/>
      <c r="EK119" s="89"/>
      <c r="EL119" s="89"/>
      <c r="EM119" s="89"/>
      <c r="EN119" s="89">
        <v>45612.827734111001</v>
      </c>
      <c r="EO119" s="89">
        <v>2429.6584288403451</v>
      </c>
      <c r="EP119" s="89">
        <v>1966.2137447015164</v>
      </c>
      <c r="EQ119" s="89">
        <v>43587.005112188941</v>
      </c>
      <c r="ER119" s="89">
        <v>1034264.049664542</v>
      </c>
    </row>
    <row r="120" spans="1:148" x14ac:dyDescent="0.25">
      <c r="A120" s="88" t="s">
        <v>43</v>
      </c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  <c r="AD120" s="89"/>
      <c r="AE120" s="89"/>
      <c r="AF120" s="89"/>
      <c r="AG120" s="89"/>
      <c r="AH120" s="89"/>
      <c r="AI120" s="89"/>
      <c r="AJ120" s="89"/>
      <c r="AK120" s="89"/>
      <c r="AL120" s="89"/>
      <c r="AM120" s="89"/>
      <c r="AN120" s="89"/>
      <c r="AO120" s="89"/>
      <c r="AP120" s="89"/>
      <c r="AQ120" s="89"/>
      <c r="AR120" s="89"/>
      <c r="AS120" s="89"/>
      <c r="AT120" s="89"/>
      <c r="AU120" s="89"/>
      <c r="AV120" s="89">
        <v>89.646798268377026</v>
      </c>
      <c r="AW120" s="89">
        <v>106.04079997402143</v>
      </c>
      <c r="AX120" s="89">
        <v>681.60718200194242</v>
      </c>
      <c r="AY120" s="89">
        <v>4.6943247607748182</v>
      </c>
      <c r="AZ120" s="89">
        <v>54.188777600278719</v>
      </c>
      <c r="BA120" s="89">
        <v>560.22247624903957</v>
      </c>
      <c r="BB120" s="89">
        <v>84.842557830949588</v>
      </c>
      <c r="BC120" s="89"/>
      <c r="BD120" s="89">
        <v>55310.822173774352</v>
      </c>
      <c r="BE120" s="89">
        <v>6982.9232779642034</v>
      </c>
      <c r="BF120" s="89"/>
      <c r="BG120" s="89"/>
      <c r="BH120" s="89"/>
      <c r="BI120" s="89"/>
      <c r="BJ120" s="89"/>
      <c r="BK120" s="89"/>
      <c r="BL120" s="89"/>
      <c r="BM120" s="89"/>
      <c r="BN120" s="89"/>
      <c r="BO120" s="89"/>
      <c r="BP120" s="89"/>
      <c r="BQ120" s="89"/>
      <c r="BR120" s="89"/>
      <c r="BS120" s="89"/>
      <c r="BT120" s="89"/>
      <c r="BU120" s="89"/>
      <c r="BV120" s="89"/>
      <c r="BW120" s="89"/>
      <c r="BX120" s="89"/>
      <c r="BY120" s="89"/>
      <c r="BZ120" s="89"/>
      <c r="CA120" s="89"/>
      <c r="CB120" s="89"/>
      <c r="CC120" s="89"/>
      <c r="CD120" s="89"/>
      <c r="CE120" s="89"/>
      <c r="CF120" s="89"/>
      <c r="CG120" s="89"/>
      <c r="CH120" s="89"/>
      <c r="CI120" s="89"/>
      <c r="CJ120" s="89"/>
      <c r="CK120" s="89"/>
      <c r="CL120" s="89"/>
      <c r="CM120" s="89"/>
      <c r="CN120" s="89"/>
      <c r="CO120" s="89"/>
      <c r="CP120" s="89"/>
      <c r="CQ120" s="89"/>
      <c r="CR120" s="89"/>
      <c r="CS120" s="89"/>
      <c r="CT120" s="89"/>
      <c r="CU120" s="89"/>
      <c r="CV120" s="89"/>
      <c r="CW120" s="89"/>
      <c r="CX120" s="89"/>
      <c r="CY120" s="89"/>
      <c r="CZ120" s="89"/>
      <c r="DA120" s="89"/>
      <c r="DB120" s="89"/>
      <c r="DC120" s="89"/>
      <c r="DD120" s="89"/>
      <c r="DE120" s="89"/>
      <c r="DF120" s="89"/>
      <c r="DG120" s="89"/>
      <c r="DH120" s="89"/>
      <c r="DI120" s="89"/>
      <c r="DJ120" s="89"/>
      <c r="DK120" s="89"/>
      <c r="DL120" s="89"/>
      <c r="DM120" s="89"/>
      <c r="DN120" s="89"/>
      <c r="DO120" s="89"/>
      <c r="DP120" s="89"/>
      <c r="DQ120" s="89"/>
      <c r="DR120" s="89"/>
      <c r="DS120" s="89"/>
      <c r="DT120" s="89"/>
      <c r="DU120" s="89"/>
      <c r="DV120" s="89">
        <v>65.961487190127869</v>
      </c>
      <c r="DW120" s="89">
        <v>152.40608885223102</v>
      </c>
      <c r="DX120" s="89">
        <v>256.99863276932746</v>
      </c>
      <c r="DY120" s="89">
        <v>325.54928202469637</v>
      </c>
      <c r="DZ120" s="89">
        <v>409.22487314519162</v>
      </c>
      <c r="EA120" s="89">
        <v>556.89695210281707</v>
      </c>
      <c r="EB120" s="89">
        <v>922.99218063199589</v>
      </c>
      <c r="EC120" s="89">
        <v>1549.9868688836334</v>
      </c>
      <c r="ED120" s="89">
        <v>3379.9713656946328</v>
      </c>
      <c r="EE120" s="89">
        <v>8661.7683195797999</v>
      </c>
      <c r="EF120" s="89">
        <v>650868</v>
      </c>
      <c r="EG120" s="89"/>
      <c r="EH120" s="89"/>
      <c r="EI120" s="89"/>
      <c r="EJ120" s="89"/>
      <c r="EK120" s="89"/>
      <c r="EL120" s="89"/>
      <c r="EM120" s="89"/>
      <c r="EN120" s="89"/>
      <c r="EO120" s="89"/>
      <c r="EP120" s="89">
        <v>114.89382935585093</v>
      </c>
      <c r="EQ120" s="89">
        <v>620.09139797491093</v>
      </c>
      <c r="ER120" s="89">
        <v>731759.72964662907</v>
      </c>
    </row>
    <row r="121" spans="1:148" x14ac:dyDescent="0.25">
      <c r="A121" s="88" t="s">
        <v>391</v>
      </c>
      <c r="B121" s="89">
        <v>4521.9611430812147</v>
      </c>
      <c r="C121" s="89">
        <v>464.14264650904687</v>
      </c>
      <c r="D121" s="89">
        <v>92.798426569591527</v>
      </c>
      <c r="E121" s="89">
        <v>685.07977572441666</v>
      </c>
      <c r="F121" s="89">
        <v>1858.3874239891518</v>
      </c>
      <c r="G121" s="89">
        <v>1117.2433838305315</v>
      </c>
      <c r="H121" s="89">
        <v>734.07327024244296</v>
      </c>
      <c r="I121" s="89">
        <v>686.23032581991288</v>
      </c>
      <c r="J121" s="89">
        <v>45.017188287505711</v>
      </c>
      <c r="K121" s="89">
        <v>49.946155366155239</v>
      </c>
      <c r="L121" s="89">
        <v>1.0912219295193952E-2</v>
      </c>
      <c r="M121" s="89">
        <v>15327.241919790589</v>
      </c>
      <c r="N121" s="89">
        <v>2871.8047425017539</v>
      </c>
      <c r="O121" s="89">
        <v>758.20337686850621</v>
      </c>
      <c r="P121" s="89">
        <v>6541.7442239771099</v>
      </c>
      <c r="Q121" s="89">
        <v>1505.7952648812334</v>
      </c>
      <c r="R121" s="89">
        <v>191.96304417482733</v>
      </c>
      <c r="S121" s="89">
        <v>2156.2123644223066</v>
      </c>
      <c r="T121" s="89">
        <v>3235.4830067786938</v>
      </c>
      <c r="U121" s="89">
        <v>1617.3551358266127</v>
      </c>
      <c r="V121" s="89">
        <v>535.51496716846873</v>
      </c>
      <c r="W121" s="89">
        <v>167.39794667057473</v>
      </c>
      <c r="X121" s="89">
        <v>1506.5815200351719</v>
      </c>
      <c r="Y121" s="89">
        <v>2773.0188004892739</v>
      </c>
      <c r="Z121" s="89">
        <v>213.5651516217381</v>
      </c>
      <c r="AA121" s="89">
        <v>743.11467646397841</v>
      </c>
      <c r="AB121" s="89">
        <v>134.97217186743845</v>
      </c>
      <c r="AC121" s="89">
        <v>656.17741517502589</v>
      </c>
      <c r="AD121" s="89">
        <v>3623.9837227947141</v>
      </c>
      <c r="AE121" s="89">
        <v>764.49189594576274</v>
      </c>
      <c r="AF121" s="89">
        <v>1324.0393450690831</v>
      </c>
      <c r="AG121" s="89">
        <v>1337.0060187436272</v>
      </c>
      <c r="AH121" s="89">
        <v>8.5147159529900349E-3</v>
      </c>
      <c r="AI121" s="89">
        <v>3.8864593320501212E-2</v>
      </c>
      <c r="AJ121" s="89">
        <v>2086.9392102122442</v>
      </c>
      <c r="AK121" s="89">
        <v>480.75147173077352</v>
      </c>
      <c r="AL121" s="89">
        <v>3701.7410746805308</v>
      </c>
      <c r="AM121" s="89">
        <v>564.14802427294489</v>
      </c>
      <c r="AN121" s="89">
        <v>537.46236188388912</v>
      </c>
      <c r="AO121" s="89">
        <v>2143.6610171073321</v>
      </c>
      <c r="AP121" s="89">
        <v>161.50071856495566</v>
      </c>
      <c r="AQ121" s="89">
        <v>233.19693353334529</v>
      </c>
      <c r="AR121" s="89">
        <v>51150.992207339514</v>
      </c>
      <c r="AS121" s="89">
        <v>94939.774433924249</v>
      </c>
      <c r="AT121" s="89">
        <v>15561.498447637674</v>
      </c>
      <c r="AU121" s="89"/>
      <c r="AV121" s="89">
        <v>967.8311021268056</v>
      </c>
      <c r="AW121" s="89">
        <v>5695.400864558821</v>
      </c>
      <c r="AX121" s="89">
        <v>36608.797129165461</v>
      </c>
      <c r="AY121" s="89">
        <v>25.821079037401208</v>
      </c>
      <c r="AZ121" s="89">
        <v>311.91097185400133</v>
      </c>
      <c r="BA121" s="89">
        <v>3230.5627037278755</v>
      </c>
      <c r="BB121" s="89">
        <v>59429.961586068021</v>
      </c>
      <c r="BC121" s="89">
        <v>45535.114149381378</v>
      </c>
      <c r="BD121" s="89">
        <v>11186.151445058902</v>
      </c>
      <c r="BE121" s="89">
        <v>9730.1623865738238</v>
      </c>
      <c r="BF121" s="89"/>
      <c r="BG121" s="89"/>
      <c r="BH121" s="89"/>
      <c r="BI121" s="89"/>
      <c r="BJ121" s="89"/>
      <c r="BK121" s="89"/>
      <c r="BL121" s="89"/>
      <c r="BM121" s="89"/>
      <c r="BN121" s="89"/>
      <c r="BO121" s="89"/>
      <c r="BP121" s="89"/>
      <c r="BQ121" s="89"/>
      <c r="BR121" s="89"/>
      <c r="BS121" s="89"/>
      <c r="BT121" s="89"/>
      <c r="BU121" s="89"/>
      <c r="BV121" s="89"/>
      <c r="BW121" s="89"/>
      <c r="BX121" s="89"/>
      <c r="BY121" s="89"/>
      <c r="BZ121" s="89"/>
      <c r="CA121" s="89"/>
      <c r="CB121" s="89"/>
      <c r="CC121" s="89"/>
      <c r="CD121" s="89"/>
      <c r="CE121" s="89"/>
      <c r="CF121" s="89"/>
      <c r="CG121" s="89"/>
      <c r="CH121" s="89"/>
      <c r="CI121" s="89"/>
      <c r="CJ121" s="89"/>
      <c r="CK121" s="89"/>
      <c r="CL121" s="89"/>
      <c r="CM121" s="89"/>
      <c r="CN121" s="89"/>
      <c r="CO121" s="89"/>
      <c r="CP121" s="89"/>
      <c r="CQ121" s="89"/>
      <c r="CR121" s="89"/>
      <c r="CS121" s="89"/>
      <c r="CT121" s="89"/>
      <c r="CU121" s="89"/>
      <c r="CV121" s="89"/>
      <c r="CW121" s="89"/>
      <c r="CX121" s="89"/>
      <c r="CY121" s="89"/>
      <c r="CZ121" s="89"/>
      <c r="DA121" s="89"/>
      <c r="DB121" s="89"/>
      <c r="DC121" s="89"/>
      <c r="DD121" s="89"/>
      <c r="DE121" s="89"/>
      <c r="DF121" s="89"/>
      <c r="DG121" s="89"/>
      <c r="DH121" s="89"/>
      <c r="DI121" s="89"/>
      <c r="DJ121" s="89"/>
      <c r="DK121" s="89"/>
      <c r="DL121" s="89"/>
      <c r="DM121" s="89"/>
      <c r="DN121" s="89"/>
      <c r="DO121" s="89"/>
      <c r="DP121" s="89"/>
      <c r="DQ121" s="89"/>
      <c r="DR121" s="89"/>
      <c r="DS121" s="89"/>
      <c r="DT121" s="89"/>
      <c r="DU121" s="89"/>
      <c r="DV121" s="89">
        <v>2034.0628969308723</v>
      </c>
      <c r="DW121" s="89">
        <v>3486.944707484331</v>
      </c>
      <c r="DX121" s="89">
        <v>5032.933268045238</v>
      </c>
      <c r="DY121" s="89">
        <v>5995.7724239060663</v>
      </c>
      <c r="DZ121" s="89">
        <v>8533.7740661231219</v>
      </c>
      <c r="EA121" s="89">
        <v>9927.5210708705617</v>
      </c>
      <c r="EB121" s="89">
        <v>13781.83561121604</v>
      </c>
      <c r="EC121" s="89">
        <v>24080.180145387298</v>
      </c>
      <c r="ED121" s="89">
        <v>50613.79925742725</v>
      </c>
      <c r="EE121" s="89">
        <v>114038.41982639043</v>
      </c>
      <c r="EF121" s="89"/>
      <c r="EG121" s="89"/>
      <c r="EH121" s="89"/>
      <c r="EI121" s="89"/>
      <c r="EJ121" s="89"/>
      <c r="EK121" s="89"/>
      <c r="EL121" s="89"/>
      <c r="EM121" s="89"/>
      <c r="EN121" s="89"/>
      <c r="EO121" s="89"/>
      <c r="EP121" s="89">
        <v>1418.6060794958441</v>
      </c>
      <c r="EQ121" s="89">
        <v>19437.343155560604</v>
      </c>
      <c r="ER121" s="89">
        <v>660905.17656949267</v>
      </c>
    </row>
    <row r="122" spans="1:148" x14ac:dyDescent="0.25">
      <c r="A122" s="88" t="s">
        <v>553</v>
      </c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  <c r="AD122" s="89"/>
      <c r="AE122" s="89"/>
      <c r="AF122" s="89"/>
      <c r="AG122" s="89"/>
      <c r="AH122" s="89"/>
      <c r="AI122" s="89"/>
      <c r="AJ122" s="89"/>
      <c r="AK122" s="89"/>
      <c r="AL122" s="89"/>
      <c r="AM122" s="89"/>
      <c r="AN122" s="89"/>
      <c r="AO122" s="89"/>
      <c r="AP122" s="89">
        <v>2551.4869985177261</v>
      </c>
      <c r="AQ122" s="89"/>
      <c r="AR122" s="89"/>
      <c r="AS122" s="89"/>
      <c r="AT122" s="89"/>
      <c r="AU122" s="89"/>
      <c r="AV122" s="89"/>
      <c r="AW122" s="89"/>
      <c r="AX122" s="89"/>
      <c r="AY122" s="89"/>
      <c r="AZ122" s="89"/>
      <c r="BA122" s="89"/>
      <c r="BB122" s="89"/>
      <c r="BC122" s="89"/>
      <c r="BD122" s="89"/>
      <c r="BE122" s="89"/>
      <c r="BF122" s="89"/>
      <c r="BG122" s="89"/>
      <c r="BH122" s="89"/>
      <c r="BI122" s="89"/>
      <c r="BJ122" s="89"/>
      <c r="BK122" s="89"/>
      <c r="BL122" s="89"/>
      <c r="BM122" s="89"/>
      <c r="BN122" s="89"/>
      <c r="BO122" s="89"/>
      <c r="BP122" s="89"/>
      <c r="BQ122" s="89"/>
      <c r="BR122" s="89"/>
      <c r="BS122" s="89"/>
      <c r="BT122" s="89"/>
      <c r="BU122" s="89"/>
      <c r="BV122" s="89"/>
      <c r="BW122" s="89"/>
      <c r="BX122" s="89"/>
      <c r="BY122" s="89"/>
      <c r="BZ122" s="89"/>
      <c r="CA122" s="89"/>
      <c r="CB122" s="89"/>
      <c r="CC122" s="89"/>
      <c r="CD122" s="89"/>
      <c r="CE122" s="89"/>
      <c r="CF122" s="89"/>
      <c r="CG122" s="89"/>
      <c r="CH122" s="89"/>
      <c r="CI122" s="89"/>
      <c r="CJ122" s="89"/>
      <c r="CK122" s="89"/>
      <c r="CL122" s="89"/>
      <c r="CM122" s="89"/>
      <c r="CN122" s="89"/>
      <c r="CO122" s="89"/>
      <c r="CP122" s="89"/>
      <c r="CQ122" s="89"/>
      <c r="CR122" s="89"/>
      <c r="CS122" s="89"/>
      <c r="CT122" s="89"/>
      <c r="CU122" s="89"/>
      <c r="CV122" s="89"/>
      <c r="CW122" s="89"/>
      <c r="CX122" s="89"/>
      <c r="CY122" s="89"/>
      <c r="CZ122" s="89"/>
      <c r="DA122" s="89"/>
      <c r="DB122" s="89"/>
      <c r="DC122" s="89"/>
      <c r="DD122" s="89"/>
      <c r="DE122" s="89"/>
      <c r="DF122" s="89"/>
      <c r="DG122" s="89"/>
      <c r="DH122" s="89"/>
      <c r="DI122" s="89"/>
      <c r="DJ122" s="89"/>
      <c r="DK122" s="89"/>
      <c r="DL122" s="89"/>
      <c r="DM122" s="89"/>
      <c r="DN122" s="89"/>
      <c r="DO122" s="89"/>
      <c r="DP122" s="89"/>
      <c r="DQ122" s="89"/>
      <c r="DR122" s="89"/>
      <c r="DS122" s="89"/>
      <c r="DT122" s="89"/>
      <c r="DU122" s="89"/>
      <c r="DV122" s="89"/>
      <c r="DW122" s="89"/>
      <c r="DX122" s="89"/>
      <c r="DY122" s="89"/>
      <c r="DZ122" s="89"/>
      <c r="EA122" s="89"/>
      <c r="EB122" s="89"/>
      <c r="EC122" s="89"/>
      <c r="ED122" s="89"/>
      <c r="EE122" s="89"/>
      <c r="EF122" s="89"/>
      <c r="EG122" s="89"/>
      <c r="EH122" s="89"/>
      <c r="EI122" s="89"/>
      <c r="EJ122" s="89"/>
      <c r="EK122" s="89"/>
      <c r="EL122" s="89"/>
      <c r="EM122" s="89"/>
      <c r="EN122" s="89"/>
      <c r="EO122" s="89">
        <v>2681.4064369354819</v>
      </c>
      <c r="EP122" s="89"/>
      <c r="EQ122" s="89"/>
      <c r="ER122" s="89">
        <v>5232.8934354532084</v>
      </c>
    </row>
    <row r="123" spans="1:148" x14ac:dyDescent="0.25">
      <c r="A123" s="88" t="s">
        <v>44</v>
      </c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  <c r="AL123" s="89"/>
      <c r="AM123" s="89"/>
      <c r="AN123" s="89"/>
      <c r="AO123" s="89"/>
      <c r="AP123" s="89"/>
      <c r="AQ123" s="89"/>
      <c r="AR123" s="89"/>
      <c r="AS123" s="89"/>
      <c r="AT123" s="89"/>
      <c r="AU123" s="89"/>
      <c r="AV123" s="89"/>
      <c r="AW123" s="89"/>
      <c r="AX123" s="89"/>
      <c r="AY123" s="89"/>
      <c r="AZ123" s="89"/>
      <c r="BA123" s="89"/>
      <c r="BB123" s="89"/>
      <c r="BC123" s="89"/>
      <c r="BD123" s="89"/>
      <c r="BE123" s="89"/>
      <c r="BF123" s="89">
        <v>23896.734331005158</v>
      </c>
      <c r="BG123" s="89">
        <v>1356.4778570889844</v>
      </c>
      <c r="BH123" s="89">
        <v>1684.536061266135</v>
      </c>
      <c r="BI123" s="89"/>
      <c r="BJ123" s="89">
        <v>5082.4614129361635</v>
      </c>
      <c r="BK123" s="89">
        <v>96.524249756018719</v>
      </c>
      <c r="BL123" s="89">
        <v>125.63731551530407</v>
      </c>
      <c r="BM123" s="89">
        <v>12882.07637076112</v>
      </c>
      <c r="BN123" s="89"/>
      <c r="BO123" s="89"/>
      <c r="BP123" s="89"/>
      <c r="BQ123" s="89">
        <v>95511.761661208584</v>
      </c>
      <c r="BR123" s="89">
        <v>44873.530968934312</v>
      </c>
      <c r="BS123" s="89">
        <v>4382.6276267768526</v>
      </c>
      <c r="BT123" s="89">
        <v>20322.298961141802</v>
      </c>
      <c r="BU123" s="89">
        <v>2299.4430163238608</v>
      </c>
      <c r="BV123" s="89">
        <v>4559.1049596695448</v>
      </c>
      <c r="BW123" s="89">
        <v>10749.42001399708</v>
      </c>
      <c r="BX123" s="89">
        <v>26913.239419277586</v>
      </c>
      <c r="BY123" s="89">
        <v>22937.287676739943</v>
      </c>
      <c r="BZ123" s="89">
        <v>38008.716532363105</v>
      </c>
      <c r="CA123" s="89">
        <v>41871.719575022507</v>
      </c>
      <c r="CB123" s="89">
        <v>11591.334920451747</v>
      </c>
      <c r="CC123" s="89">
        <v>3737.1134715855169</v>
      </c>
      <c r="CD123" s="89">
        <v>33634.02124426965</v>
      </c>
      <c r="CE123" s="89">
        <v>41614.1652551527</v>
      </c>
      <c r="CF123" s="89">
        <v>6121.33428812286</v>
      </c>
      <c r="CG123" s="89">
        <v>26754.823687401902</v>
      </c>
      <c r="CH123" s="89">
        <v>4427.6371892288598</v>
      </c>
      <c r="CI123" s="89">
        <v>24576.309118232915</v>
      </c>
      <c r="CJ123" s="89">
        <v>48540.953985558626</v>
      </c>
      <c r="CK123" s="89">
        <v>22655.212433175529</v>
      </c>
      <c r="CL123" s="89">
        <v>27679.548623987939</v>
      </c>
      <c r="CM123" s="89">
        <v>27490.69456641432</v>
      </c>
      <c r="CN123" s="89"/>
      <c r="CO123" s="89"/>
      <c r="CP123" s="89">
        <v>23177.748871278407</v>
      </c>
      <c r="CQ123" s="89">
        <v>14441.048081288409</v>
      </c>
      <c r="CR123" s="89">
        <v>88408.818168387312</v>
      </c>
      <c r="CS123" s="89">
        <v>2365.2123862746366</v>
      </c>
      <c r="CT123" s="89">
        <v>7385.5234780039536</v>
      </c>
      <c r="CU123" s="89">
        <v>11133.149859885598</v>
      </c>
      <c r="CV123" s="89"/>
      <c r="CW123" s="89"/>
      <c r="CX123" s="89"/>
      <c r="CY123" s="89"/>
      <c r="CZ123" s="89"/>
      <c r="DA123" s="89"/>
      <c r="DB123" s="89"/>
      <c r="DC123" s="89"/>
      <c r="DD123" s="89"/>
      <c r="DE123" s="89"/>
      <c r="DF123" s="89"/>
      <c r="DG123" s="89"/>
      <c r="DH123" s="89"/>
      <c r="DI123" s="89"/>
      <c r="DJ123" s="89"/>
      <c r="DK123" s="89"/>
      <c r="DL123" s="89">
        <v>428.73714479280704</v>
      </c>
      <c r="DM123" s="89"/>
      <c r="DN123" s="89"/>
      <c r="DO123" s="89"/>
      <c r="DP123" s="89"/>
      <c r="DQ123" s="89"/>
      <c r="DR123" s="89"/>
      <c r="DS123" s="89"/>
      <c r="DT123" s="89"/>
      <c r="DU123" s="89"/>
      <c r="DV123" s="89"/>
      <c r="DW123" s="89"/>
      <c r="DX123" s="89"/>
      <c r="DY123" s="89"/>
      <c r="DZ123" s="89"/>
      <c r="EA123" s="89"/>
      <c r="EB123" s="89"/>
      <c r="EC123" s="89"/>
      <c r="ED123" s="89"/>
      <c r="EE123" s="89"/>
      <c r="EF123" s="89"/>
      <c r="EG123" s="89"/>
      <c r="EH123" s="89"/>
      <c r="EI123" s="89"/>
      <c r="EJ123" s="89"/>
      <c r="EK123" s="89"/>
      <c r="EL123" s="89"/>
      <c r="EM123" s="89"/>
      <c r="EN123" s="89"/>
      <c r="EO123" s="89"/>
      <c r="EP123" s="89"/>
      <c r="EQ123" s="89"/>
      <c r="ER123" s="89">
        <v>783716.98478327761</v>
      </c>
    </row>
    <row r="124" spans="1:148" x14ac:dyDescent="0.25">
      <c r="A124" s="88" t="s">
        <v>392</v>
      </c>
      <c r="B124" s="89">
        <v>4176.8843702406448</v>
      </c>
      <c r="C124" s="89">
        <v>839.11286850442082</v>
      </c>
      <c r="D124" s="89">
        <v>183.43325147736209</v>
      </c>
      <c r="E124" s="89">
        <v>1231.3532734022197</v>
      </c>
      <c r="F124" s="89">
        <v>2307.1530276613476</v>
      </c>
      <c r="G124" s="89">
        <v>1897.0204877534902</v>
      </c>
      <c r="H124" s="89">
        <v>2852.2361085188381</v>
      </c>
      <c r="I124" s="89">
        <v>295.33266662670479</v>
      </c>
      <c r="J124" s="89">
        <v>19.374029040614761</v>
      </c>
      <c r="K124" s="89">
        <v>21.495306600468361</v>
      </c>
      <c r="L124" s="89">
        <v>3.0641981047740759E-5</v>
      </c>
      <c r="M124" s="89">
        <v>1661.4165310113679</v>
      </c>
      <c r="N124" s="89">
        <v>952.55202364129605</v>
      </c>
      <c r="O124" s="89">
        <v>124.10196885929525</v>
      </c>
      <c r="P124" s="89">
        <v>392.47823765892537</v>
      </c>
      <c r="Q124" s="89">
        <v>1.8024676052505684</v>
      </c>
      <c r="R124" s="89">
        <v>32.377919602830417</v>
      </c>
      <c r="S124" s="89">
        <v>1007.3346892669196</v>
      </c>
      <c r="T124" s="89">
        <v>139.94571133675223</v>
      </c>
      <c r="U124" s="89">
        <v>188.83447764762332</v>
      </c>
      <c r="V124" s="89">
        <v>21.983296387093269</v>
      </c>
      <c r="W124" s="89">
        <v>0.47006063299787276</v>
      </c>
      <c r="X124" s="89">
        <v>4.2305456969808537</v>
      </c>
      <c r="Y124" s="89">
        <v>320.65439285627565</v>
      </c>
      <c r="Z124" s="89">
        <v>70.643018487730345</v>
      </c>
      <c r="AA124" s="89">
        <v>198.7116961828647</v>
      </c>
      <c r="AB124" s="89">
        <v>25.042714733898777</v>
      </c>
      <c r="AC124" s="89">
        <v>572.48245411191249</v>
      </c>
      <c r="AD124" s="89">
        <v>563.88381632278583</v>
      </c>
      <c r="AE124" s="89">
        <v>48.85693517744032</v>
      </c>
      <c r="AF124" s="89">
        <v>1209.6366130940671</v>
      </c>
      <c r="AG124" s="89">
        <v>398.34420691544324</v>
      </c>
      <c r="AH124" s="89">
        <v>1.4530828879606311E-3</v>
      </c>
      <c r="AI124" s="89">
        <v>6.6324555996184562E-3</v>
      </c>
      <c r="AJ124" s="89">
        <v>356.14760066311703</v>
      </c>
      <c r="AK124" s="89">
        <v>7.1613991924958835</v>
      </c>
      <c r="AL124" s="89">
        <v>369.9223153087039</v>
      </c>
      <c r="AM124" s="89"/>
      <c r="AN124" s="89">
        <v>449.86941563690976</v>
      </c>
      <c r="AO124" s="89">
        <v>176.35410081647859</v>
      </c>
      <c r="AP124" s="89">
        <v>410.04551253190147</v>
      </c>
      <c r="AQ124" s="89">
        <v>649.89458702854643</v>
      </c>
      <c r="AR124" s="89">
        <v>4245.6197316231846</v>
      </c>
      <c r="AS124" s="89">
        <v>8550.8647805556011</v>
      </c>
      <c r="AT124" s="89">
        <v>435.43662864673058</v>
      </c>
      <c r="AU124" s="89">
        <v>9.9999999999999995E-8</v>
      </c>
      <c r="AV124" s="89">
        <v>283.20576038105168</v>
      </c>
      <c r="AW124" s="89">
        <v>447.37574798091276</v>
      </c>
      <c r="AX124" s="89">
        <v>2875.6339347872331</v>
      </c>
      <c r="AY124" s="89"/>
      <c r="AZ124" s="89">
        <v>45.214045189453252</v>
      </c>
      <c r="BA124" s="89">
        <v>135.3696927209138</v>
      </c>
      <c r="BB124" s="89">
        <v>756.37481984313945</v>
      </c>
      <c r="BC124" s="89">
        <v>1649.2701818589217</v>
      </c>
      <c r="BD124" s="89">
        <v>8841.6419754148556</v>
      </c>
      <c r="BE124" s="89">
        <v>27712.456250304989</v>
      </c>
      <c r="BF124" s="89"/>
      <c r="BG124" s="89"/>
      <c r="BH124" s="89"/>
      <c r="BI124" s="89"/>
      <c r="BJ124" s="89"/>
      <c r="BK124" s="89"/>
      <c r="BL124" s="89"/>
      <c r="BM124" s="89"/>
      <c r="BN124" s="89"/>
      <c r="BO124" s="89"/>
      <c r="BP124" s="89"/>
      <c r="BQ124" s="89"/>
      <c r="BR124" s="89"/>
      <c r="BS124" s="89"/>
      <c r="BT124" s="89"/>
      <c r="BU124" s="89"/>
      <c r="BV124" s="89"/>
      <c r="BW124" s="89"/>
      <c r="BX124" s="89"/>
      <c r="BY124" s="89"/>
      <c r="BZ124" s="89"/>
      <c r="CA124" s="89"/>
      <c r="CB124" s="89"/>
      <c r="CC124" s="89"/>
      <c r="CD124" s="89"/>
      <c r="CE124" s="89"/>
      <c r="CF124" s="89"/>
      <c r="CG124" s="89"/>
      <c r="CH124" s="89"/>
      <c r="CI124" s="89"/>
      <c r="CJ124" s="89"/>
      <c r="CK124" s="89"/>
      <c r="CL124" s="89"/>
      <c r="CM124" s="89"/>
      <c r="CN124" s="89"/>
      <c r="CO124" s="89"/>
      <c r="CP124" s="89"/>
      <c r="CQ124" s="89"/>
      <c r="CR124" s="89"/>
      <c r="CS124" s="89"/>
      <c r="CT124" s="89"/>
      <c r="CU124" s="89"/>
      <c r="CV124" s="89"/>
      <c r="CW124" s="89"/>
      <c r="CX124" s="89"/>
      <c r="CY124" s="89"/>
      <c r="CZ124" s="89"/>
      <c r="DA124" s="89"/>
      <c r="DB124" s="89"/>
      <c r="DC124" s="89"/>
      <c r="DD124" s="89"/>
      <c r="DE124" s="89"/>
      <c r="DF124" s="89"/>
      <c r="DG124" s="89"/>
      <c r="DH124" s="89"/>
      <c r="DI124" s="89"/>
      <c r="DJ124" s="89"/>
      <c r="DK124" s="89"/>
      <c r="DL124" s="89"/>
      <c r="DM124" s="89"/>
      <c r="DN124" s="89"/>
      <c r="DO124" s="89"/>
      <c r="DP124" s="89"/>
      <c r="DQ124" s="89"/>
      <c r="DR124" s="89"/>
      <c r="DS124" s="89"/>
      <c r="DT124" s="89"/>
      <c r="DU124" s="89"/>
      <c r="DV124" s="89"/>
      <c r="DW124" s="89"/>
      <c r="DX124" s="89"/>
      <c r="DY124" s="89"/>
      <c r="DZ124" s="89"/>
      <c r="EA124" s="89"/>
      <c r="EB124" s="89"/>
      <c r="EC124" s="89"/>
      <c r="ED124" s="89"/>
      <c r="EE124" s="89"/>
      <c r="EF124" s="89"/>
      <c r="EG124" s="89"/>
      <c r="EH124" s="89"/>
      <c r="EI124" s="89"/>
      <c r="EJ124" s="89"/>
      <c r="EK124" s="89"/>
      <c r="EL124" s="89"/>
      <c r="EM124" s="89"/>
      <c r="EN124" s="89"/>
      <c r="EO124" s="89"/>
      <c r="EP124" s="89"/>
      <c r="EQ124" s="89">
        <v>483.81864604727269</v>
      </c>
      <c r="ER124" s="89">
        <v>80640.864409868766</v>
      </c>
    </row>
    <row r="125" spans="1:148" x14ac:dyDescent="0.25">
      <c r="A125" s="88" t="s">
        <v>393</v>
      </c>
      <c r="B125" s="89">
        <v>3689.0577866298086</v>
      </c>
      <c r="C125" s="89">
        <v>427.09877743806021</v>
      </c>
      <c r="D125" s="89">
        <v>161.94504743745901</v>
      </c>
      <c r="E125" s="89">
        <v>1691.9171110177235</v>
      </c>
      <c r="F125" s="89">
        <v>4418.470454693299</v>
      </c>
      <c r="G125" s="89">
        <v>2493.0038138222553</v>
      </c>
      <c r="H125" s="89">
        <v>3748.3177131521879</v>
      </c>
      <c r="I125" s="89">
        <v>997.77190178762191</v>
      </c>
      <c r="J125" s="89">
        <v>65.454533092936416</v>
      </c>
      <c r="K125" s="89">
        <v>72.621201004379529</v>
      </c>
      <c r="L125" s="89">
        <v>6.8209454277026772E-3</v>
      </c>
      <c r="M125" s="89">
        <v>4309.6019019980422</v>
      </c>
      <c r="N125" s="89">
        <v>1008.2123666214064</v>
      </c>
      <c r="O125" s="89">
        <v>444.69270330480032</v>
      </c>
      <c r="P125" s="89">
        <v>1023.7196780984783</v>
      </c>
      <c r="Q125" s="89">
        <v>76.349346465609969</v>
      </c>
      <c r="R125" s="89">
        <v>252.74555843457827</v>
      </c>
      <c r="S125" s="89">
        <v>1913.9388465671882</v>
      </c>
      <c r="T125" s="89">
        <v>693.9796623253892</v>
      </c>
      <c r="U125" s="89">
        <v>598.93206811451807</v>
      </c>
      <c r="V125" s="89">
        <v>184.15183409250272</v>
      </c>
      <c r="W125" s="89">
        <v>104.63611737095125</v>
      </c>
      <c r="X125" s="89">
        <v>941.72505633856099</v>
      </c>
      <c r="Y125" s="89">
        <v>1381.5137123481115</v>
      </c>
      <c r="Z125" s="89">
        <v>410.82889112642761</v>
      </c>
      <c r="AA125" s="89">
        <v>1869.3682446583123</v>
      </c>
      <c r="AB125" s="89">
        <v>279.5239974305166</v>
      </c>
      <c r="AC125" s="89">
        <v>861.72075012872028</v>
      </c>
      <c r="AD125" s="89">
        <v>3730.9361456222309</v>
      </c>
      <c r="AE125" s="89">
        <v>260.55031432413381</v>
      </c>
      <c r="AF125" s="89">
        <v>3701.6411925006528</v>
      </c>
      <c r="AG125" s="89">
        <v>1328.6585213024609</v>
      </c>
      <c r="AH125" s="89">
        <v>4.7491313305657668E-3</v>
      </c>
      <c r="AI125" s="89">
        <v>2.1676948333581757E-2</v>
      </c>
      <c r="AJ125" s="89">
        <v>1164.0022340037387</v>
      </c>
      <c r="AK125" s="89">
        <v>672.37186979921614</v>
      </c>
      <c r="AL125" s="89">
        <v>1364.4147866703827</v>
      </c>
      <c r="AM125" s="89">
        <v>625.2052940965882</v>
      </c>
      <c r="AN125" s="89">
        <v>918.2387252481069</v>
      </c>
      <c r="AO125" s="89">
        <v>525.84846314517313</v>
      </c>
      <c r="AP125" s="89">
        <v>483.18418170699505</v>
      </c>
      <c r="AQ125" s="89">
        <v>734.34086067056819</v>
      </c>
      <c r="AR125" s="89">
        <v>6866.2936479602195</v>
      </c>
      <c r="AS125" s="89">
        <v>19808.734547377186</v>
      </c>
      <c r="AT125" s="89">
        <v>1377.8927749240399</v>
      </c>
      <c r="AU125" s="89">
        <v>9.9999999999999995E-8</v>
      </c>
      <c r="AV125" s="89">
        <v>639.43567579814589</v>
      </c>
      <c r="AW125" s="89">
        <v>1076.3800388027296</v>
      </c>
      <c r="AX125" s="89">
        <v>6918.7366107310481</v>
      </c>
      <c r="AY125" s="89">
        <v>0.12389517147112057</v>
      </c>
      <c r="AZ125" s="89">
        <v>39.310616821842899</v>
      </c>
      <c r="BA125" s="89">
        <v>733.02080126803537</v>
      </c>
      <c r="BB125" s="89">
        <v>886.28060119945451</v>
      </c>
      <c r="BC125" s="89">
        <v>5520.2656792610442</v>
      </c>
      <c r="BD125" s="89">
        <v>18261.100704740111</v>
      </c>
      <c r="BE125" s="89">
        <v>33898.513391797322</v>
      </c>
      <c r="BF125" s="89"/>
      <c r="BG125" s="89"/>
      <c r="BH125" s="89"/>
      <c r="BI125" s="89"/>
      <c r="BJ125" s="89"/>
      <c r="BK125" s="89"/>
      <c r="BL125" s="89"/>
      <c r="BM125" s="89"/>
      <c r="BN125" s="89"/>
      <c r="BO125" s="89"/>
      <c r="BP125" s="89"/>
      <c r="BQ125" s="89"/>
      <c r="BR125" s="89"/>
      <c r="BS125" s="89"/>
      <c r="BT125" s="89"/>
      <c r="BU125" s="89"/>
      <c r="BV125" s="89"/>
      <c r="BW125" s="89"/>
      <c r="BX125" s="89"/>
      <c r="BY125" s="89"/>
      <c r="BZ125" s="89"/>
      <c r="CA125" s="89"/>
      <c r="CB125" s="89"/>
      <c r="CC125" s="89"/>
      <c r="CD125" s="89"/>
      <c r="CE125" s="89"/>
      <c r="CF125" s="89"/>
      <c r="CG125" s="89"/>
      <c r="CH125" s="89"/>
      <c r="CI125" s="89"/>
      <c r="CJ125" s="89"/>
      <c r="CK125" s="89"/>
      <c r="CL125" s="89"/>
      <c r="CM125" s="89"/>
      <c r="CN125" s="89"/>
      <c r="CO125" s="89"/>
      <c r="CP125" s="89"/>
      <c r="CQ125" s="89"/>
      <c r="CR125" s="89"/>
      <c r="CS125" s="89"/>
      <c r="CT125" s="89"/>
      <c r="CU125" s="89"/>
      <c r="CV125" s="89"/>
      <c r="CW125" s="89"/>
      <c r="CX125" s="89"/>
      <c r="CY125" s="89"/>
      <c r="CZ125" s="89"/>
      <c r="DA125" s="89"/>
      <c r="DB125" s="89"/>
      <c r="DC125" s="89"/>
      <c r="DD125" s="89"/>
      <c r="DE125" s="89"/>
      <c r="DF125" s="89"/>
      <c r="DG125" s="89"/>
      <c r="DH125" s="89"/>
      <c r="DI125" s="89"/>
      <c r="DJ125" s="89"/>
      <c r="DK125" s="89"/>
      <c r="DL125" s="89"/>
      <c r="DM125" s="89"/>
      <c r="DN125" s="89"/>
      <c r="DO125" s="89"/>
      <c r="DP125" s="89"/>
      <c r="DQ125" s="89"/>
      <c r="DR125" s="89"/>
      <c r="DS125" s="89"/>
      <c r="DT125" s="89"/>
      <c r="DU125" s="89"/>
      <c r="DV125" s="89"/>
      <c r="DW125" s="89"/>
      <c r="DX125" s="89"/>
      <c r="DY125" s="89"/>
      <c r="DZ125" s="89"/>
      <c r="EA125" s="89"/>
      <c r="EB125" s="89"/>
      <c r="EC125" s="89"/>
      <c r="ED125" s="89"/>
      <c r="EE125" s="89"/>
      <c r="EF125" s="89"/>
      <c r="EG125" s="89"/>
      <c r="EH125" s="89"/>
      <c r="EI125" s="89"/>
      <c r="EJ125" s="89"/>
      <c r="EK125" s="89"/>
      <c r="EL125" s="89"/>
      <c r="EM125" s="89"/>
      <c r="EN125" s="89"/>
      <c r="EO125" s="89"/>
      <c r="EP125" s="89"/>
      <c r="EQ125" s="89">
        <v>879.16766163215289</v>
      </c>
      <c r="ER125" s="89">
        <v>146535.98155919998</v>
      </c>
    </row>
    <row r="126" spans="1:148" x14ac:dyDescent="0.25">
      <c r="A126" s="88" t="s">
        <v>394</v>
      </c>
      <c r="B126" s="89">
        <v>3668.1816511519769</v>
      </c>
      <c r="C126" s="89">
        <v>392.44386823885998</v>
      </c>
      <c r="D126" s="89">
        <v>480.58743464541135</v>
      </c>
      <c r="E126" s="89">
        <v>4393.0382686078292</v>
      </c>
      <c r="F126" s="89">
        <v>11612.668366175927</v>
      </c>
      <c r="G126" s="89">
        <v>5303.173843492581</v>
      </c>
      <c r="H126" s="89">
        <v>7973.5058339168118</v>
      </c>
      <c r="I126" s="89">
        <v>1882.2372086920916</v>
      </c>
      <c r="J126" s="89">
        <v>123.47607448592635</v>
      </c>
      <c r="K126" s="89">
        <v>136.99556624660843</v>
      </c>
      <c r="L126" s="89">
        <v>2.5249879905144844E-2</v>
      </c>
      <c r="M126" s="89">
        <v>10160.505689394238</v>
      </c>
      <c r="N126" s="89">
        <v>2348.5742111963409</v>
      </c>
      <c r="O126" s="89">
        <v>1182.4007712573218</v>
      </c>
      <c r="P126" s="89">
        <v>1450.4096059772514</v>
      </c>
      <c r="Q126" s="89">
        <v>300.21555309415845</v>
      </c>
      <c r="R126" s="89">
        <v>371.34323913899226</v>
      </c>
      <c r="S126" s="89">
        <v>2380.1857350202308</v>
      </c>
      <c r="T126" s="89">
        <v>1622.7049806122507</v>
      </c>
      <c r="U126" s="89">
        <v>2278.3342010674733</v>
      </c>
      <c r="V126" s="89">
        <v>609.02158011044344</v>
      </c>
      <c r="W126" s="89">
        <v>387.34357654097414</v>
      </c>
      <c r="X126" s="89">
        <v>3486.0921888687667</v>
      </c>
      <c r="Y126" s="89">
        <v>4435.5250790410937</v>
      </c>
      <c r="Z126" s="89">
        <v>1091.7747142520632</v>
      </c>
      <c r="AA126" s="89">
        <v>4129.7835335577502</v>
      </c>
      <c r="AB126" s="89">
        <v>1357.900651248706</v>
      </c>
      <c r="AC126" s="89">
        <v>1150.4879545254892</v>
      </c>
      <c r="AD126" s="89">
        <v>4442.1495199955716</v>
      </c>
      <c r="AE126" s="89">
        <v>841.21480215540987</v>
      </c>
      <c r="AF126" s="89">
        <v>7056.1864652200147</v>
      </c>
      <c r="AG126" s="89">
        <v>3777.1320546778193</v>
      </c>
      <c r="AH126" s="89">
        <v>5.4862258230072751E-3</v>
      </c>
      <c r="AI126" s="89">
        <v>2.50413444973153E-2</v>
      </c>
      <c r="AJ126" s="89">
        <v>1344.662564876563</v>
      </c>
      <c r="AK126" s="89">
        <v>383.81853776121642</v>
      </c>
      <c r="AL126" s="89">
        <v>4113.4489114030584</v>
      </c>
      <c r="AM126" s="89">
        <v>941.44403804086619</v>
      </c>
      <c r="AN126" s="89">
        <v>1740.2310485421426</v>
      </c>
      <c r="AO126" s="89">
        <v>1483.5389427103223</v>
      </c>
      <c r="AP126" s="89">
        <v>2443.7872932143937</v>
      </c>
      <c r="AQ126" s="89">
        <v>1397.1535275390229</v>
      </c>
      <c r="AR126" s="89">
        <v>12367.324970500111</v>
      </c>
      <c r="AS126" s="89">
        <v>47167.888896522047</v>
      </c>
      <c r="AT126" s="89">
        <v>3916.649932768416</v>
      </c>
      <c r="AU126" s="89">
        <v>9.9999999999999995E-8</v>
      </c>
      <c r="AV126" s="89">
        <v>3519.6416253167586</v>
      </c>
      <c r="AW126" s="89">
        <v>1992.3921895803207</v>
      </c>
      <c r="AX126" s="89">
        <v>12806.663341989321</v>
      </c>
      <c r="AY126" s="89">
        <v>31.532127035917494</v>
      </c>
      <c r="AZ126" s="89">
        <v>474.97335884155223</v>
      </c>
      <c r="BA126" s="89">
        <v>3959.0703712594022</v>
      </c>
      <c r="BB126" s="89">
        <v>31939.099985978635</v>
      </c>
      <c r="BC126" s="89">
        <v>22290.195345747568</v>
      </c>
      <c r="BD126" s="89">
        <v>100681.53800764926</v>
      </c>
      <c r="BE126" s="89">
        <v>24549.235595430935</v>
      </c>
      <c r="BF126" s="89"/>
      <c r="BG126" s="89"/>
      <c r="BH126" s="89"/>
      <c r="BI126" s="89"/>
      <c r="BJ126" s="89"/>
      <c r="BK126" s="89"/>
      <c r="BL126" s="89"/>
      <c r="BM126" s="89"/>
      <c r="BN126" s="89"/>
      <c r="BO126" s="89"/>
      <c r="BP126" s="89"/>
      <c r="BQ126" s="89"/>
      <c r="BR126" s="89"/>
      <c r="BS126" s="89"/>
      <c r="BT126" s="89"/>
      <c r="BU126" s="89"/>
      <c r="BV126" s="89"/>
      <c r="BW126" s="89"/>
      <c r="BX126" s="89"/>
      <c r="BY126" s="89"/>
      <c r="BZ126" s="89"/>
      <c r="CA126" s="89"/>
      <c r="CB126" s="89"/>
      <c r="CC126" s="89"/>
      <c r="CD126" s="89"/>
      <c r="CE126" s="89"/>
      <c r="CF126" s="89"/>
      <c r="CG126" s="89"/>
      <c r="CH126" s="89"/>
      <c r="CI126" s="89"/>
      <c r="CJ126" s="89"/>
      <c r="CK126" s="89"/>
      <c r="CL126" s="89"/>
      <c r="CM126" s="89"/>
      <c r="CN126" s="89"/>
      <c r="CO126" s="89"/>
      <c r="CP126" s="89"/>
      <c r="CQ126" s="89"/>
      <c r="CR126" s="89"/>
      <c r="CS126" s="89"/>
      <c r="CT126" s="89"/>
      <c r="CU126" s="89"/>
      <c r="CV126" s="89"/>
      <c r="CW126" s="89"/>
      <c r="CX126" s="89"/>
      <c r="CY126" s="89"/>
      <c r="CZ126" s="89"/>
      <c r="DA126" s="89"/>
      <c r="DB126" s="89"/>
      <c r="DC126" s="89"/>
      <c r="DD126" s="89"/>
      <c r="DE126" s="89"/>
      <c r="DF126" s="89"/>
      <c r="DG126" s="89"/>
      <c r="DH126" s="89"/>
      <c r="DI126" s="89"/>
      <c r="DJ126" s="89"/>
      <c r="DK126" s="89"/>
      <c r="DL126" s="89"/>
      <c r="DM126" s="89"/>
      <c r="DN126" s="89"/>
      <c r="DO126" s="89"/>
      <c r="DP126" s="89"/>
      <c r="DQ126" s="89"/>
      <c r="DR126" s="89"/>
      <c r="DS126" s="89"/>
      <c r="DT126" s="89"/>
      <c r="DU126" s="89"/>
      <c r="DV126" s="89"/>
      <c r="DW126" s="89"/>
      <c r="DX126" s="89"/>
      <c r="DY126" s="89"/>
      <c r="DZ126" s="89"/>
      <c r="EA126" s="89"/>
      <c r="EB126" s="89"/>
      <c r="EC126" s="89"/>
      <c r="ED126" s="89"/>
      <c r="EE126" s="89"/>
      <c r="EF126" s="89"/>
      <c r="EG126" s="89"/>
      <c r="EH126" s="89"/>
      <c r="EI126" s="89"/>
      <c r="EJ126" s="89"/>
      <c r="EK126" s="89"/>
      <c r="EL126" s="89"/>
      <c r="EM126" s="89"/>
      <c r="EN126" s="89"/>
      <c r="EO126" s="89"/>
      <c r="EP126" s="89"/>
      <c r="EQ126" s="89">
        <v>2235.5100727149988</v>
      </c>
      <c r="ER126" s="89">
        <v>372605.4506855795</v>
      </c>
    </row>
    <row r="127" spans="1:148" x14ac:dyDescent="0.25">
      <c r="A127" s="88" t="s">
        <v>395</v>
      </c>
      <c r="B127" s="89">
        <v>6580.5019401316795</v>
      </c>
      <c r="C127" s="89">
        <v>619.08728209325523</v>
      </c>
      <c r="D127" s="89">
        <v>311.16812735995728</v>
      </c>
      <c r="E127" s="89">
        <v>10171.794272558243</v>
      </c>
      <c r="F127" s="89">
        <v>13987.432478524532</v>
      </c>
      <c r="G127" s="89">
        <v>9111.6873042735424</v>
      </c>
      <c r="H127" s="89">
        <v>13699.737934595669</v>
      </c>
      <c r="I127" s="89">
        <v>8487.712189220083</v>
      </c>
      <c r="J127" s="89">
        <v>556.79984310770647</v>
      </c>
      <c r="K127" s="89">
        <v>617.76429247641158</v>
      </c>
      <c r="L127" s="89">
        <v>3.0730459729545422E-2</v>
      </c>
      <c r="M127" s="89">
        <v>18954.629991051817</v>
      </c>
      <c r="N127" s="89">
        <v>8562.0734642942462</v>
      </c>
      <c r="O127" s="89">
        <v>1689.1124171509116</v>
      </c>
      <c r="P127" s="89">
        <v>1953.0479458436789</v>
      </c>
      <c r="Q127" s="89">
        <v>119.6562770862848</v>
      </c>
      <c r="R127" s="89">
        <v>652.52561844930756</v>
      </c>
      <c r="S127" s="89">
        <v>2081.4683168757983</v>
      </c>
      <c r="T127" s="89">
        <v>4948.6374530495914</v>
      </c>
      <c r="U127" s="89">
        <v>8721.7901692764153</v>
      </c>
      <c r="V127" s="89">
        <v>3414.6862954153794</v>
      </c>
      <c r="W127" s="89">
        <v>471.41793248549777</v>
      </c>
      <c r="X127" s="89">
        <v>4242.7613923694789</v>
      </c>
      <c r="Y127" s="89">
        <v>14245.563057809975</v>
      </c>
      <c r="Z127" s="89">
        <v>1013.3409460983273</v>
      </c>
      <c r="AA127" s="89">
        <v>4355.89199123871</v>
      </c>
      <c r="AB127" s="89">
        <v>768.91775605971714</v>
      </c>
      <c r="AC127" s="89">
        <v>1928.1768211006274</v>
      </c>
      <c r="AD127" s="89">
        <v>4251.285938713424</v>
      </c>
      <c r="AE127" s="89">
        <v>2924.7044688114984</v>
      </c>
      <c r="AF127" s="89">
        <v>7836.870946720971</v>
      </c>
      <c r="AG127" s="89">
        <v>11846.662409783157</v>
      </c>
      <c r="AH127" s="89">
        <v>1.2222184940080299E-2</v>
      </c>
      <c r="AI127" s="89">
        <v>5.5786975138891193E-2</v>
      </c>
      <c r="AJ127" s="89">
        <v>2995.6321655743041</v>
      </c>
      <c r="AK127" s="89">
        <v>2553.1423345374033</v>
      </c>
      <c r="AL127" s="89">
        <v>13998.31688491057</v>
      </c>
      <c r="AM127" s="89">
        <v>2580.4442659900856</v>
      </c>
      <c r="AN127" s="89">
        <v>759.09887765912686</v>
      </c>
      <c r="AO127" s="89">
        <v>2042.4176021544577</v>
      </c>
      <c r="AP127" s="89">
        <v>19860.749343305113</v>
      </c>
      <c r="AQ127" s="89">
        <v>3562.8788494633482</v>
      </c>
      <c r="AR127" s="89">
        <v>19782.286472071348</v>
      </c>
      <c r="AS127" s="89">
        <v>81615.668918752679</v>
      </c>
      <c r="AT127" s="89">
        <v>4969.2465046846246</v>
      </c>
      <c r="AU127" s="89">
        <v>9.9999999999999995E-8</v>
      </c>
      <c r="AV127" s="89">
        <v>10337.045014150715</v>
      </c>
      <c r="AW127" s="89">
        <v>2651.6106298572467</v>
      </c>
      <c r="AX127" s="89">
        <v>17043.975994392458</v>
      </c>
      <c r="AY127" s="89">
        <v>64.843766864374444</v>
      </c>
      <c r="AZ127" s="89">
        <v>1939.1786507475622</v>
      </c>
      <c r="BA127" s="89">
        <v>18775.771420105873</v>
      </c>
      <c r="BB127" s="89">
        <v>103999.41185395142</v>
      </c>
      <c r="BC127" s="89">
        <v>65645.120078056381</v>
      </c>
      <c r="BD127" s="89">
        <v>288581.16045234486</v>
      </c>
      <c r="BE127" s="89">
        <v>44783.19363282909</v>
      </c>
      <c r="BF127" s="89"/>
      <c r="BG127" s="89"/>
      <c r="BH127" s="89"/>
      <c r="BI127" s="89"/>
      <c r="BJ127" s="89"/>
      <c r="BK127" s="89"/>
      <c r="BL127" s="89"/>
      <c r="BM127" s="89"/>
      <c r="BN127" s="89"/>
      <c r="BO127" s="89"/>
      <c r="BP127" s="89"/>
      <c r="BQ127" s="89"/>
      <c r="BR127" s="89"/>
      <c r="BS127" s="89"/>
      <c r="BT127" s="89"/>
      <c r="BU127" s="89"/>
      <c r="BV127" s="89"/>
      <c r="BW127" s="89"/>
      <c r="BX127" s="89"/>
      <c r="BY127" s="89"/>
      <c r="BZ127" s="89"/>
      <c r="CA127" s="89"/>
      <c r="CB127" s="89"/>
      <c r="CC127" s="89"/>
      <c r="CD127" s="89"/>
      <c r="CE127" s="89"/>
      <c r="CF127" s="89"/>
      <c r="CG127" s="89"/>
      <c r="CH127" s="89"/>
      <c r="CI127" s="89"/>
      <c r="CJ127" s="89"/>
      <c r="CK127" s="89"/>
      <c r="CL127" s="89"/>
      <c r="CM127" s="89"/>
      <c r="CN127" s="89"/>
      <c r="CO127" s="89"/>
      <c r="CP127" s="89"/>
      <c r="CQ127" s="89"/>
      <c r="CR127" s="89"/>
      <c r="CS127" s="89"/>
      <c r="CT127" s="89"/>
      <c r="CU127" s="89"/>
      <c r="CV127" s="89"/>
      <c r="CW127" s="89"/>
      <c r="CX127" s="89"/>
      <c r="CY127" s="89"/>
      <c r="CZ127" s="89"/>
      <c r="DA127" s="89"/>
      <c r="DB127" s="89"/>
      <c r="DC127" s="89"/>
      <c r="DD127" s="89"/>
      <c r="DE127" s="89"/>
      <c r="DF127" s="89"/>
      <c r="DG127" s="89"/>
      <c r="DH127" s="89"/>
      <c r="DI127" s="89"/>
      <c r="DJ127" s="89"/>
      <c r="DK127" s="89"/>
      <c r="DL127" s="89"/>
      <c r="DM127" s="89"/>
      <c r="DN127" s="89"/>
      <c r="DO127" s="89"/>
      <c r="DP127" s="89"/>
      <c r="DQ127" s="89"/>
      <c r="DR127" s="89"/>
      <c r="DS127" s="89"/>
      <c r="DT127" s="89"/>
      <c r="DU127" s="89"/>
      <c r="DV127" s="89"/>
      <c r="DW127" s="89"/>
      <c r="DX127" s="89"/>
      <c r="DY127" s="89"/>
      <c r="DZ127" s="89"/>
      <c r="EA127" s="89"/>
      <c r="EB127" s="89"/>
      <c r="EC127" s="89"/>
      <c r="ED127" s="89"/>
      <c r="EE127" s="89"/>
      <c r="EF127" s="89"/>
      <c r="EG127" s="89"/>
      <c r="EH127" s="89"/>
      <c r="EI127" s="89"/>
      <c r="EJ127" s="89"/>
      <c r="EK127" s="89"/>
      <c r="EL127" s="89"/>
      <c r="EM127" s="89"/>
      <c r="EN127" s="89"/>
      <c r="EO127" s="89"/>
      <c r="EP127" s="89"/>
      <c r="EQ127" s="89">
        <v>5297.5036196055762</v>
      </c>
      <c r="ER127" s="89">
        <v>882965.70334575442</v>
      </c>
    </row>
    <row r="128" spans="1:148" x14ac:dyDescent="0.25">
      <c r="A128" s="88" t="s">
        <v>45</v>
      </c>
      <c r="B128" s="89">
        <v>41346.07000605519</v>
      </c>
      <c r="C128" s="89">
        <v>5148.7772996234144</v>
      </c>
      <c r="D128" s="89">
        <v>1792.7636274404445</v>
      </c>
      <c r="E128" s="89">
        <v>48932.262555883899</v>
      </c>
      <c r="F128" s="89">
        <v>16222.445084322033</v>
      </c>
      <c r="G128" s="89">
        <v>33302.69000410047</v>
      </c>
      <c r="H128" s="89">
        <v>40520.467297974887</v>
      </c>
      <c r="I128" s="89">
        <v>19959.593717182455</v>
      </c>
      <c r="J128" s="89">
        <v>1309.3632774607488</v>
      </c>
      <c r="K128" s="89">
        <v>1452.7264845846353</v>
      </c>
      <c r="L128" s="89">
        <v>3.3973886753446633E-2</v>
      </c>
      <c r="M128" s="89">
        <v>29397.222620938814</v>
      </c>
      <c r="N128" s="89">
        <v>15742.12062818839</v>
      </c>
      <c r="O128" s="89">
        <v>908.70484763668367</v>
      </c>
      <c r="P128" s="89">
        <v>108.10661571362202</v>
      </c>
      <c r="Q128" s="89">
        <v>171.96043709355428</v>
      </c>
      <c r="R128" s="89">
        <v>76.451916647957233</v>
      </c>
      <c r="S128" s="89">
        <v>8451.5835979530257</v>
      </c>
      <c r="T128" s="89">
        <v>10376.232955182761</v>
      </c>
      <c r="U128" s="89">
        <v>281.33186067809942</v>
      </c>
      <c r="V128" s="89">
        <v>23286.46521872616</v>
      </c>
      <c r="W128" s="89">
        <v>521.17344135948485</v>
      </c>
      <c r="X128" s="89">
        <v>4690.5609722353629</v>
      </c>
      <c r="Y128" s="89">
        <v>2789.7672487795917</v>
      </c>
      <c r="Z128" s="89">
        <v>1042.6099410598783</v>
      </c>
      <c r="AA128" s="89">
        <v>603.87036159732611</v>
      </c>
      <c r="AB128" s="89">
        <v>366.41081268253276</v>
      </c>
      <c r="AC128" s="89">
        <v>6802.6866460981746</v>
      </c>
      <c r="AD128" s="89">
        <v>357.37401204565106</v>
      </c>
      <c r="AE128" s="89">
        <v>6037.0362097128846</v>
      </c>
      <c r="AF128" s="89">
        <v>3054.1229881371655</v>
      </c>
      <c r="AG128" s="89">
        <v>7378.9380754579297</v>
      </c>
      <c r="AH128" s="89">
        <v>6.3816843849269955E-4</v>
      </c>
      <c r="AI128" s="89">
        <v>2.9128578062887129E-3</v>
      </c>
      <c r="AJ128" s="89">
        <v>156.41376029065151</v>
      </c>
      <c r="AK128" s="89">
        <v>1463.4649484582119</v>
      </c>
      <c r="AL128" s="89">
        <v>2677.9530053992062</v>
      </c>
      <c r="AM128" s="89">
        <v>364.30568014619928</v>
      </c>
      <c r="AN128" s="89">
        <v>44.534696955623879</v>
      </c>
      <c r="AO128" s="89">
        <v>11871.384744953875</v>
      </c>
      <c r="AP128" s="89"/>
      <c r="AQ128" s="89">
        <v>15504.447770233704</v>
      </c>
      <c r="AR128" s="89">
        <v>47268.441629700552</v>
      </c>
      <c r="AS128" s="89">
        <v>164570.03147943458</v>
      </c>
      <c r="AT128" s="89">
        <v>14452.117831240445</v>
      </c>
      <c r="AU128" s="89">
        <v>9.9999999999999995E-8</v>
      </c>
      <c r="AV128" s="89">
        <v>16711.10195777093</v>
      </c>
      <c r="AW128" s="89">
        <v>14983.44869969578</v>
      </c>
      <c r="AX128" s="89">
        <v>96310.347030315839</v>
      </c>
      <c r="AY128" s="89">
        <v>1038.6533315829258</v>
      </c>
      <c r="AZ128" s="89">
        <v>8764.8880525972872</v>
      </c>
      <c r="BA128" s="89">
        <v>41934.01382813845</v>
      </c>
      <c r="BB128" s="89">
        <v>138835.47166011587</v>
      </c>
      <c r="BC128" s="89">
        <v>184184.53731183981</v>
      </c>
      <c r="BD128" s="89">
        <v>60407.297048494387</v>
      </c>
      <c r="BE128" s="89">
        <v>204685.42625209218</v>
      </c>
      <c r="BF128" s="89"/>
      <c r="BG128" s="89"/>
      <c r="BH128" s="89"/>
      <c r="BI128" s="89"/>
      <c r="BJ128" s="89"/>
      <c r="BK128" s="89"/>
      <c r="BL128" s="89"/>
      <c r="BM128" s="89"/>
      <c r="BN128" s="89"/>
      <c r="BO128" s="89"/>
      <c r="BP128" s="89"/>
      <c r="BQ128" s="89"/>
      <c r="BR128" s="89"/>
      <c r="BS128" s="89"/>
      <c r="BT128" s="89"/>
      <c r="BU128" s="89"/>
      <c r="BV128" s="89"/>
      <c r="BW128" s="89"/>
      <c r="BX128" s="89"/>
      <c r="BY128" s="89"/>
      <c r="BZ128" s="89"/>
      <c r="CA128" s="89"/>
      <c r="CB128" s="89"/>
      <c r="CC128" s="89"/>
      <c r="CD128" s="89"/>
      <c r="CE128" s="89"/>
      <c r="CF128" s="89"/>
      <c r="CG128" s="89"/>
      <c r="CH128" s="89"/>
      <c r="CI128" s="89"/>
      <c r="CJ128" s="89"/>
      <c r="CK128" s="89"/>
      <c r="CL128" s="89"/>
      <c r="CM128" s="89"/>
      <c r="CN128" s="89"/>
      <c r="CO128" s="89"/>
      <c r="CP128" s="89"/>
      <c r="CQ128" s="89"/>
      <c r="CR128" s="89"/>
      <c r="CS128" s="89"/>
      <c r="CT128" s="89"/>
      <c r="CU128" s="89"/>
      <c r="CV128" s="89"/>
      <c r="CW128" s="89"/>
      <c r="CX128" s="89"/>
      <c r="CY128" s="89"/>
      <c r="CZ128" s="89"/>
      <c r="DA128" s="89"/>
      <c r="DB128" s="89"/>
      <c r="DC128" s="89"/>
      <c r="DD128" s="89"/>
      <c r="DE128" s="89"/>
      <c r="DF128" s="89"/>
      <c r="DG128" s="89"/>
      <c r="DH128" s="89"/>
      <c r="DI128" s="89"/>
      <c r="DJ128" s="89"/>
      <c r="DK128" s="89"/>
      <c r="DL128" s="89"/>
      <c r="DM128" s="89"/>
      <c r="DN128" s="89"/>
      <c r="DO128" s="89"/>
      <c r="DP128" s="89"/>
      <c r="DQ128" s="89"/>
      <c r="DR128" s="89"/>
      <c r="DS128" s="89"/>
      <c r="DT128" s="89"/>
      <c r="DU128" s="89"/>
      <c r="DV128" s="89"/>
      <c r="DW128" s="89"/>
      <c r="DX128" s="89"/>
      <c r="DY128" s="89"/>
      <c r="DZ128" s="89"/>
      <c r="EA128" s="89"/>
      <c r="EB128" s="89"/>
      <c r="EC128" s="89"/>
      <c r="ED128" s="89"/>
      <c r="EE128" s="89"/>
      <c r="EF128" s="89"/>
      <c r="EG128" s="89"/>
      <c r="EH128" s="89"/>
      <c r="EI128" s="89"/>
      <c r="EJ128" s="89"/>
      <c r="EK128" s="89"/>
      <c r="EL128" s="89"/>
      <c r="EM128" s="89"/>
      <c r="EN128" s="89"/>
      <c r="EO128" s="89"/>
      <c r="EP128" s="89"/>
      <c r="EQ128" s="89">
        <v>39604.999999994761</v>
      </c>
      <c r="ER128" s="89">
        <v>1398265.2090070173</v>
      </c>
    </row>
    <row r="129" spans="1:148" x14ac:dyDescent="0.25">
      <c r="A129" s="88" t="s">
        <v>531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  <c r="AC129" s="89"/>
      <c r="AD129" s="89"/>
      <c r="AE129" s="89"/>
      <c r="AF129" s="89"/>
      <c r="AG129" s="89"/>
      <c r="AH129" s="89"/>
      <c r="AI129" s="89"/>
      <c r="AJ129" s="89"/>
      <c r="AK129" s="89"/>
      <c r="AL129" s="89"/>
      <c r="AM129" s="89"/>
      <c r="AN129" s="89"/>
      <c r="AO129" s="89"/>
      <c r="AP129" s="89">
        <v>61052.790993083589</v>
      </c>
      <c r="AQ129" s="89"/>
      <c r="AR129" s="89"/>
      <c r="AS129" s="89"/>
      <c r="AT129" s="89"/>
      <c r="AU129" s="89"/>
      <c r="AV129" s="89"/>
      <c r="AW129" s="89"/>
      <c r="AX129" s="89"/>
      <c r="AY129" s="89"/>
      <c r="AZ129" s="89"/>
      <c r="BA129" s="89"/>
      <c r="BB129" s="89"/>
      <c r="BC129" s="89"/>
      <c r="BD129" s="89"/>
      <c r="BE129" s="89"/>
      <c r="BF129" s="89"/>
      <c r="BG129" s="89"/>
      <c r="BH129" s="89"/>
      <c r="BI129" s="89"/>
      <c r="BJ129" s="89"/>
      <c r="BK129" s="89"/>
      <c r="BL129" s="89"/>
      <c r="BM129" s="89"/>
      <c r="BN129" s="89"/>
      <c r="BO129" s="89"/>
      <c r="BP129" s="89"/>
      <c r="BQ129" s="89"/>
      <c r="BR129" s="89"/>
      <c r="BS129" s="89"/>
      <c r="BT129" s="89"/>
      <c r="BU129" s="89"/>
      <c r="BV129" s="89"/>
      <c r="BW129" s="89"/>
      <c r="BX129" s="89"/>
      <c r="BY129" s="89"/>
      <c r="BZ129" s="89"/>
      <c r="CA129" s="89"/>
      <c r="CB129" s="89"/>
      <c r="CC129" s="89"/>
      <c r="CD129" s="89"/>
      <c r="CE129" s="89"/>
      <c r="CF129" s="89"/>
      <c r="CG129" s="89"/>
      <c r="CH129" s="89"/>
      <c r="CI129" s="89"/>
      <c r="CJ129" s="89"/>
      <c r="CK129" s="89"/>
      <c r="CL129" s="89"/>
      <c r="CM129" s="89"/>
      <c r="CN129" s="89"/>
      <c r="CO129" s="89"/>
      <c r="CP129" s="89"/>
      <c r="CQ129" s="89"/>
      <c r="CR129" s="89"/>
      <c r="CS129" s="89"/>
      <c r="CT129" s="89"/>
      <c r="CU129" s="89"/>
      <c r="CV129" s="89"/>
      <c r="CW129" s="89"/>
      <c r="CX129" s="89"/>
      <c r="CY129" s="89"/>
      <c r="CZ129" s="89"/>
      <c r="DA129" s="89"/>
      <c r="DB129" s="89"/>
      <c r="DC129" s="89"/>
      <c r="DD129" s="89"/>
      <c r="DE129" s="89"/>
      <c r="DF129" s="89"/>
      <c r="DG129" s="89"/>
      <c r="DH129" s="89"/>
      <c r="DI129" s="89"/>
      <c r="DJ129" s="89"/>
      <c r="DK129" s="89"/>
      <c r="DL129" s="89"/>
      <c r="DM129" s="89"/>
      <c r="DN129" s="89"/>
      <c r="DO129" s="89"/>
      <c r="DP129" s="89"/>
      <c r="DQ129" s="89"/>
      <c r="DR129" s="89"/>
      <c r="DS129" s="89"/>
      <c r="DT129" s="89"/>
      <c r="DU129" s="89"/>
      <c r="DV129" s="89"/>
      <c r="DW129" s="89"/>
      <c r="DX129" s="89"/>
      <c r="DY129" s="89"/>
      <c r="DZ129" s="89"/>
      <c r="EA129" s="89"/>
      <c r="EB129" s="89"/>
      <c r="EC129" s="89"/>
      <c r="ED129" s="89"/>
      <c r="EE129" s="89"/>
      <c r="EF129" s="89"/>
      <c r="EG129" s="89"/>
      <c r="EH129" s="89"/>
      <c r="EI129" s="89"/>
      <c r="EJ129" s="89"/>
      <c r="EK129" s="89"/>
      <c r="EL129" s="89"/>
      <c r="EM129" s="89"/>
      <c r="EN129" s="89"/>
      <c r="EO129" s="89"/>
      <c r="EP129" s="89"/>
      <c r="EQ129" s="89"/>
      <c r="ER129" s="89">
        <v>61052.790993083589</v>
      </c>
    </row>
    <row r="130" spans="1:148" x14ac:dyDescent="0.25">
      <c r="A130" s="88" t="s">
        <v>530</v>
      </c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  <c r="AB130" s="89"/>
      <c r="AC130" s="89"/>
      <c r="AD130" s="89"/>
      <c r="AE130" s="89"/>
      <c r="AF130" s="89"/>
      <c r="AG130" s="89"/>
      <c r="AH130" s="89"/>
      <c r="AI130" s="89"/>
      <c r="AJ130" s="89"/>
      <c r="AK130" s="89"/>
      <c r="AL130" s="89"/>
      <c r="AM130" s="89"/>
      <c r="AN130" s="89"/>
      <c r="AO130" s="89"/>
      <c r="AP130" s="89"/>
      <c r="AQ130" s="89"/>
      <c r="AR130" s="89"/>
      <c r="AS130" s="89"/>
      <c r="AT130" s="89"/>
      <c r="AU130" s="89"/>
      <c r="AV130" s="89"/>
      <c r="AW130" s="89"/>
      <c r="AX130" s="89"/>
      <c r="AY130" s="89"/>
      <c r="AZ130" s="89"/>
      <c r="BA130" s="89"/>
      <c r="BB130" s="89"/>
      <c r="BC130" s="89"/>
      <c r="BD130" s="89"/>
      <c r="BE130" s="89"/>
      <c r="BF130" s="89"/>
      <c r="BG130" s="89"/>
      <c r="BH130" s="89"/>
      <c r="BI130" s="89"/>
      <c r="BJ130" s="89"/>
      <c r="BK130" s="89"/>
      <c r="BL130" s="89"/>
      <c r="BM130" s="89"/>
      <c r="BN130" s="89"/>
      <c r="BO130" s="89"/>
      <c r="BP130" s="89"/>
      <c r="BQ130" s="89"/>
      <c r="BR130" s="89"/>
      <c r="BS130" s="89"/>
      <c r="BT130" s="89"/>
      <c r="BU130" s="89"/>
      <c r="BV130" s="89"/>
      <c r="BW130" s="89"/>
      <c r="BX130" s="89"/>
      <c r="BY130" s="89"/>
      <c r="BZ130" s="89"/>
      <c r="CA130" s="89"/>
      <c r="CB130" s="89"/>
      <c r="CC130" s="89"/>
      <c r="CD130" s="89"/>
      <c r="CE130" s="89"/>
      <c r="CF130" s="89"/>
      <c r="CG130" s="89"/>
      <c r="CH130" s="89"/>
      <c r="CI130" s="89"/>
      <c r="CJ130" s="89"/>
      <c r="CK130" s="89"/>
      <c r="CL130" s="89"/>
      <c r="CM130" s="89"/>
      <c r="CN130" s="89"/>
      <c r="CO130" s="89"/>
      <c r="CP130" s="89"/>
      <c r="CQ130" s="89"/>
      <c r="CR130" s="89"/>
      <c r="CS130" s="89"/>
      <c r="CT130" s="89"/>
      <c r="CU130" s="89"/>
      <c r="CV130" s="89"/>
      <c r="CW130" s="89"/>
      <c r="CX130" s="89"/>
      <c r="CY130" s="89"/>
      <c r="CZ130" s="89"/>
      <c r="DA130" s="89"/>
      <c r="DB130" s="89"/>
      <c r="DC130" s="89"/>
      <c r="DD130" s="89"/>
      <c r="DE130" s="89"/>
      <c r="DF130" s="89"/>
      <c r="DG130" s="89"/>
      <c r="DH130" s="89"/>
      <c r="DI130" s="89"/>
      <c r="DJ130" s="89"/>
      <c r="DK130" s="89"/>
      <c r="DL130" s="89"/>
      <c r="DM130" s="89"/>
      <c r="DN130" s="89"/>
      <c r="DO130" s="89"/>
      <c r="DP130" s="89"/>
      <c r="DQ130" s="89"/>
      <c r="DR130" s="89">
        <v>781770.59755602933</v>
      </c>
      <c r="DS130" s="89"/>
      <c r="DT130" s="89">
        <v>231393</v>
      </c>
      <c r="DU130" s="89"/>
      <c r="DV130" s="89">
        <v>2.4166042336183455</v>
      </c>
      <c r="DW130" s="89">
        <v>55.520065929469254</v>
      </c>
      <c r="DX130" s="89">
        <v>351.85427131912547</v>
      </c>
      <c r="DY130" s="89">
        <v>692.11010806595527</v>
      </c>
      <c r="DZ130" s="89">
        <v>2518.0896928702223</v>
      </c>
      <c r="EA130" s="89">
        <v>3882.3294823550136</v>
      </c>
      <c r="EB130" s="89">
        <v>8701.0903384874418</v>
      </c>
      <c r="EC130" s="89">
        <v>22471.278779701821</v>
      </c>
      <c r="ED130" s="89">
        <v>59735.510656490915</v>
      </c>
      <c r="EE130" s="89">
        <v>154548.80000054644</v>
      </c>
      <c r="EF130" s="89">
        <v>286816.00000000006</v>
      </c>
      <c r="EG130" s="89"/>
      <c r="EH130" s="89"/>
      <c r="EI130" s="89"/>
      <c r="EJ130" s="89"/>
      <c r="EK130" s="89"/>
      <c r="EL130" s="89">
        <v>3.637978807091713E-12</v>
      </c>
      <c r="EM130" s="89">
        <v>-9.6633812063373625E-13</v>
      </c>
      <c r="EN130" s="89"/>
      <c r="EO130" s="89"/>
      <c r="EP130" s="89"/>
      <c r="EQ130" s="89"/>
      <c r="ER130" s="89">
        <v>1552938.5975560297</v>
      </c>
    </row>
    <row r="131" spans="1:148" x14ac:dyDescent="0.25">
      <c r="A131" s="88" t="s">
        <v>532</v>
      </c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  <c r="AC131" s="89"/>
      <c r="AD131" s="89"/>
      <c r="AE131" s="89"/>
      <c r="AF131" s="89"/>
      <c r="AG131" s="89"/>
      <c r="AH131" s="89"/>
      <c r="AI131" s="89"/>
      <c r="AJ131" s="89"/>
      <c r="AK131" s="89"/>
      <c r="AL131" s="89"/>
      <c r="AM131" s="89"/>
      <c r="AN131" s="89"/>
      <c r="AO131" s="89"/>
      <c r="AP131" s="89"/>
      <c r="AQ131" s="89"/>
      <c r="AR131" s="89"/>
      <c r="AS131" s="89"/>
      <c r="AT131" s="89"/>
      <c r="AU131" s="89"/>
      <c r="AV131" s="89"/>
      <c r="AW131" s="89"/>
      <c r="AX131" s="89"/>
      <c r="AY131" s="89"/>
      <c r="AZ131" s="89"/>
      <c r="BA131" s="89"/>
      <c r="BB131" s="89"/>
      <c r="BC131" s="89"/>
      <c r="BD131" s="89"/>
      <c r="BE131" s="89"/>
      <c r="BF131" s="89"/>
      <c r="BG131" s="89"/>
      <c r="BH131" s="89"/>
      <c r="BI131" s="89"/>
      <c r="BJ131" s="89"/>
      <c r="BK131" s="89"/>
      <c r="BL131" s="89"/>
      <c r="BM131" s="89"/>
      <c r="BN131" s="89"/>
      <c r="BO131" s="89"/>
      <c r="BP131" s="89"/>
      <c r="BQ131" s="89"/>
      <c r="BR131" s="89"/>
      <c r="BS131" s="89"/>
      <c r="BT131" s="89"/>
      <c r="BU131" s="89"/>
      <c r="BV131" s="89"/>
      <c r="BW131" s="89"/>
      <c r="BX131" s="89"/>
      <c r="BY131" s="89"/>
      <c r="BZ131" s="89"/>
      <c r="CA131" s="89"/>
      <c r="CB131" s="89"/>
      <c r="CC131" s="89"/>
      <c r="CD131" s="89"/>
      <c r="CE131" s="89"/>
      <c r="CF131" s="89"/>
      <c r="CG131" s="89"/>
      <c r="CH131" s="89"/>
      <c r="CI131" s="89"/>
      <c r="CJ131" s="89"/>
      <c r="CK131" s="89"/>
      <c r="CL131" s="89"/>
      <c r="CM131" s="89"/>
      <c r="CN131" s="89"/>
      <c r="CO131" s="89"/>
      <c r="CP131" s="89"/>
      <c r="CQ131" s="89"/>
      <c r="CR131" s="89"/>
      <c r="CS131" s="89"/>
      <c r="CT131" s="89"/>
      <c r="CU131" s="89"/>
      <c r="CV131" s="89"/>
      <c r="CW131" s="89"/>
      <c r="CX131" s="89"/>
      <c r="CY131" s="89"/>
      <c r="CZ131" s="89"/>
      <c r="DA131" s="89"/>
      <c r="DB131" s="89"/>
      <c r="DC131" s="89"/>
      <c r="DD131" s="89"/>
      <c r="DE131" s="89"/>
      <c r="DF131" s="89"/>
      <c r="DG131" s="89"/>
      <c r="DH131" s="89"/>
      <c r="DI131" s="89"/>
      <c r="DJ131" s="89"/>
      <c r="DK131" s="89"/>
      <c r="DL131" s="89"/>
      <c r="DM131" s="89"/>
      <c r="DN131" s="89"/>
      <c r="DO131" s="89"/>
      <c r="DP131" s="89"/>
      <c r="DQ131" s="89"/>
      <c r="DR131" s="89"/>
      <c r="DS131" s="89">
        <v>61052.790993083589</v>
      </c>
      <c r="DT131" s="89"/>
      <c r="DU131" s="89"/>
      <c r="DV131" s="89"/>
      <c r="DW131" s="89"/>
      <c r="DX131" s="89"/>
      <c r="DY131" s="89"/>
      <c r="DZ131" s="89"/>
      <c r="EA131" s="89"/>
      <c r="EB131" s="89"/>
      <c r="EC131" s="89"/>
      <c r="ED131" s="89"/>
      <c r="EE131" s="89"/>
      <c r="EF131" s="89"/>
      <c r="EG131" s="89"/>
      <c r="EH131" s="89"/>
      <c r="EI131" s="89"/>
      <c r="EJ131" s="89"/>
      <c r="EK131" s="89">
        <v>-2.8194335754960775E-11</v>
      </c>
      <c r="EL131" s="89"/>
      <c r="EM131" s="89"/>
      <c r="EN131" s="89"/>
      <c r="EO131" s="89"/>
      <c r="EP131" s="89"/>
      <c r="EQ131" s="89"/>
      <c r="ER131" s="89">
        <v>61052.790993083559</v>
      </c>
    </row>
    <row r="132" spans="1:148" x14ac:dyDescent="0.25">
      <c r="A132" s="88" t="s">
        <v>47</v>
      </c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  <c r="AB132" s="89"/>
      <c r="AC132" s="89"/>
      <c r="AD132" s="89"/>
      <c r="AE132" s="89"/>
      <c r="AF132" s="89"/>
      <c r="AG132" s="89"/>
      <c r="AH132" s="89"/>
      <c r="AI132" s="89"/>
      <c r="AJ132" s="89"/>
      <c r="AK132" s="89"/>
      <c r="AL132" s="89"/>
      <c r="AM132" s="89"/>
      <c r="AN132" s="89"/>
      <c r="AO132" s="89"/>
      <c r="AP132" s="89"/>
      <c r="AQ132" s="89"/>
      <c r="AR132" s="89"/>
      <c r="AS132" s="89"/>
      <c r="AT132" s="89"/>
      <c r="AU132" s="89"/>
      <c r="AV132" s="89"/>
      <c r="AW132" s="89"/>
      <c r="AX132" s="89"/>
      <c r="AY132" s="89"/>
      <c r="AZ132" s="89"/>
      <c r="BA132" s="89"/>
      <c r="BB132" s="89"/>
      <c r="BC132" s="89"/>
      <c r="BD132" s="89"/>
      <c r="BE132" s="89"/>
      <c r="BF132" s="89"/>
      <c r="BG132" s="89"/>
      <c r="BH132" s="89"/>
      <c r="BI132" s="89"/>
      <c r="BJ132" s="89"/>
      <c r="BK132" s="89"/>
      <c r="BL132" s="89"/>
      <c r="BM132" s="89"/>
      <c r="BN132" s="89"/>
      <c r="BO132" s="89"/>
      <c r="BP132" s="89"/>
      <c r="BQ132" s="89"/>
      <c r="BR132" s="89"/>
      <c r="BS132" s="89"/>
      <c r="BT132" s="89"/>
      <c r="BU132" s="89"/>
      <c r="BV132" s="89"/>
      <c r="BW132" s="89"/>
      <c r="BX132" s="89"/>
      <c r="BY132" s="89"/>
      <c r="BZ132" s="89"/>
      <c r="CA132" s="89"/>
      <c r="CB132" s="89"/>
      <c r="CC132" s="89"/>
      <c r="CD132" s="89"/>
      <c r="CE132" s="89"/>
      <c r="CF132" s="89"/>
      <c r="CG132" s="89"/>
      <c r="CH132" s="89"/>
      <c r="CI132" s="89"/>
      <c r="CJ132" s="89"/>
      <c r="CK132" s="89"/>
      <c r="CL132" s="89"/>
      <c r="CM132" s="89"/>
      <c r="CN132" s="89"/>
      <c r="CO132" s="89"/>
      <c r="CP132" s="89"/>
      <c r="CQ132" s="89"/>
      <c r="CR132" s="89"/>
      <c r="CS132" s="89"/>
      <c r="CT132" s="89"/>
      <c r="CU132" s="89"/>
      <c r="CV132" s="89"/>
      <c r="CW132" s="89"/>
      <c r="CX132" s="89"/>
      <c r="CY132" s="89"/>
      <c r="CZ132" s="89"/>
      <c r="DA132" s="89"/>
      <c r="DB132" s="89"/>
      <c r="DC132" s="89"/>
      <c r="DD132" s="89"/>
      <c r="DE132" s="89"/>
      <c r="DF132" s="89"/>
      <c r="DG132" s="89"/>
      <c r="DH132" s="89"/>
      <c r="DI132" s="89"/>
      <c r="DJ132" s="89"/>
      <c r="DK132" s="89"/>
      <c r="DL132" s="89"/>
      <c r="DM132" s="89"/>
      <c r="DN132" s="89">
        <v>6721.7424946790625</v>
      </c>
      <c r="DO132" s="89">
        <v>4888.762128471436</v>
      </c>
      <c r="DP132" s="89">
        <v>2337.9643586155189</v>
      </c>
      <c r="DQ132" s="89">
        <v>406.67472750048199</v>
      </c>
      <c r="DR132" s="89">
        <v>824.03257485013626</v>
      </c>
      <c r="DS132" s="89"/>
      <c r="DT132" s="89">
        <v>503.88448209600944</v>
      </c>
      <c r="DU132" s="89"/>
      <c r="DV132" s="89"/>
      <c r="DW132" s="89"/>
      <c r="DX132" s="89"/>
      <c r="DY132" s="89"/>
      <c r="DZ132" s="89"/>
      <c r="EA132" s="89"/>
      <c r="EB132" s="89"/>
      <c r="EC132" s="89"/>
      <c r="ED132" s="89"/>
      <c r="EE132" s="89"/>
      <c r="EF132" s="89">
        <v>28389.73060675446</v>
      </c>
      <c r="EG132" s="89"/>
      <c r="EH132" s="89"/>
      <c r="EI132" s="89"/>
      <c r="EJ132" s="89"/>
      <c r="EK132" s="89"/>
      <c r="EL132" s="89"/>
      <c r="EM132" s="89"/>
      <c r="EN132" s="89"/>
      <c r="EO132" s="89"/>
      <c r="EP132" s="89"/>
      <c r="EQ132" s="89">
        <v>11.564585936616515</v>
      </c>
      <c r="ER132" s="89">
        <v>44084.355958903725</v>
      </c>
    </row>
    <row r="133" spans="1:148" x14ac:dyDescent="0.25">
      <c r="A133" s="88" t="s">
        <v>48</v>
      </c>
      <c r="B133" s="89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  <c r="AB133" s="89"/>
      <c r="AC133" s="89"/>
      <c r="AD133" s="89"/>
      <c r="AE133" s="89"/>
      <c r="AF133" s="89"/>
      <c r="AG133" s="89"/>
      <c r="AH133" s="89"/>
      <c r="AI133" s="89"/>
      <c r="AJ133" s="89"/>
      <c r="AK133" s="89"/>
      <c r="AL133" s="89"/>
      <c r="AM133" s="89"/>
      <c r="AN133" s="89"/>
      <c r="AO133" s="89"/>
      <c r="AP133" s="89"/>
      <c r="AQ133" s="89"/>
      <c r="AR133" s="89"/>
      <c r="AS133" s="89"/>
      <c r="AT133" s="89"/>
      <c r="AU133" s="89"/>
      <c r="AV133" s="89"/>
      <c r="AW133" s="89"/>
      <c r="AX133" s="89"/>
      <c r="AY133" s="89"/>
      <c r="AZ133" s="89"/>
      <c r="BA133" s="89"/>
      <c r="BB133" s="89"/>
      <c r="BC133" s="89"/>
      <c r="BD133" s="89"/>
      <c r="BE133" s="89"/>
      <c r="BF133" s="89"/>
      <c r="BG133" s="89"/>
      <c r="BH133" s="89"/>
      <c r="BI133" s="89"/>
      <c r="BJ133" s="89"/>
      <c r="BK133" s="89"/>
      <c r="BL133" s="89"/>
      <c r="BM133" s="89"/>
      <c r="BN133" s="89"/>
      <c r="BO133" s="89"/>
      <c r="BP133" s="89"/>
      <c r="BQ133" s="89"/>
      <c r="BR133" s="89"/>
      <c r="BS133" s="89"/>
      <c r="BT133" s="89"/>
      <c r="BU133" s="89"/>
      <c r="BV133" s="89"/>
      <c r="BW133" s="89"/>
      <c r="BX133" s="89"/>
      <c r="BY133" s="89"/>
      <c r="BZ133" s="89"/>
      <c r="CA133" s="89"/>
      <c r="CB133" s="89"/>
      <c r="CC133" s="89"/>
      <c r="CD133" s="89"/>
      <c r="CE133" s="89"/>
      <c r="CF133" s="89"/>
      <c r="CG133" s="89"/>
      <c r="CH133" s="89"/>
      <c r="CI133" s="89"/>
      <c r="CJ133" s="89"/>
      <c r="CK133" s="89"/>
      <c r="CL133" s="89"/>
      <c r="CM133" s="89"/>
      <c r="CN133" s="89"/>
      <c r="CO133" s="89"/>
      <c r="CP133" s="89"/>
      <c r="CQ133" s="89"/>
      <c r="CR133" s="89"/>
      <c r="CS133" s="89"/>
      <c r="CT133" s="89"/>
      <c r="CU133" s="89"/>
      <c r="CV133" s="89"/>
      <c r="CW133" s="89"/>
      <c r="CX133" s="89"/>
      <c r="CY133" s="89"/>
      <c r="CZ133" s="89"/>
      <c r="DA133" s="89"/>
      <c r="DB133" s="89"/>
      <c r="DC133" s="89"/>
      <c r="DD133" s="89"/>
      <c r="DE133" s="89"/>
      <c r="DF133" s="89"/>
      <c r="DG133" s="89"/>
      <c r="DH133" s="89"/>
      <c r="DI133" s="89"/>
      <c r="DJ133" s="89"/>
      <c r="DK133" s="89"/>
      <c r="DL133" s="89"/>
      <c r="DM133" s="89"/>
      <c r="DN133" s="89">
        <v>9593.8801503583418</v>
      </c>
      <c r="DO133" s="89">
        <v>6111.331533205338</v>
      </c>
      <c r="DP133" s="89">
        <v>4437.8584642129163</v>
      </c>
      <c r="DQ133" s="89">
        <v>1648.3934134634189</v>
      </c>
      <c r="DR133" s="89">
        <v>1421.4241807665242</v>
      </c>
      <c r="DS133" s="89"/>
      <c r="DT133" s="89">
        <v>774.15781586337209</v>
      </c>
      <c r="DU133" s="89"/>
      <c r="DV133" s="89"/>
      <c r="DW133" s="89"/>
      <c r="DX133" s="89"/>
      <c r="DY133" s="89"/>
      <c r="DZ133" s="89"/>
      <c r="EA133" s="89"/>
      <c r="EB133" s="89"/>
      <c r="EC133" s="89"/>
      <c r="ED133" s="89"/>
      <c r="EE133" s="89"/>
      <c r="EF133" s="89">
        <v>36663.950171325858</v>
      </c>
      <c r="EG133" s="89"/>
      <c r="EH133" s="89"/>
      <c r="EI133" s="89"/>
      <c r="EJ133" s="89"/>
      <c r="EK133" s="89"/>
      <c r="EL133" s="89"/>
      <c r="EM133" s="89"/>
      <c r="EN133" s="89"/>
      <c r="EO133" s="89"/>
      <c r="EP133" s="89"/>
      <c r="EQ133" s="89">
        <v>25.04202258777493</v>
      </c>
      <c r="ER133" s="89">
        <v>60676.037751783544</v>
      </c>
    </row>
    <row r="134" spans="1:148" x14ac:dyDescent="0.25">
      <c r="A134" s="88" t="s">
        <v>49</v>
      </c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  <c r="AC134" s="89"/>
      <c r="AD134" s="89"/>
      <c r="AE134" s="89"/>
      <c r="AF134" s="89"/>
      <c r="AG134" s="89"/>
      <c r="AH134" s="89"/>
      <c r="AI134" s="89"/>
      <c r="AJ134" s="89"/>
      <c r="AK134" s="89"/>
      <c r="AL134" s="89"/>
      <c r="AM134" s="89"/>
      <c r="AN134" s="89"/>
      <c r="AO134" s="89"/>
      <c r="AP134" s="89"/>
      <c r="AQ134" s="89"/>
      <c r="AR134" s="89"/>
      <c r="AS134" s="89"/>
      <c r="AT134" s="89"/>
      <c r="AU134" s="89"/>
      <c r="AV134" s="89"/>
      <c r="AW134" s="89"/>
      <c r="AX134" s="89"/>
      <c r="AY134" s="89"/>
      <c r="AZ134" s="89"/>
      <c r="BA134" s="89"/>
      <c r="BB134" s="89"/>
      <c r="BC134" s="89"/>
      <c r="BD134" s="89"/>
      <c r="BE134" s="89"/>
      <c r="BF134" s="89"/>
      <c r="BG134" s="89"/>
      <c r="BH134" s="89"/>
      <c r="BI134" s="89"/>
      <c r="BJ134" s="89"/>
      <c r="BK134" s="89"/>
      <c r="BL134" s="89"/>
      <c r="BM134" s="89"/>
      <c r="BN134" s="89"/>
      <c r="BO134" s="89"/>
      <c r="BP134" s="89"/>
      <c r="BQ134" s="89"/>
      <c r="BR134" s="89"/>
      <c r="BS134" s="89"/>
      <c r="BT134" s="89"/>
      <c r="BU134" s="89"/>
      <c r="BV134" s="89"/>
      <c r="BW134" s="89"/>
      <c r="BX134" s="89"/>
      <c r="BY134" s="89"/>
      <c r="BZ134" s="89"/>
      <c r="CA134" s="89"/>
      <c r="CB134" s="89"/>
      <c r="CC134" s="89"/>
      <c r="CD134" s="89"/>
      <c r="CE134" s="89"/>
      <c r="CF134" s="89"/>
      <c r="CG134" s="89"/>
      <c r="CH134" s="89"/>
      <c r="CI134" s="89"/>
      <c r="CJ134" s="89"/>
      <c r="CK134" s="89"/>
      <c r="CL134" s="89"/>
      <c r="CM134" s="89"/>
      <c r="CN134" s="89"/>
      <c r="CO134" s="89"/>
      <c r="CP134" s="89"/>
      <c r="CQ134" s="89"/>
      <c r="CR134" s="89"/>
      <c r="CS134" s="89"/>
      <c r="CT134" s="89"/>
      <c r="CU134" s="89"/>
      <c r="CV134" s="89"/>
      <c r="CW134" s="89"/>
      <c r="CX134" s="89"/>
      <c r="CY134" s="89"/>
      <c r="CZ134" s="89"/>
      <c r="DA134" s="89"/>
      <c r="DB134" s="89"/>
      <c r="DC134" s="89"/>
      <c r="DD134" s="89"/>
      <c r="DE134" s="89"/>
      <c r="DF134" s="89"/>
      <c r="DG134" s="89"/>
      <c r="DH134" s="89"/>
      <c r="DI134" s="89"/>
      <c r="DJ134" s="89"/>
      <c r="DK134" s="89"/>
      <c r="DL134" s="89"/>
      <c r="DM134" s="89"/>
      <c r="DN134" s="89">
        <v>11120.909121539033</v>
      </c>
      <c r="DO134" s="89">
        <v>8910.1433005009894</v>
      </c>
      <c r="DP134" s="89">
        <v>10690.177400489345</v>
      </c>
      <c r="DQ134" s="89">
        <v>3151.2732648789129</v>
      </c>
      <c r="DR134" s="89">
        <v>2794.3077531428162</v>
      </c>
      <c r="DS134" s="89"/>
      <c r="DT134" s="89">
        <v>1896.9277611452551</v>
      </c>
      <c r="DU134" s="89"/>
      <c r="DV134" s="89"/>
      <c r="DW134" s="89"/>
      <c r="DX134" s="89"/>
      <c r="DY134" s="89"/>
      <c r="DZ134" s="89"/>
      <c r="EA134" s="89"/>
      <c r="EB134" s="89"/>
      <c r="EC134" s="89"/>
      <c r="ED134" s="89"/>
      <c r="EE134" s="89"/>
      <c r="EF134" s="89">
        <v>37083.035723041707</v>
      </c>
      <c r="EG134" s="89"/>
      <c r="EH134" s="89"/>
      <c r="EI134" s="89"/>
      <c r="EJ134" s="89"/>
      <c r="EK134" s="89"/>
      <c r="EL134" s="89"/>
      <c r="EM134" s="89"/>
      <c r="EN134" s="89"/>
      <c r="EO134" s="89"/>
      <c r="EP134" s="89"/>
      <c r="EQ134" s="89">
        <v>47.285824017984396</v>
      </c>
      <c r="ER134" s="89">
        <v>75694.060148756034</v>
      </c>
    </row>
    <row r="135" spans="1:148" x14ac:dyDescent="0.25">
      <c r="A135" s="88" t="s">
        <v>50</v>
      </c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  <c r="AC135" s="89"/>
      <c r="AD135" s="89"/>
      <c r="AE135" s="89"/>
      <c r="AF135" s="89"/>
      <c r="AG135" s="89"/>
      <c r="AH135" s="89"/>
      <c r="AI135" s="89"/>
      <c r="AJ135" s="89"/>
      <c r="AK135" s="89"/>
      <c r="AL135" s="89"/>
      <c r="AM135" s="89"/>
      <c r="AN135" s="89"/>
      <c r="AO135" s="89"/>
      <c r="AP135" s="89"/>
      <c r="AQ135" s="89"/>
      <c r="AR135" s="89"/>
      <c r="AS135" s="89"/>
      <c r="AT135" s="89"/>
      <c r="AU135" s="89"/>
      <c r="AV135" s="89"/>
      <c r="AW135" s="89"/>
      <c r="AX135" s="89"/>
      <c r="AY135" s="89"/>
      <c r="AZ135" s="89"/>
      <c r="BA135" s="89"/>
      <c r="BB135" s="89"/>
      <c r="BC135" s="89"/>
      <c r="BD135" s="89"/>
      <c r="BE135" s="89"/>
      <c r="BF135" s="89"/>
      <c r="BG135" s="89"/>
      <c r="BH135" s="89"/>
      <c r="BI135" s="89"/>
      <c r="BJ135" s="89"/>
      <c r="BK135" s="89"/>
      <c r="BL135" s="89"/>
      <c r="BM135" s="89"/>
      <c r="BN135" s="89"/>
      <c r="BO135" s="89"/>
      <c r="BP135" s="89"/>
      <c r="BQ135" s="89"/>
      <c r="BR135" s="89"/>
      <c r="BS135" s="89"/>
      <c r="BT135" s="89"/>
      <c r="BU135" s="89"/>
      <c r="BV135" s="89"/>
      <c r="BW135" s="89"/>
      <c r="BX135" s="89"/>
      <c r="BY135" s="89"/>
      <c r="BZ135" s="89"/>
      <c r="CA135" s="89"/>
      <c r="CB135" s="89"/>
      <c r="CC135" s="89"/>
      <c r="CD135" s="89"/>
      <c r="CE135" s="89"/>
      <c r="CF135" s="89"/>
      <c r="CG135" s="89"/>
      <c r="CH135" s="89"/>
      <c r="CI135" s="89"/>
      <c r="CJ135" s="89"/>
      <c r="CK135" s="89"/>
      <c r="CL135" s="89"/>
      <c r="CM135" s="89"/>
      <c r="CN135" s="89"/>
      <c r="CO135" s="89"/>
      <c r="CP135" s="89"/>
      <c r="CQ135" s="89"/>
      <c r="CR135" s="89"/>
      <c r="CS135" s="89"/>
      <c r="CT135" s="89"/>
      <c r="CU135" s="89"/>
      <c r="CV135" s="89"/>
      <c r="CW135" s="89"/>
      <c r="CX135" s="89"/>
      <c r="CY135" s="89"/>
      <c r="CZ135" s="89"/>
      <c r="DA135" s="89"/>
      <c r="DB135" s="89"/>
      <c r="DC135" s="89"/>
      <c r="DD135" s="89"/>
      <c r="DE135" s="89"/>
      <c r="DF135" s="89"/>
      <c r="DG135" s="89"/>
      <c r="DH135" s="89"/>
      <c r="DI135" s="89"/>
      <c r="DJ135" s="89"/>
      <c r="DK135" s="89"/>
      <c r="DL135" s="89"/>
      <c r="DM135" s="89"/>
      <c r="DN135" s="89">
        <v>11578.864424242127</v>
      </c>
      <c r="DO135" s="89">
        <v>14253.479107898311</v>
      </c>
      <c r="DP135" s="89">
        <v>12896.646332436541</v>
      </c>
      <c r="DQ135" s="89">
        <v>5098.2669200021037</v>
      </c>
      <c r="DR135" s="89">
        <v>4265.994610255575</v>
      </c>
      <c r="DS135" s="89"/>
      <c r="DT135" s="89">
        <v>3234.6677281001498</v>
      </c>
      <c r="DU135" s="89"/>
      <c r="DV135" s="89"/>
      <c r="DW135" s="89"/>
      <c r="DX135" s="89"/>
      <c r="DY135" s="89"/>
      <c r="DZ135" s="89"/>
      <c r="EA135" s="89"/>
      <c r="EB135" s="89"/>
      <c r="EC135" s="89"/>
      <c r="ED135" s="89"/>
      <c r="EE135" s="89"/>
      <c r="EF135" s="89">
        <v>36403.259960741576</v>
      </c>
      <c r="EG135" s="89"/>
      <c r="EH135" s="89"/>
      <c r="EI135" s="89"/>
      <c r="EJ135" s="89"/>
      <c r="EK135" s="89"/>
      <c r="EL135" s="89"/>
      <c r="EM135" s="89"/>
      <c r="EN135" s="89"/>
      <c r="EO135" s="89"/>
      <c r="EP135" s="89"/>
      <c r="EQ135" s="89">
        <v>75.430420756278735</v>
      </c>
      <c r="ER135" s="89">
        <v>87806.609504432665</v>
      </c>
    </row>
    <row r="136" spans="1:148" x14ac:dyDescent="0.25">
      <c r="A136" s="88" t="s">
        <v>51</v>
      </c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89"/>
      <c r="AB136" s="89"/>
      <c r="AC136" s="89"/>
      <c r="AD136" s="89"/>
      <c r="AE136" s="89"/>
      <c r="AF136" s="89"/>
      <c r="AG136" s="89"/>
      <c r="AH136" s="89"/>
      <c r="AI136" s="89"/>
      <c r="AJ136" s="89"/>
      <c r="AK136" s="89"/>
      <c r="AL136" s="89"/>
      <c r="AM136" s="89"/>
      <c r="AN136" s="89"/>
      <c r="AO136" s="89"/>
      <c r="AP136" s="89"/>
      <c r="AQ136" s="89"/>
      <c r="AR136" s="89"/>
      <c r="AS136" s="89"/>
      <c r="AT136" s="89"/>
      <c r="AU136" s="89"/>
      <c r="AV136" s="89"/>
      <c r="AW136" s="89"/>
      <c r="AX136" s="89"/>
      <c r="AY136" s="89"/>
      <c r="AZ136" s="89"/>
      <c r="BA136" s="89"/>
      <c r="BB136" s="89"/>
      <c r="BC136" s="89"/>
      <c r="BD136" s="89"/>
      <c r="BE136" s="89"/>
      <c r="BF136" s="89"/>
      <c r="BG136" s="89"/>
      <c r="BH136" s="89"/>
      <c r="BI136" s="89"/>
      <c r="BJ136" s="89"/>
      <c r="BK136" s="89"/>
      <c r="BL136" s="89"/>
      <c r="BM136" s="89"/>
      <c r="BN136" s="89"/>
      <c r="BO136" s="89"/>
      <c r="BP136" s="89"/>
      <c r="BQ136" s="89"/>
      <c r="BR136" s="89"/>
      <c r="BS136" s="89"/>
      <c r="BT136" s="89"/>
      <c r="BU136" s="89"/>
      <c r="BV136" s="89"/>
      <c r="BW136" s="89"/>
      <c r="BX136" s="89"/>
      <c r="BY136" s="89"/>
      <c r="BZ136" s="89"/>
      <c r="CA136" s="89"/>
      <c r="CB136" s="89"/>
      <c r="CC136" s="89"/>
      <c r="CD136" s="89"/>
      <c r="CE136" s="89"/>
      <c r="CF136" s="89"/>
      <c r="CG136" s="89"/>
      <c r="CH136" s="89"/>
      <c r="CI136" s="89"/>
      <c r="CJ136" s="89"/>
      <c r="CK136" s="89"/>
      <c r="CL136" s="89"/>
      <c r="CM136" s="89"/>
      <c r="CN136" s="89"/>
      <c r="CO136" s="89"/>
      <c r="CP136" s="89"/>
      <c r="CQ136" s="89"/>
      <c r="CR136" s="89"/>
      <c r="CS136" s="89"/>
      <c r="CT136" s="89"/>
      <c r="CU136" s="89"/>
      <c r="CV136" s="89"/>
      <c r="CW136" s="89"/>
      <c r="CX136" s="89"/>
      <c r="CY136" s="89"/>
      <c r="CZ136" s="89"/>
      <c r="DA136" s="89"/>
      <c r="DB136" s="89"/>
      <c r="DC136" s="89"/>
      <c r="DD136" s="89"/>
      <c r="DE136" s="89"/>
      <c r="DF136" s="89"/>
      <c r="DG136" s="89"/>
      <c r="DH136" s="89"/>
      <c r="DI136" s="89"/>
      <c r="DJ136" s="89"/>
      <c r="DK136" s="89"/>
      <c r="DL136" s="89"/>
      <c r="DM136" s="89"/>
      <c r="DN136" s="89">
        <v>10862.675509066399</v>
      </c>
      <c r="DO136" s="89">
        <v>15477.571773987895</v>
      </c>
      <c r="DP136" s="89">
        <v>22963.679500054179</v>
      </c>
      <c r="DQ136" s="89">
        <v>9392.4035972107813</v>
      </c>
      <c r="DR136" s="89">
        <v>6004.3613314833419</v>
      </c>
      <c r="DS136" s="89"/>
      <c r="DT136" s="89">
        <v>5625.0577736963023</v>
      </c>
      <c r="DU136" s="89"/>
      <c r="DV136" s="89"/>
      <c r="DW136" s="89"/>
      <c r="DX136" s="89"/>
      <c r="DY136" s="89"/>
      <c r="DZ136" s="89"/>
      <c r="EA136" s="89"/>
      <c r="EB136" s="89"/>
      <c r="EC136" s="89"/>
      <c r="ED136" s="89"/>
      <c r="EE136" s="89"/>
      <c r="EF136" s="89">
        <v>33484.214924695894</v>
      </c>
      <c r="EG136" s="89"/>
      <c r="EH136" s="89"/>
      <c r="EI136" s="89"/>
      <c r="EJ136" s="89"/>
      <c r="EK136" s="89"/>
      <c r="EL136" s="89"/>
      <c r="EM136" s="89"/>
      <c r="EN136" s="89"/>
      <c r="EO136" s="89"/>
      <c r="EP136" s="89"/>
      <c r="EQ136" s="89">
        <v>116.60083342194035</v>
      </c>
      <c r="ER136" s="89">
        <v>103926.56524361674</v>
      </c>
    </row>
    <row r="137" spans="1:148" x14ac:dyDescent="0.25">
      <c r="A137" s="88" t="s">
        <v>52</v>
      </c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89"/>
      <c r="AC137" s="89"/>
      <c r="AD137" s="89"/>
      <c r="AE137" s="89"/>
      <c r="AF137" s="89"/>
      <c r="AG137" s="89"/>
      <c r="AH137" s="89"/>
      <c r="AI137" s="89"/>
      <c r="AJ137" s="89"/>
      <c r="AK137" s="89"/>
      <c r="AL137" s="89"/>
      <c r="AM137" s="89"/>
      <c r="AN137" s="89"/>
      <c r="AO137" s="89"/>
      <c r="AP137" s="89"/>
      <c r="AQ137" s="89"/>
      <c r="AR137" s="89"/>
      <c r="AS137" s="89"/>
      <c r="AT137" s="89"/>
      <c r="AU137" s="89"/>
      <c r="AV137" s="89"/>
      <c r="AW137" s="89"/>
      <c r="AX137" s="89"/>
      <c r="AY137" s="89"/>
      <c r="AZ137" s="89"/>
      <c r="BA137" s="89"/>
      <c r="BB137" s="89"/>
      <c r="BC137" s="89"/>
      <c r="BD137" s="89"/>
      <c r="BE137" s="89"/>
      <c r="BF137" s="89"/>
      <c r="BG137" s="89"/>
      <c r="BH137" s="89"/>
      <c r="BI137" s="89"/>
      <c r="BJ137" s="89"/>
      <c r="BK137" s="89"/>
      <c r="BL137" s="89"/>
      <c r="BM137" s="89"/>
      <c r="BN137" s="89"/>
      <c r="BO137" s="89"/>
      <c r="BP137" s="89"/>
      <c r="BQ137" s="89"/>
      <c r="BR137" s="89"/>
      <c r="BS137" s="89"/>
      <c r="BT137" s="89"/>
      <c r="BU137" s="89"/>
      <c r="BV137" s="89"/>
      <c r="BW137" s="89"/>
      <c r="BX137" s="89"/>
      <c r="BY137" s="89"/>
      <c r="BZ137" s="89"/>
      <c r="CA137" s="89"/>
      <c r="CB137" s="89"/>
      <c r="CC137" s="89"/>
      <c r="CD137" s="89"/>
      <c r="CE137" s="89"/>
      <c r="CF137" s="89"/>
      <c r="CG137" s="89"/>
      <c r="CH137" s="89"/>
      <c r="CI137" s="89"/>
      <c r="CJ137" s="89"/>
      <c r="CK137" s="89"/>
      <c r="CL137" s="89"/>
      <c r="CM137" s="89"/>
      <c r="CN137" s="89"/>
      <c r="CO137" s="89"/>
      <c r="CP137" s="89"/>
      <c r="CQ137" s="89"/>
      <c r="CR137" s="89"/>
      <c r="CS137" s="89"/>
      <c r="CT137" s="89"/>
      <c r="CU137" s="89"/>
      <c r="CV137" s="89"/>
      <c r="CW137" s="89"/>
      <c r="CX137" s="89"/>
      <c r="CY137" s="89"/>
      <c r="CZ137" s="89"/>
      <c r="DA137" s="89"/>
      <c r="DB137" s="89"/>
      <c r="DC137" s="89"/>
      <c r="DD137" s="89"/>
      <c r="DE137" s="89"/>
      <c r="DF137" s="89"/>
      <c r="DG137" s="89"/>
      <c r="DH137" s="89"/>
      <c r="DI137" s="89"/>
      <c r="DJ137" s="89"/>
      <c r="DK137" s="89"/>
      <c r="DL137" s="89"/>
      <c r="DM137" s="89"/>
      <c r="DN137" s="89">
        <v>10202.0013229453</v>
      </c>
      <c r="DO137" s="89">
        <v>19876.871062312748</v>
      </c>
      <c r="DP137" s="89">
        <v>28952.671989279435</v>
      </c>
      <c r="DQ137" s="89">
        <v>22310.675635201489</v>
      </c>
      <c r="DR137" s="89">
        <v>9833.9733553365604</v>
      </c>
      <c r="DS137" s="89"/>
      <c r="DT137" s="89">
        <v>11781.703113544156</v>
      </c>
      <c r="DU137" s="89"/>
      <c r="DV137" s="89"/>
      <c r="DW137" s="89"/>
      <c r="DX137" s="89"/>
      <c r="DY137" s="89"/>
      <c r="DZ137" s="89"/>
      <c r="EA137" s="89"/>
      <c r="EB137" s="89"/>
      <c r="EC137" s="89"/>
      <c r="ED137" s="89"/>
      <c r="EE137" s="89"/>
      <c r="EF137" s="89">
        <v>24472.027145310865</v>
      </c>
      <c r="EG137" s="89"/>
      <c r="EH137" s="89"/>
      <c r="EI137" s="89"/>
      <c r="EJ137" s="89"/>
      <c r="EK137" s="89"/>
      <c r="EL137" s="89"/>
      <c r="EM137" s="89"/>
      <c r="EN137" s="89"/>
      <c r="EO137" s="89"/>
      <c r="EP137" s="89"/>
      <c r="EQ137" s="89">
        <v>164.80811534239442</v>
      </c>
      <c r="ER137" s="89">
        <v>127594.73173927295</v>
      </c>
    </row>
    <row r="138" spans="1:148" x14ac:dyDescent="0.25">
      <c r="A138" s="88" t="s">
        <v>53</v>
      </c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  <c r="AC138" s="89"/>
      <c r="AD138" s="89"/>
      <c r="AE138" s="89"/>
      <c r="AF138" s="89"/>
      <c r="AG138" s="89"/>
      <c r="AH138" s="89"/>
      <c r="AI138" s="89"/>
      <c r="AJ138" s="89"/>
      <c r="AK138" s="89"/>
      <c r="AL138" s="89"/>
      <c r="AM138" s="89"/>
      <c r="AN138" s="89"/>
      <c r="AO138" s="89"/>
      <c r="AP138" s="89"/>
      <c r="AQ138" s="89"/>
      <c r="AR138" s="89"/>
      <c r="AS138" s="89"/>
      <c r="AT138" s="89"/>
      <c r="AU138" s="89"/>
      <c r="AV138" s="89"/>
      <c r="AW138" s="89"/>
      <c r="AX138" s="89"/>
      <c r="AY138" s="89"/>
      <c r="AZ138" s="89"/>
      <c r="BA138" s="89"/>
      <c r="BB138" s="89"/>
      <c r="BC138" s="89"/>
      <c r="BD138" s="89"/>
      <c r="BE138" s="89"/>
      <c r="BF138" s="89"/>
      <c r="BG138" s="89"/>
      <c r="BH138" s="89"/>
      <c r="BI138" s="89"/>
      <c r="BJ138" s="89"/>
      <c r="BK138" s="89"/>
      <c r="BL138" s="89"/>
      <c r="BM138" s="89"/>
      <c r="BN138" s="89"/>
      <c r="BO138" s="89"/>
      <c r="BP138" s="89"/>
      <c r="BQ138" s="89"/>
      <c r="BR138" s="89"/>
      <c r="BS138" s="89"/>
      <c r="BT138" s="89"/>
      <c r="BU138" s="89"/>
      <c r="BV138" s="89"/>
      <c r="BW138" s="89"/>
      <c r="BX138" s="89"/>
      <c r="BY138" s="89"/>
      <c r="BZ138" s="89"/>
      <c r="CA138" s="89"/>
      <c r="CB138" s="89"/>
      <c r="CC138" s="89"/>
      <c r="CD138" s="89"/>
      <c r="CE138" s="89"/>
      <c r="CF138" s="89"/>
      <c r="CG138" s="89"/>
      <c r="CH138" s="89"/>
      <c r="CI138" s="89"/>
      <c r="CJ138" s="89"/>
      <c r="CK138" s="89"/>
      <c r="CL138" s="89"/>
      <c r="CM138" s="89"/>
      <c r="CN138" s="89"/>
      <c r="CO138" s="89"/>
      <c r="CP138" s="89"/>
      <c r="CQ138" s="89"/>
      <c r="CR138" s="89"/>
      <c r="CS138" s="89"/>
      <c r="CT138" s="89"/>
      <c r="CU138" s="89"/>
      <c r="CV138" s="89"/>
      <c r="CW138" s="89"/>
      <c r="CX138" s="89"/>
      <c r="CY138" s="89"/>
      <c r="CZ138" s="89"/>
      <c r="DA138" s="89"/>
      <c r="DB138" s="89"/>
      <c r="DC138" s="89"/>
      <c r="DD138" s="89"/>
      <c r="DE138" s="89"/>
      <c r="DF138" s="89"/>
      <c r="DG138" s="89"/>
      <c r="DH138" s="89"/>
      <c r="DI138" s="89"/>
      <c r="DJ138" s="89"/>
      <c r="DK138" s="89"/>
      <c r="DL138" s="89"/>
      <c r="DM138" s="89"/>
      <c r="DN138" s="89">
        <v>8110.4984896827082</v>
      </c>
      <c r="DO138" s="89">
        <v>18019.215597578539</v>
      </c>
      <c r="DP138" s="89">
        <v>50106.986714551109</v>
      </c>
      <c r="DQ138" s="89">
        <v>36305.790649791925</v>
      </c>
      <c r="DR138" s="89">
        <v>15248.093975700007</v>
      </c>
      <c r="DS138" s="89"/>
      <c r="DT138" s="89">
        <v>19850.165973902302</v>
      </c>
      <c r="DU138" s="89"/>
      <c r="DV138" s="89"/>
      <c r="DW138" s="89"/>
      <c r="DX138" s="89"/>
      <c r="DY138" s="89"/>
      <c r="DZ138" s="89"/>
      <c r="EA138" s="89"/>
      <c r="EB138" s="89"/>
      <c r="EC138" s="89"/>
      <c r="ED138" s="89"/>
      <c r="EE138" s="89"/>
      <c r="EF138" s="89">
        <v>22413.938737558026</v>
      </c>
      <c r="EG138" s="89"/>
      <c r="EH138" s="89"/>
      <c r="EI138" s="89"/>
      <c r="EJ138" s="89"/>
      <c r="EK138" s="89"/>
      <c r="EL138" s="89"/>
      <c r="EM138" s="89"/>
      <c r="EN138" s="89"/>
      <c r="EO138" s="89"/>
      <c r="EP138" s="89"/>
      <c r="EQ138" s="89">
        <v>341.1889178543554</v>
      </c>
      <c r="ER138" s="89">
        <v>170395.87905661899</v>
      </c>
    </row>
    <row r="139" spans="1:148" x14ac:dyDescent="0.25">
      <c r="A139" s="88" t="s">
        <v>54</v>
      </c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89"/>
      <c r="AB139" s="89"/>
      <c r="AC139" s="89"/>
      <c r="AD139" s="89"/>
      <c r="AE139" s="89"/>
      <c r="AF139" s="89"/>
      <c r="AG139" s="89"/>
      <c r="AH139" s="89"/>
      <c r="AI139" s="89"/>
      <c r="AJ139" s="89"/>
      <c r="AK139" s="89"/>
      <c r="AL139" s="89"/>
      <c r="AM139" s="89"/>
      <c r="AN139" s="89"/>
      <c r="AO139" s="89"/>
      <c r="AP139" s="89"/>
      <c r="AQ139" s="89"/>
      <c r="AR139" s="89"/>
      <c r="AS139" s="89"/>
      <c r="AT139" s="89"/>
      <c r="AU139" s="89"/>
      <c r="AV139" s="89"/>
      <c r="AW139" s="89"/>
      <c r="AX139" s="89"/>
      <c r="AY139" s="89"/>
      <c r="AZ139" s="89"/>
      <c r="BA139" s="89"/>
      <c r="BB139" s="89"/>
      <c r="BC139" s="89"/>
      <c r="BD139" s="89"/>
      <c r="BE139" s="89"/>
      <c r="BF139" s="89"/>
      <c r="BG139" s="89"/>
      <c r="BH139" s="89"/>
      <c r="BI139" s="89"/>
      <c r="BJ139" s="89"/>
      <c r="BK139" s="89"/>
      <c r="BL139" s="89"/>
      <c r="BM139" s="89"/>
      <c r="BN139" s="89"/>
      <c r="BO139" s="89"/>
      <c r="BP139" s="89"/>
      <c r="BQ139" s="89"/>
      <c r="BR139" s="89"/>
      <c r="BS139" s="89"/>
      <c r="BT139" s="89"/>
      <c r="BU139" s="89"/>
      <c r="BV139" s="89"/>
      <c r="BW139" s="89"/>
      <c r="BX139" s="89"/>
      <c r="BY139" s="89"/>
      <c r="BZ139" s="89"/>
      <c r="CA139" s="89"/>
      <c r="CB139" s="89"/>
      <c r="CC139" s="89"/>
      <c r="CD139" s="89"/>
      <c r="CE139" s="89"/>
      <c r="CF139" s="89"/>
      <c r="CG139" s="89"/>
      <c r="CH139" s="89"/>
      <c r="CI139" s="89"/>
      <c r="CJ139" s="89"/>
      <c r="CK139" s="89"/>
      <c r="CL139" s="89"/>
      <c r="CM139" s="89"/>
      <c r="CN139" s="89"/>
      <c r="CO139" s="89"/>
      <c r="CP139" s="89"/>
      <c r="CQ139" s="89"/>
      <c r="CR139" s="89"/>
      <c r="CS139" s="89"/>
      <c r="CT139" s="89"/>
      <c r="CU139" s="89"/>
      <c r="CV139" s="89"/>
      <c r="CW139" s="89"/>
      <c r="CX139" s="89"/>
      <c r="CY139" s="89"/>
      <c r="CZ139" s="89"/>
      <c r="DA139" s="89"/>
      <c r="DB139" s="89"/>
      <c r="DC139" s="89"/>
      <c r="DD139" s="89"/>
      <c r="DE139" s="89"/>
      <c r="DF139" s="89"/>
      <c r="DG139" s="89"/>
      <c r="DH139" s="89"/>
      <c r="DI139" s="89"/>
      <c r="DJ139" s="89"/>
      <c r="DK139" s="89"/>
      <c r="DL139" s="89"/>
      <c r="DM139" s="89"/>
      <c r="DN139" s="89">
        <v>5788.2118061129677</v>
      </c>
      <c r="DO139" s="89">
        <v>26255.2805232178</v>
      </c>
      <c r="DP139" s="89">
        <v>54683.16665409194</v>
      </c>
      <c r="DQ139" s="89">
        <v>88000.237397311561</v>
      </c>
      <c r="DR139" s="89">
        <v>29741.554463756587</v>
      </c>
      <c r="DS139" s="89"/>
      <c r="DT139" s="89">
        <v>40930.828766866529</v>
      </c>
      <c r="DU139" s="89"/>
      <c r="DV139" s="89"/>
      <c r="DW139" s="89"/>
      <c r="DX139" s="89"/>
      <c r="DY139" s="89"/>
      <c r="DZ139" s="89"/>
      <c r="EA139" s="89"/>
      <c r="EB139" s="89"/>
      <c r="EC139" s="89"/>
      <c r="ED139" s="89"/>
      <c r="EE139" s="89"/>
      <c r="EF139" s="89">
        <v>17500.821949717276</v>
      </c>
      <c r="EG139" s="89"/>
      <c r="EH139" s="89"/>
      <c r="EI139" s="89"/>
      <c r="EJ139" s="89"/>
      <c r="EK139" s="89"/>
      <c r="EL139" s="89"/>
      <c r="EM139" s="89"/>
      <c r="EN139" s="89"/>
      <c r="EO139" s="89"/>
      <c r="EP139" s="89"/>
      <c r="EQ139" s="89">
        <v>688.32629442177563</v>
      </c>
      <c r="ER139" s="89">
        <v>263588.42785549647</v>
      </c>
    </row>
    <row r="140" spans="1:148" x14ac:dyDescent="0.25">
      <c r="A140" s="88" t="s">
        <v>55</v>
      </c>
      <c r="B140" s="89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  <c r="AC140" s="89"/>
      <c r="AD140" s="89"/>
      <c r="AE140" s="89"/>
      <c r="AF140" s="89"/>
      <c r="AG140" s="89"/>
      <c r="AH140" s="89"/>
      <c r="AI140" s="89"/>
      <c r="AJ140" s="89"/>
      <c r="AK140" s="89"/>
      <c r="AL140" s="89"/>
      <c r="AM140" s="89"/>
      <c r="AN140" s="89"/>
      <c r="AO140" s="89"/>
      <c r="AP140" s="89"/>
      <c r="AQ140" s="89"/>
      <c r="AR140" s="89"/>
      <c r="AS140" s="89"/>
      <c r="AT140" s="89"/>
      <c r="AU140" s="89"/>
      <c r="AV140" s="89"/>
      <c r="AW140" s="89"/>
      <c r="AX140" s="89"/>
      <c r="AY140" s="89"/>
      <c r="AZ140" s="89"/>
      <c r="BA140" s="89"/>
      <c r="BB140" s="89"/>
      <c r="BC140" s="89"/>
      <c r="BD140" s="89"/>
      <c r="BE140" s="89"/>
      <c r="BF140" s="89"/>
      <c r="BG140" s="89"/>
      <c r="BH140" s="89"/>
      <c r="BI140" s="89"/>
      <c r="BJ140" s="89"/>
      <c r="BK140" s="89"/>
      <c r="BL140" s="89"/>
      <c r="BM140" s="89"/>
      <c r="BN140" s="89"/>
      <c r="BO140" s="89"/>
      <c r="BP140" s="89"/>
      <c r="BQ140" s="89"/>
      <c r="BR140" s="89"/>
      <c r="BS140" s="89"/>
      <c r="BT140" s="89"/>
      <c r="BU140" s="89"/>
      <c r="BV140" s="89"/>
      <c r="BW140" s="89"/>
      <c r="BX140" s="89"/>
      <c r="BY140" s="89"/>
      <c r="BZ140" s="89"/>
      <c r="CA140" s="89"/>
      <c r="CB140" s="89"/>
      <c r="CC140" s="89"/>
      <c r="CD140" s="89"/>
      <c r="CE140" s="89"/>
      <c r="CF140" s="89"/>
      <c r="CG140" s="89"/>
      <c r="CH140" s="89"/>
      <c r="CI140" s="89"/>
      <c r="CJ140" s="89"/>
      <c r="CK140" s="89"/>
      <c r="CL140" s="89"/>
      <c r="CM140" s="89"/>
      <c r="CN140" s="89"/>
      <c r="CO140" s="89"/>
      <c r="CP140" s="89"/>
      <c r="CQ140" s="89"/>
      <c r="CR140" s="89"/>
      <c r="CS140" s="89"/>
      <c r="CT140" s="89"/>
      <c r="CU140" s="89"/>
      <c r="CV140" s="89"/>
      <c r="CW140" s="89"/>
      <c r="CX140" s="89"/>
      <c r="CY140" s="89"/>
      <c r="CZ140" s="89"/>
      <c r="DA140" s="89"/>
      <c r="DB140" s="89"/>
      <c r="DC140" s="89"/>
      <c r="DD140" s="89"/>
      <c r="DE140" s="89"/>
      <c r="DF140" s="89"/>
      <c r="DG140" s="89"/>
      <c r="DH140" s="89"/>
      <c r="DI140" s="89"/>
      <c r="DJ140" s="89"/>
      <c r="DK140" s="89"/>
      <c r="DL140" s="89"/>
      <c r="DM140" s="89"/>
      <c r="DN140" s="89">
        <v>4517.8300868108545</v>
      </c>
      <c r="DO140" s="89">
        <v>18914.153774825849</v>
      </c>
      <c r="DP140" s="89">
        <v>83526.425327875564</v>
      </c>
      <c r="DQ140" s="89">
        <v>208005.33964794088</v>
      </c>
      <c r="DR140" s="89">
        <v>94553.484988240758</v>
      </c>
      <c r="DS140" s="89"/>
      <c r="DT140" s="89">
        <v>94320.998508837132</v>
      </c>
      <c r="DU140" s="89"/>
      <c r="DV140" s="89"/>
      <c r="DW140" s="89"/>
      <c r="DX140" s="89"/>
      <c r="DY140" s="89"/>
      <c r="DZ140" s="89"/>
      <c r="EA140" s="89"/>
      <c r="EB140" s="89"/>
      <c r="EC140" s="89"/>
      <c r="ED140" s="89"/>
      <c r="EE140" s="89"/>
      <c r="EF140" s="89">
        <v>17467.85876461005</v>
      </c>
      <c r="EG140" s="89"/>
      <c r="EH140" s="89"/>
      <c r="EI140" s="89"/>
      <c r="EJ140" s="89"/>
      <c r="EK140" s="89"/>
      <c r="EL140" s="89"/>
      <c r="EM140" s="89"/>
      <c r="EN140" s="89"/>
      <c r="EO140" s="89"/>
      <c r="EP140" s="89"/>
      <c r="EQ140" s="89">
        <v>2494.3097545911373</v>
      </c>
      <c r="ER140" s="89">
        <v>523800.40085373219</v>
      </c>
    </row>
    <row r="141" spans="1:148" x14ac:dyDescent="0.25">
      <c r="A141" s="88" t="s">
        <v>728</v>
      </c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  <c r="AB141" s="89"/>
      <c r="AC141" s="89"/>
      <c r="AD141" s="89"/>
      <c r="AE141" s="89"/>
      <c r="AF141" s="89"/>
      <c r="AG141" s="89"/>
      <c r="AH141" s="89"/>
      <c r="AI141" s="89"/>
      <c r="AJ141" s="89"/>
      <c r="AK141" s="89"/>
      <c r="AL141" s="89"/>
      <c r="AM141" s="89"/>
      <c r="AN141" s="89"/>
      <c r="AO141" s="89"/>
      <c r="AP141" s="89"/>
      <c r="AQ141" s="89"/>
      <c r="AR141" s="89"/>
      <c r="AS141" s="89"/>
      <c r="AT141" s="89"/>
      <c r="AU141" s="89"/>
      <c r="AV141" s="89"/>
      <c r="AW141" s="89"/>
      <c r="AX141" s="89"/>
      <c r="AY141" s="89"/>
      <c r="AZ141" s="89"/>
      <c r="BA141" s="89"/>
      <c r="BB141" s="89"/>
      <c r="BC141" s="89"/>
      <c r="BD141" s="89"/>
      <c r="BE141" s="89"/>
      <c r="BF141" s="89"/>
      <c r="BG141" s="89"/>
      <c r="BH141" s="89"/>
      <c r="BI141" s="89"/>
      <c r="BJ141" s="89"/>
      <c r="BK141" s="89"/>
      <c r="BL141" s="89"/>
      <c r="BM141" s="89"/>
      <c r="BN141" s="89"/>
      <c r="BO141" s="89"/>
      <c r="BP141" s="89"/>
      <c r="BQ141" s="89"/>
      <c r="BR141" s="89"/>
      <c r="BS141" s="89"/>
      <c r="BT141" s="89"/>
      <c r="BU141" s="89"/>
      <c r="BV141" s="89"/>
      <c r="BW141" s="89"/>
      <c r="BX141" s="89"/>
      <c r="BY141" s="89"/>
      <c r="BZ141" s="89"/>
      <c r="CA141" s="89"/>
      <c r="CB141" s="89"/>
      <c r="CC141" s="89"/>
      <c r="CD141" s="89"/>
      <c r="CE141" s="89"/>
      <c r="CF141" s="89"/>
      <c r="CG141" s="89"/>
      <c r="CH141" s="89"/>
      <c r="CI141" s="89"/>
      <c r="CJ141" s="89"/>
      <c r="CK141" s="89"/>
      <c r="CL141" s="89"/>
      <c r="CM141" s="89"/>
      <c r="CN141" s="89"/>
      <c r="CO141" s="89"/>
      <c r="CP141" s="89"/>
      <c r="CQ141" s="89"/>
      <c r="CR141" s="89"/>
      <c r="CS141" s="89"/>
      <c r="CT141" s="89"/>
      <c r="CU141" s="89"/>
      <c r="CV141" s="89"/>
      <c r="CW141" s="89"/>
      <c r="CX141" s="89"/>
      <c r="CY141" s="89"/>
      <c r="CZ141" s="89"/>
      <c r="DA141" s="89"/>
      <c r="DB141" s="89"/>
      <c r="DC141" s="89"/>
      <c r="DD141" s="89"/>
      <c r="DE141" s="89"/>
      <c r="DF141" s="89"/>
      <c r="DG141" s="89"/>
      <c r="DH141" s="89"/>
      <c r="DI141" s="89"/>
      <c r="DJ141" s="89"/>
      <c r="DK141" s="89"/>
      <c r="DL141" s="89"/>
      <c r="DM141" s="89"/>
      <c r="DN141" s="89">
        <v>1554.4882572843053</v>
      </c>
      <c r="DO141" s="89">
        <v>12757.489514886338</v>
      </c>
      <c r="DP141" s="89">
        <v>99284.84345505586</v>
      </c>
      <c r="DQ141" s="89">
        <v>502189.12457043387</v>
      </c>
      <c r="DR141" s="89">
        <v>255696.77276647004</v>
      </c>
      <c r="DS141" s="89"/>
      <c r="DT141" s="89">
        <v>368561.60807595018</v>
      </c>
      <c r="DU141" s="89"/>
      <c r="DV141" s="89"/>
      <c r="DW141" s="89"/>
      <c r="DX141" s="89"/>
      <c r="DY141" s="89"/>
      <c r="DZ141" s="89"/>
      <c r="EA141" s="89"/>
      <c r="EB141" s="89"/>
      <c r="EC141" s="89"/>
      <c r="ED141" s="89"/>
      <c r="EE141" s="89"/>
      <c r="EF141" s="89">
        <v>22933.162016244576</v>
      </c>
      <c r="EG141" s="89"/>
      <c r="EH141" s="89"/>
      <c r="EI141" s="89"/>
      <c r="EJ141" s="89"/>
      <c r="EK141" s="89"/>
      <c r="EL141" s="89"/>
      <c r="EM141" s="89"/>
      <c r="EN141" s="89"/>
      <c r="EO141" s="89"/>
      <c r="EP141" s="89"/>
      <c r="EQ141" s="89">
        <v>7281.4432310697521</v>
      </c>
      <c r="ER141" s="89">
        <v>1270258.931887395</v>
      </c>
    </row>
    <row r="142" spans="1:148" x14ac:dyDescent="0.25">
      <c r="A142" s="88" t="s">
        <v>60</v>
      </c>
      <c r="B142" s="89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  <c r="AA142" s="89"/>
      <c r="AB142" s="89"/>
      <c r="AC142" s="89"/>
      <c r="AD142" s="89"/>
      <c r="AE142" s="89"/>
      <c r="AF142" s="89"/>
      <c r="AG142" s="89"/>
      <c r="AH142" s="89"/>
      <c r="AI142" s="89"/>
      <c r="AJ142" s="89"/>
      <c r="AK142" s="89"/>
      <c r="AL142" s="89"/>
      <c r="AM142" s="89"/>
      <c r="AN142" s="89"/>
      <c r="AO142" s="89"/>
      <c r="AP142" s="89"/>
      <c r="AQ142" s="89"/>
      <c r="AR142" s="89"/>
      <c r="AS142" s="89"/>
      <c r="AT142" s="89"/>
      <c r="AU142" s="89"/>
      <c r="AV142" s="89"/>
      <c r="AW142" s="89"/>
      <c r="AX142" s="89"/>
      <c r="AY142" s="89"/>
      <c r="AZ142" s="89"/>
      <c r="BA142" s="89"/>
      <c r="BB142" s="89"/>
      <c r="BC142" s="89"/>
      <c r="BD142" s="89"/>
      <c r="BE142" s="89"/>
      <c r="BF142" s="89"/>
      <c r="BG142" s="89"/>
      <c r="BH142" s="89"/>
      <c r="BI142" s="89"/>
      <c r="BJ142" s="89"/>
      <c r="BK142" s="89"/>
      <c r="BL142" s="89"/>
      <c r="BM142" s="89"/>
      <c r="BN142" s="89"/>
      <c r="BO142" s="89"/>
      <c r="BP142" s="89"/>
      <c r="BQ142" s="89"/>
      <c r="BR142" s="89"/>
      <c r="BS142" s="89"/>
      <c r="BT142" s="89"/>
      <c r="BU142" s="89"/>
      <c r="BV142" s="89"/>
      <c r="BW142" s="89"/>
      <c r="BX142" s="89"/>
      <c r="BY142" s="89"/>
      <c r="BZ142" s="89"/>
      <c r="CA142" s="89"/>
      <c r="CB142" s="89"/>
      <c r="CC142" s="89"/>
      <c r="CD142" s="89"/>
      <c r="CE142" s="89"/>
      <c r="CF142" s="89"/>
      <c r="CG142" s="89"/>
      <c r="CH142" s="89"/>
      <c r="CI142" s="89"/>
      <c r="CJ142" s="89"/>
      <c r="CK142" s="89"/>
      <c r="CL142" s="89"/>
      <c r="CM142" s="89"/>
      <c r="CN142" s="89"/>
      <c r="CO142" s="89"/>
      <c r="CP142" s="89"/>
      <c r="CQ142" s="89"/>
      <c r="CR142" s="89"/>
      <c r="CS142" s="89"/>
      <c r="CT142" s="89"/>
      <c r="CU142" s="89"/>
      <c r="CV142" s="89"/>
      <c r="CW142" s="89"/>
      <c r="CX142" s="89"/>
      <c r="CY142" s="89"/>
      <c r="CZ142" s="89"/>
      <c r="DA142" s="89"/>
      <c r="DB142" s="89"/>
      <c r="DC142" s="89"/>
      <c r="DD142" s="89"/>
      <c r="DE142" s="89"/>
      <c r="DF142" s="89"/>
      <c r="DG142" s="89"/>
      <c r="DH142" s="89"/>
      <c r="DI142" s="89"/>
      <c r="DJ142" s="89"/>
      <c r="DK142" s="89"/>
      <c r="DL142" s="89"/>
      <c r="DM142" s="89"/>
      <c r="DN142" s="89"/>
      <c r="DO142" s="89"/>
      <c r="DP142" s="89"/>
      <c r="DQ142" s="89"/>
      <c r="DR142" s="89">
        <v>77983</v>
      </c>
      <c r="DS142" s="89"/>
      <c r="DT142" s="89">
        <v>160078</v>
      </c>
      <c r="DU142" s="89"/>
      <c r="DV142" s="89">
        <v>1.8228925913890541</v>
      </c>
      <c r="DW142" s="89">
        <v>41.879888915333659</v>
      </c>
      <c r="DX142" s="89">
        <v>265.4106682068832</v>
      </c>
      <c r="DY142" s="89">
        <v>522.07240675477476</v>
      </c>
      <c r="DZ142" s="89">
        <v>1899.4450898206935</v>
      </c>
      <c r="EA142" s="89">
        <v>2928.5182704988747</v>
      </c>
      <c r="EB142" s="89">
        <v>6563.4053331467385</v>
      </c>
      <c r="EC142" s="89">
        <v>16950.532088253291</v>
      </c>
      <c r="ED142" s="89">
        <v>45059.682633890639</v>
      </c>
      <c r="EE142" s="89">
        <v>116579.23072792141</v>
      </c>
      <c r="EF142" s="89">
        <v>153754</v>
      </c>
      <c r="EG142" s="89">
        <v>46078</v>
      </c>
      <c r="EH142" s="89">
        <v>466126.00000000006</v>
      </c>
      <c r="EI142" s="89">
        <v>37470</v>
      </c>
      <c r="EJ142" s="89">
        <v>285432</v>
      </c>
      <c r="EK142" s="89"/>
      <c r="EL142" s="89"/>
      <c r="EM142" s="89"/>
      <c r="EN142" s="89"/>
      <c r="EO142" s="89"/>
      <c r="EP142" s="89"/>
      <c r="EQ142" s="89">
        <v>1845</v>
      </c>
      <c r="ER142" s="89">
        <v>1419578</v>
      </c>
    </row>
    <row r="143" spans="1:148" x14ac:dyDescent="0.25">
      <c r="A143" s="88" t="s">
        <v>58</v>
      </c>
      <c r="B143" s="89">
        <v>-38.187736305329544</v>
      </c>
      <c r="C143" s="89">
        <v>147.75298843662267</v>
      </c>
      <c r="D143" s="89">
        <v>17.722323751077084</v>
      </c>
      <c r="E143" s="89">
        <v>623.10889343646022</v>
      </c>
      <c r="F143" s="89">
        <v>835.05442659300331</v>
      </c>
      <c r="G143" s="89">
        <v>332.0817597331</v>
      </c>
      <c r="H143" s="89">
        <v>332.0817597331</v>
      </c>
      <c r="I143" s="89">
        <v>244.85185605166751</v>
      </c>
      <c r="J143" s="89">
        <v>16.062452636807258</v>
      </c>
      <c r="K143" s="89">
        <v>17.821143111733338</v>
      </c>
      <c r="L143" s="89">
        <v>-6.6312557814310917E-3</v>
      </c>
      <c r="M143" s="89">
        <v>202.24578829710379</v>
      </c>
      <c r="N143" s="89">
        <v>469.16263332685514</v>
      </c>
      <c r="O143" s="89">
        <v>57.682385801658491</v>
      </c>
      <c r="P143" s="89">
        <v>90.996020023385626</v>
      </c>
      <c r="Q143" s="89">
        <v>-4.3846028724612118</v>
      </c>
      <c r="R143" s="89">
        <v>50.98335799588407</v>
      </c>
      <c r="S143" s="89">
        <v>120.56593558102681</v>
      </c>
      <c r="T143" s="89">
        <v>29.340448988142217</v>
      </c>
      <c r="U143" s="89">
        <v>232.38401300993434</v>
      </c>
      <c r="V143" s="89">
        <v>498.32614937276048</v>
      </c>
      <c r="W143" s="89">
        <v>-101.72619992597136</v>
      </c>
      <c r="X143" s="89">
        <v>-915.53579933374203</v>
      </c>
      <c r="Y143" s="89">
        <v>400.93280897918106</v>
      </c>
      <c r="Z143" s="89">
        <v>11.243001556516033</v>
      </c>
      <c r="AA143" s="89">
        <v>-39.587295893344489</v>
      </c>
      <c r="AB143" s="89">
        <v>34.066683381494592</v>
      </c>
      <c r="AC143" s="89">
        <v>69.525164745184412</v>
      </c>
      <c r="AD143" s="89">
        <v>284.02346666763549</v>
      </c>
      <c r="AE143" s="89">
        <v>40.852711014038775</v>
      </c>
      <c r="AF143" s="89">
        <v>21.976834849992009</v>
      </c>
      <c r="AG143" s="89">
        <v>-163.0446890783129</v>
      </c>
      <c r="AH143" s="89">
        <v>5.9642360641561976E-4</v>
      </c>
      <c r="AI143" s="89">
        <v>2.7223175779516069E-3</v>
      </c>
      <c r="AJ143" s="89">
        <v>146.18218790405916</v>
      </c>
      <c r="AK143" s="89">
        <v>65.757785048502853</v>
      </c>
      <c r="AL143" s="89">
        <v>-77.940493629417361</v>
      </c>
      <c r="AM143" s="89">
        <v>40.997851037684285</v>
      </c>
      <c r="AN143" s="89">
        <v>37.17121960300355</v>
      </c>
      <c r="AO143" s="89">
        <v>93.012918154258912</v>
      </c>
      <c r="AP143" s="89">
        <v>-24.561849530260552</v>
      </c>
      <c r="AQ143" s="89">
        <v>-277.18045913794441</v>
      </c>
      <c r="AR143" s="89">
        <v>1020.1421917771047</v>
      </c>
      <c r="AS143" s="89">
        <v>6167.5156306280314</v>
      </c>
      <c r="AT143" s="89">
        <v>665.2877974141503</v>
      </c>
      <c r="AU143" s="89"/>
      <c r="AV143" s="89">
        <v>376.97482643704512</v>
      </c>
      <c r="AW143" s="89">
        <v>281.58057703940023</v>
      </c>
      <c r="AX143" s="89">
        <v>1809.9386619992122</v>
      </c>
      <c r="AY143" s="89">
        <v>40.706796096459307</v>
      </c>
      <c r="AZ143" s="89">
        <v>155.13800475176831</v>
      </c>
      <c r="BA143" s="89">
        <v>783.4607706209664</v>
      </c>
      <c r="BB143" s="89">
        <v>3222.7648669506989</v>
      </c>
      <c r="BC143" s="89">
        <v>19672.335281291511</v>
      </c>
      <c r="BD143" s="89">
        <v>5196.1438776917275</v>
      </c>
      <c r="BE143" s="89">
        <v>2764.1961867014197</v>
      </c>
      <c r="BF143" s="89"/>
      <c r="BG143" s="89"/>
      <c r="BH143" s="89"/>
      <c r="BI143" s="89"/>
      <c r="BJ143" s="89"/>
      <c r="BK143" s="89"/>
      <c r="BL143" s="89"/>
      <c r="BM143" s="89"/>
      <c r="BN143" s="89"/>
      <c r="BO143" s="89"/>
      <c r="BP143" s="89"/>
      <c r="BQ143" s="89"/>
      <c r="BR143" s="89"/>
      <c r="BS143" s="89"/>
      <c r="BT143" s="89"/>
      <c r="BU143" s="89"/>
      <c r="BV143" s="89"/>
      <c r="BW143" s="89"/>
      <c r="BX143" s="89"/>
      <c r="BY143" s="89"/>
      <c r="BZ143" s="89"/>
      <c r="CA143" s="89"/>
      <c r="CB143" s="89"/>
      <c r="CC143" s="89"/>
      <c r="CD143" s="89"/>
      <c r="CE143" s="89"/>
      <c r="CF143" s="89"/>
      <c r="CG143" s="89"/>
      <c r="CH143" s="89"/>
      <c r="CI143" s="89"/>
      <c r="CJ143" s="89"/>
      <c r="CK143" s="89"/>
      <c r="CL143" s="89"/>
      <c r="CM143" s="89"/>
      <c r="CN143" s="89"/>
      <c r="CO143" s="89"/>
      <c r="CP143" s="89"/>
      <c r="CQ143" s="89"/>
      <c r="CR143" s="89"/>
      <c r="CS143" s="89"/>
      <c r="CT143" s="89"/>
      <c r="CU143" s="89"/>
      <c r="CV143" s="89"/>
      <c r="CW143" s="89"/>
      <c r="CX143" s="89"/>
      <c r="CY143" s="89"/>
      <c r="CZ143" s="89"/>
      <c r="DA143" s="89"/>
      <c r="DB143" s="89"/>
      <c r="DC143" s="89"/>
      <c r="DD143" s="89"/>
      <c r="DE143" s="89"/>
      <c r="DF143" s="89"/>
      <c r="DG143" s="89"/>
      <c r="DH143" s="89"/>
      <c r="DI143" s="89"/>
      <c r="DJ143" s="89"/>
      <c r="DK143" s="89"/>
      <c r="DL143" s="89"/>
      <c r="DM143" s="89"/>
      <c r="DN143" s="89"/>
      <c r="DO143" s="89"/>
      <c r="DP143" s="89"/>
      <c r="DQ143" s="89"/>
      <c r="DR143" s="89"/>
      <c r="DS143" s="89"/>
      <c r="DT143" s="89"/>
      <c r="DU143" s="89"/>
      <c r="DV143" s="89"/>
      <c r="DW143" s="89"/>
      <c r="DX143" s="89"/>
      <c r="DY143" s="89"/>
      <c r="DZ143" s="89"/>
      <c r="EA143" s="89"/>
      <c r="EB143" s="89"/>
      <c r="EC143" s="89"/>
      <c r="ED143" s="89"/>
      <c r="EE143" s="89"/>
      <c r="EF143" s="89"/>
      <c r="EG143" s="89"/>
      <c r="EH143" s="89"/>
      <c r="EI143" s="89"/>
      <c r="EJ143" s="89"/>
      <c r="EK143" s="89"/>
      <c r="EL143" s="89"/>
      <c r="EM143" s="89"/>
      <c r="EN143" s="89"/>
      <c r="EO143" s="89"/>
      <c r="EP143" s="89"/>
      <c r="EQ143" s="89"/>
      <c r="ER143" s="89">
        <v>46077.999999999985</v>
      </c>
    </row>
    <row r="144" spans="1:148" x14ac:dyDescent="0.25">
      <c r="A144" s="88" t="s">
        <v>59</v>
      </c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  <c r="AC144" s="89"/>
      <c r="AD144" s="89"/>
      <c r="AE144" s="89"/>
      <c r="AF144" s="89"/>
      <c r="AG144" s="89"/>
      <c r="AH144" s="89"/>
      <c r="AI144" s="89"/>
      <c r="AJ144" s="89"/>
      <c r="AK144" s="89"/>
      <c r="AL144" s="89"/>
      <c r="AM144" s="89"/>
      <c r="AN144" s="89"/>
      <c r="AO144" s="89"/>
      <c r="AP144" s="89"/>
      <c r="AQ144" s="89"/>
      <c r="AR144" s="89"/>
      <c r="AS144" s="89"/>
      <c r="AT144" s="89"/>
      <c r="AU144" s="89"/>
      <c r="AV144" s="89"/>
      <c r="AW144" s="89"/>
      <c r="AX144" s="89"/>
      <c r="AY144" s="89"/>
      <c r="AZ144" s="89"/>
      <c r="BA144" s="89"/>
      <c r="BB144" s="89"/>
      <c r="BC144" s="89"/>
      <c r="BD144" s="89"/>
      <c r="BE144" s="89"/>
      <c r="BF144" s="89"/>
      <c r="BG144" s="89"/>
      <c r="BH144" s="89"/>
      <c r="BI144" s="89"/>
      <c r="BJ144" s="89"/>
      <c r="BK144" s="89"/>
      <c r="BL144" s="89"/>
      <c r="BM144" s="89"/>
      <c r="BN144" s="89"/>
      <c r="BO144" s="89"/>
      <c r="BP144" s="89"/>
      <c r="BQ144" s="89"/>
      <c r="BR144" s="89"/>
      <c r="BS144" s="89"/>
      <c r="BT144" s="89"/>
      <c r="BU144" s="89"/>
      <c r="BV144" s="89"/>
      <c r="BW144" s="89"/>
      <c r="BX144" s="89"/>
      <c r="BY144" s="89"/>
      <c r="BZ144" s="89"/>
      <c r="CA144" s="89"/>
      <c r="CB144" s="89"/>
      <c r="CC144" s="89"/>
      <c r="CD144" s="89"/>
      <c r="CE144" s="89"/>
      <c r="CF144" s="89"/>
      <c r="CG144" s="89"/>
      <c r="CH144" s="89"/>
      <c r="CI144" s="89"/>
      <c r="CJ144" s="89"/>
      <c r="CK144" s="89"/>
      <c r="CL144" s="89"/>
      <c r="CM144" s="89"/>
      <c r="CN144" s="89"/>
      <c r="CO144" s="89"/>
      <c r="CP144" s="89"/>
      <c r="CQ144" s="89"/>
      <c r="CR144" s="89"/>
      <c r="CS144" s="89"/>
      <c r="CT144" s="89"/>
      <c r="CU144" s="89"/>
      <c r="CV144" s="89"/>
      <c r="CW144" s="89"/>
      <c r="CX144" s="89"/>
      <c r="CY144" s="89"/>
      <c r="CZ144" s="89"/>
      <c r="DA144" s="89"/>
      <c r="DB144" s="89"/>
      <c r="DC144" s="89"/>
      <c r="DD144" s="89"/>
      <c r="DE144" s="89"/>
      <c r="DF144" s="89"/>
      <c r="DG144" s="89"/>
      <c r="DH144" s="89"/>
      <c r="DI144" s="89"/>
      <c r="DJ144" s="89"/>
      <c r="DK144" s="89"/>
      <c r="DL144" s="89"/>
      <c r="DM144" s="89"/>
      <c r="DN144" s="89"/>
      <c r="DO144" s="89"/>
      <c r="DP144" s="89"/>
      <c r="DQ144" s="89"/>
      <c r="DR144" s="89"/>
      <c r="DS144" s="89"/>
      <c r="DT144" s="89">
        <v>177659.33962820336</v>
      </c>
      <c r="DU144" s="89">
        <v>4651.6603717966382</v>
      </c>
      <c r="DV144" s="89">
        <v>45.709983113347874</v>
      </c>
      <c r="DW144" s="89">
        <v>105.61148343658219</v>
      </c>
      <c r="DX144" s="89">
        <v>339.20908958380295</v>
      </c>
      <c r="DY144" s="89">
        <v>628.01478957742779</v>
      </c>
      <c r="DZ144" s="89">
        <v>1863.9563020353187</v>
      </c>
      <c r="EA144" s="89">
        <v>3247.5766854209187</v>
      </c>
      <c r="EB144" s="89">
        <v>8174.02487352149</v>
      </c>
      <c r="EC144" s="89">
        <v>21702.029469258483</v>
      </c>
      <c r="ED144" s="89">
        <v>49030.844717920401</v>
      </c>
      <c r="EE144" s="89">
        <v>198678.0226061322</v>
      </c>
      <c r="EF144" s="89"/>
      <c r="EG144" s="89"/>
      <c r="EH144" s="89"/>
      <c r="EI144" s="89"/>
      <c r="EJ144" s="89"/>
      <c r="EK144" s="89"/>
      <c r="EL144" s="89"/>
      <c r="EM144" s="89"/>
      <c r="EN144" s="89"/>
      <c r="EO144" s="89"/>
      <c r="EP144" s="89"/>
      <c r="EQ144" s="89"/>
      <c r="ER144" s="89">
        <v>466125.99999999994</v>
      </c>
    </row>
    <row r="145" spans="1:148" x14ac:dyDescent="0.25">
      <c r="A145" s="88" t="s">
        <v>57</v>
      </c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  <c r="AC145" s="89"/>
      <c r="AD145" s="89"/>
      <c r="AE145" s="89"/>
      <c r="AF145" s="89"/>
      <c r="AG145" s="89"/>
      <c r="AH145" s="89"/>
      <c r="AI145" s="89"/>
      <c r="AJ145" s="89"/>
      <c r="AK145" s="89"/>
      <c r="AL145" s="89"/>
      <c r="AM145" s="89"/>
      <c r="AN145" s="89"/>
      <c r="AO145" s="89"/>
      <c r="AP145" s="89"/>
      <c r="AQ145" s="89"/>
      <c r="AR145" s="89"/>
      <c r="AS145" s="89"/>
      <c r="AT145" s="89"/>
      <c r="AU145" s="89"/>
      <c r="AV145" s="89"/>
      <c r="AW145" s="89"/>
      <c r="AX145" s="89"/>
      <c r="AY145" s="89"/>
      <c r="AZ145" s="89"/>
      <c r="BA145" s="89"/>
      <c r="BB145" s="89"/>
      <c r="BC145" s="89"/>
      <c r="BD145" s="89"/>
      <c r="BE145" s="89"/>
      <c r="BF145" s="89">
        <v>263.0186299687158</v>
      </c>
      <c r="BG145" s="89">
        <v>15.470742711908654</v>
      </c>
      <c r="BH145" s="89"/>
      <c r="BI145" s="89"/>
      <c r="BJ145" s="89">
        <v>108.30053470871631</v>
      </c>
      <c r="BK145" s="89"/>
      <c r="BL145" s="89"/>
      <c r="BM145" s="89">
        <v>307.21686251238532</v>
      </c>
      <c r="BN145" s="89"/>
      <c r="BO145" s="89"/>
      <c r="BP145" s="89"/>
      <c r="BQ145" s="89">
        <v>2099.7691833237254</v>
      </c>
      <c r="BR145" s="89">
        <v>351.42259621488836</v>
      </c>
      <c r="BS145" s="89">
        <v>236.48240447848377</v>
      </c>
      <c r="BT145" s="89">
        <v>5629.9292049080441</v>
      </c>
      <c r="BU145" s="89">
        <v>90.615247807129009</v>
      </c>
      <c r="BV145" s="89">
        <v>3004.1627486177567</v>
      </c>
      <c r="BW145" s="89">
        <v>165.76449070703998</v>
      </c>
      <c r="BX145" s="89">
        <v>426.59389351448476</v>
      </c>
      <c r="BY145" s="89">
        <v>187.86608117070836</v>
      </c>
      <c r="BZ145" s="89"/>
      <c r="CA145" s="89">
        <v>247.85123650016982</v>
      </c>
      <c r="CB145" s="89">
        <v>6.3238448990005924</v>
      </c>
      <c r="CC145" s="89">
        <v>79.799518311563901</v>
      </c>
      <c r="CD145" s="89">
        <v>718.19566480407491</v>
      </c>
      <c r="CE145" s="89">
        <v>1153.7710027191633</v>
      </c>
      <c r="CF145" s="89">
        <v>1454.1782436067506</v>
      </c>
      <c r="CG145" s="89">
        <v>1540.8734121507782</v>
      </c>
      <c r="CH145" s="89">
        <v>247.54066802427792</v>
      </c>
      <c r="CI145" s="89">
        <v>742.61339487542705</v>
      </c>
      <c r="CJ145" s="89">
        <v>426.63106594197001</v>
      </c>
      <c r="CK145" s="89">
        <v>499.01816095814405</v>
      </c>
      <c r="CL145" s="89">
        <v>503.94208671207195</v>
      </c>
      <c r="CM145" s="89">
        <v>2522.8237820714394</v>
      </c>
      <c r="CN145" s="89"/>
      <c r="CO145" s="89"/>
      <c r="CP145" s="89">
        <v>747.70653449586734</v>
      </c>
      <c r="CQ145" s="89">
        <v>291.73261871151385</v>
      </c>
      <c r="CR145" s="89">
        <v>10669.058993059472</v>
      </c>
      <c r="CS145" s="89">
        <v>1975.7464732239234</v>
      </c>
      <c r="CT145" s="89">
        <v>170.18454395784067</v>
      </c>
      <c r="CU145" s="89">
        <v>568.03062075157698</v>
      </c>
      <c r="CV145" s="89"/>
      <c r="CW145" s="89"/>
      <c r="CX145" s="89"/>
      <c r="CY145" s="89"/>
      <c r="CZ145" s="89"/>
      <c r="DA145" s="89"/>
      <c r="DB145" s="89"/>
      <c r="DC145" s="89"/>
      <c r="DD145" s="89"/>
      <c r="DE145" s="89"/>
      <c r="DF145" s="89"/>
      <c r="DG145" s="89"/>
      <c r="DH145" s="89"/>
      <c r="DI145" s="89"/>
      <c r="DJ145" s="89"/>
      <c r="DK145" s="89"/>
      <c r="DL145" s="89">
        <v>17.365513580987329</v>
      </c>
      <c r="DM145" s="89"/>
      <c r="DN145" s="89"/>
      <c r="DO145" s="89"/>
      <c r="DP145" s="89"/>
      <c r="DQ145" s="89"/>
      <c r="DR145" s="89"/>
      <c r="DS145" s="89"/>
      <c r="DT145" s="89"/>
      <c r="DU145" s="89"/>
      <c r="DV145" s="89"/>
      <c r="DW145" s="89"/>
      <c r="DX145" s="89"/>
      <c r="DY145" s="89"/>
      <c r="DZ145" s="89"/>
      <c r="EA145" s="89"/>
      <c r="EB145" s="89"/>
      <c r="EC145" s="89"/>
      <c r="ED145" s="89"/>
      <c r="EE145" s="89"/>
      <c r="EF145" s="89"/>
      <c r="EG145" s="89"/>
      <c r="EH145" s="89"/>
      <c r="EI145" s="89"/>
      <c r="EJ145" s="89"/>
      <c r="EK145" s="89"/>
      <c r="EL145" s="89"/>
      <c r="EM145" s="89"/>
      <c r="EN145" s="89"/>
      <c r="EO145" s="89"/>
      <c r="EP145" s="89"/>
      <c r="EQ145" s="89"/>
      <c r="ER145" s="89">
        <v>37470</v>
      </c>
    </row>
    <row r="146" spans="1:148" x14ac:dyDescent="0.25">
      <c r="A146" s="88" t="s">
        <v>56</v>
      </c>
      <c r="B146" s="89"/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  <c r="AC146" s="89"/>
      <c r="AD146" s="89"/>
      <c r="AE146" s="89"/>
      <c r="AF146" s="89"/>
      <c r="AG146" s="89"/>
      <c r="AH146" s="89"/>
      <c r="AI146" s="89"/>
      <c r="AJ146" s="89"/>
      <c r="AK146" s="89"/>
      <c r="AL146" s="89"/>
      <c r="AM146" s="89"/>
      <c r="AN146" s="89"/>
      <c r="AO146" s="89"/>
      <c r="AP146" s="89"/>
      <c r="AQ146" s="89"/>
      <c r="AR146" s="89"/>
      <c r="AS146" s="89"/>
      <c r="AT146" s="89"/>
      <c r="AU146" s="89"/>
      <c r="AV146" s="89"/>
      <c r="AW146" s="89"/>
      <c r="AX146" s="89"/>
      <c r="AY146" s="89"/>
      <c r="AZ146" s="89"/>
      <c r="BA146" s="89"/>
      <c r="BB146" s="89"/>
      <c r="BC146" s="89"/>
      <c r="BD146" s="89"/>
      <c r="BE146" s="89"/>
      <c r="BF146" s="89">
        <v>6187.3409729483183</v>
      </c>
      <c r="BG146" s="89">
        <v>690.38050273969577</v>
      </c>
      <c r="BH146" s="89">
        <v>200.71650432834676</v>
      </c>
      <c r="BI146" s="89"/>
      <c r="BJ146" s="89">
        <v>1042.0646315784118</v>
      </c>
      <c r="BK146" s="89">
        <v>722.09366612754866</v>
      </c>
      <c r="BL146" s="89">
        <v>939.88723033003998</v>
      </c>
      <c r="BM146" s="89">
        <v>5053.493257097075</v>
      </c>
      <c r="BN146" s="89"/>
      <c r="BO146" s="89"/>
      <c r="BP146" s="89"/>
      <c r="BQ146" s="89">
        <v>16149.45846425468</v>
      </c>
      <c r="BR146" s="89">
        <v>49748.097998724537</v>
      </c>
      <c r="BS146" s="89">
        <v>1052.287392266086</v>
      </c>
      <c r="BT146" s="89">
        <v>5045.9957364314678</v>
      </c>
      <c r="BU146" s="89">
        <v>323.10384677897758</v>
      </c>
      <c r="BV146" s="89">
        <v>789.08751539481386</v>
      </c>
      <c r="BW146" s="89">
        <v>1635.4955728782156</v>
      </c>
      <c r="BX146" s="89">
        <v>4504.8995160926652</v>
      </c>
      <c r="BY146" s="89">
        <v>2484.4652512530952</v>
      </c>
      <c r="BZ146" s="89">
        <v>20553.48460259481</v>
      </c>
      <c r="CA146" s="89">
        <v>22642.431054903245</v>
      </c>
      <c r="CB146" s="89">
        <v>6268.0970457965732</v>
      </c>
      <c r="CC146" s="89">
        <v>547.76676456754706</v>
      </c>
      <c r="CD146" s="89">
        <v>4929.900881107922</v>
      </c>
      <c r="CE146" s="89">
        <v>6907.3678611226705</v>
      </c>
      <c r="CF146" s="89">
        <v>1158.9620586417291</v>
      </c>
      <c r="CG146" s="89">
        <v>2249.066196333948</v>
      </c>
      <c r="CH146" s="89">
        <v>563.40414367719563</v>
      </c>
      <c r="CI146" s="89">
        <v>2623.6318722306914</v>
      </c>
      <c r="CJ146" s="89">
        <v>4306.0377212756748</v>
      </c>
      <c r="CK146" s="89">
        <v>1846.5739129152203</v>
      </c>
      <c r="CL146" s="89">
        <v>2209.3319252678439</v>
      </c>
      <c r="CM146" s="89">
        <v>3397.9938038280166</v>
      </c>
      <c r="CN146" s="89"/>
      <c r="CO146" s="89"/>
      <c r="CP146" s="89">
        <v>3491.9804421548261</v>
      </c>
      <c r="CQ146" s="89">
        <v>3761.6972356958322</v>
      </c>
      <c r="CR146" s="89">
        <v>14737.367778851583</v>
      </c>
      <c r="CS146" s="89">
        <v>1056.9552529742743</v>
      </c>
      <c r="CT146" s="89">
        <v>1260.2946236013827</v>
      </c>
      <c r="CU146" s="89">
        <v>4061.4005645857087</v>
      </c>
      <c r="CV146" s="89">
        <v>3586.9016216791169</v>
      </c>
      <c r="CW146" s="89">
        <v>1965.6228919438474</v>
      </c>
      <c r="CX146" s="89">
        <v>6413.2735167283845</v>
      </c>
      <c r="CY146" s="89">
        <v>3211.5998118427169</v>
      </c>
      <c r="CZ146" s="89">
        <v>2819.6619992223268</v>
      </c>
      <c r="DA146" s="89">
        <v>-7774.519132760086</v>
      </c>
      <c r="DB146" s="89">
        <v>2726.9113202381627</v>
      </c>
      <c r="DC146" s="89"/>
      <c r="DD146" s="89"/>
      <c r="DE146" s="89">
        <v>615.44406360383925</v>
      </c>
      <c r="DF146" s="89"/>
      <c r="DG146" s="89">
        <v>426.05250169428115</v>
      </c>
      <c r="DH146" s="89">
        <v>11928.474092644989</v>
      </c>
      <c r="DI146" s="89">
        <v>27564.086969992484</v>
      </c>
      <c r="DJ146" s="89">
        <v>2927.8875725678813</v>
      </c>
      <c r="DK146" s="89">
        <v>23807.210424681412</v>
      </c>
      <c r="DL146" s="89">
        <v>70.77854456999971</v>
      </c>
      <c r="DM146" s="89"/>
      <c r="DN146" s="89"/>
      <c r="DO146" s="89"/>
      <c r="DP146" s="89"/>
      <c r="DQ146" s="89"/>
      <c r="DR146" s="89"/>
      <c r="DS146" s="89"/>
      <c r="DT146" s="89"/>
      <c r="DU146" s="89"/>
      <c r="DV146" s="89"/>
      <c r="DW146" s="89"/>
      <c r="DX146" s="89"/>
      <c r="DY146" s="89"/>
      <c r="DZ146" s="89"/>
      <c r="EA146" s="89"/>
      <c r="EB146" s="89"/>
      <c r="EC146" s="89"/>
      <c r="ED146" s="89"/>
      <c r="EE146" s="89"/>
      <c r="EF146" s="89"/>
      <c r="EG146" s="89"/>
      <c r="EH146" s="89"/>
      <c r="EI146" s="89"/>
      <c r="EJ146" s="89"/>
      <c r="EK146" s="89"/>
      <c r="EL146" s="89"/>
      <c r="EM146" s="89"/>
      <c r="EN146" s="89"/>
      <c r="EO146" s="89"/>
      <c r="EP146" s="89"/>
      <c r="EQ146" s="89"/>
      <c r="ER146" s="89">
        <v>285432.00000000012</v>
      </c>
    </row>
    <row r="147" spans="1:148" x14ac:dyDescent="0.25">
      <c r="A147" s="88" t="s">
        <v>554</v>
      </c>
      <c r="B147" s="89">
        <v>500.63961220397732</v>
      </c>
      <c r="C147" s="89">
        <v>53.168022820084047</v>
      </c>
      <c r="D147" s="89">
        <v>5.4834323512719934</v>
      </c>
      <c r="E147" s="89">
        <v>-607.49517924671181</v>
      </c>
      <c r="F147" s="89">
        <v>-3359.7453508653507</v>
      </c>
      <c r="G147" s="89">
        <v>-8634.3571129291413</v>
      </c>
      <c r="H147" s="89">
        <v>-953.44718626286249</v>
      </c>
      <c r="I147" s="89">
        <v>-403.85060421393837</v>
      </c>
      <c r="J147" s="89">
        <v>-26.492881479989904</v>
      </c>
      <c r="K147" s="89">
        <v>-29.393607749241951</v>
      </c>
      <c r="L147" s="89">
        <v>-1.9812916160652144E-2</v>
      </c>
      <c r="M147" s="89">
        <v>-89.793089153744404</v>
      </c>
      <c r="N147" s="89">
        <v>-9.7683988775381181</v>
      </c>
      <c r="O147" s="89">
        <v>-378.94767325507428</v>
      </c>
      <c r="P147" s="89">
        <v>-137.13454340244405</v>
      </c>
      <c r="Q147" s="89">
        <v>-18.510762731056182</v>
      </c>
      <c r="R147" s="89">
        <v>-35.097453813039053</v>
      </c>
      <c r="S147" s="89">
        <v>-325.37163032427543</v>
      </c>
      <c r="T147" s="89">
        <v>-911.35801204361951</v>
      </c>
      <c r="U147" s="89">
        <v>-137.98225237146605</v>
      </c>
      <c r="V147" s="89">
        <v>-7492.3405897158909</v>
      </c>
      <c r="W147" s="89">
        <v>493.81512175074414</v>
      </c>
      <c r="X147" s="89">
        <v>4444.3360957566965</v>
      </c>
      <c r="Y147" s="89">
        <v>2175.7058905664644</v>
      </c>
      <c r="Z147" s="89">
        <v>130.77300077009167</v>
      </c>
      <c r="AA147" s="89">
        <v>189.36937303357988</v>
      </c>
      <c r="AB147" s="89">
        <v>312.71858866485798</v>
      </c>
      <c r="AC147" s="89">
        <v>502.71378833183132</v>
      </c>
      <c r="AD147" s="89">
        <v>180.89817884259264</v>
      </c>
      <c r="AE147" s="89">
        <v>-4367.9739710249323</v>
      </c>
      <c r="AF147" s="89">
        <v>22.914449623453038</v>
      </c>
      <c r="AG147" s="89">
        <v>-371.04312537281521</v>
      </c>
      <c r="AH147" s="89">
        <v>-8.2741771904378133E-4</v>
      </c>
      <c r="AI147" s="89">
        <v>-3.7766677519666322E-3</v>
      </c>
      <c r="AJ147" s="89">
        <v>-202.79836563503486</v>
      </c>
      <c r="AK147" s="89">
        <v>-66.835358856716184</v>
      </c>
      <c r="AL147" s="89">
        <v>-779.55941233326894</v>
      </c>
      <c r="AM147" s="89">
        <v>-111.26727093695695</v>
      </c>
      <c r="AN147" s="89">
        <v>-112.03172291128095</v>
      </c>
      <c r="AO147" s="89">
        <v>-189.89452973559128</v>
      </c>
      <c r="AP147" s="89"/>
      <c r="AQ147" s="89">
        <v>-176.90820318110565</v>
      </c>
      <c r="AR147" s="89">
        <v>-396.01180720334435</v>
      </c>
      <c r="AS147" s="89">
        <v>-937.96799689585805</v>
      </c>
      <c r="AT147" s="89">
        <v>-229.03801638342622</v>
      </c>
      <c r="AU147" s="89"/>
      <c r="AV147" s="89">
        <v>-42.641840061669029</v>
      </c>
      <c r="AW147" s="89">
        <v>-55.528876917474918</v>
      </c>
      <c r="AX147" s="89">
        <v>-356.92753472932372</v>
      </c>
      <c r="AY147" s="89">
        <v>-0.74186167263233216</v>
      </c>
      <c r="AZ147" s="89">
        <v>-5.3956067550084441</v>
      </c>
      <c r="BA147" s="89">
        <v>-111.43301197782648</v>
      </c>
      <c r="BB147" s="89">
        <v>-150.48402143758722</v>
      </c>
      <c r="BC147" s="89">
        <v>-3368.5144598243642</v>
      </c>
      <c r="BD147" s="89">
        <v>-364.8359725534242</v>
      </c>
      <c r="BE147" s="89">
        <v>-949.98355865439771</v>
      </c>
      <c r="BF147" s="89"/>
      <c r="BG147" s="89"/>
      <c r="BH147" s="89"/>
      <c r="BI147" s="89"/>
      <c r="BJ147" s="89"/>
      <c r="BK147" s="89"/>
      <c r="BL147" s="89"/>
      <c r="BM147" s="89"/>
      <c r="BN147" s="89"/>
      <c r="BO147" s="89"/>
      <c r="BP147" s="89"/>
      <c r="BQ147" s="89"/>
      <c r="BR147" s="89"/>
      <c r="BS147" s="89"/>
      <c r="BT147" s="89"/>
      <c r="BU147" s="89"/>
      <c r="BV147" s="89"/>
      <c r="BW147" s="89"/>
      <c r="BX147" s="89"/>
      <c r="BY147" s="89"/>
      <c r="BZ147" s="89"/>
      <c r="CA147" s="89"/>
      <c r="CB147" s="89"/>
      <c r="CC147" s="89"/>
      <c r="CD147" s="89"/>
      <c r="CE147" s="89"/>
      <c r="CF147" s="89"/>
      <c r="CG147" s="89"/>
      <c r="CH147" s="89"/>
      <c r="CI147" s="89"/>
      <c r="CJ147" s="89"/>
      <c r="CK147" s="89"/>
      <c r="CL147" s="89"/>
      <c r="CM147" s="89"/>
      <c r="CN147" s="89"/>
      <c r="CO147" s="89"/>
      <c r="CP147" s="89"/>
      <c r="CQ147" s="89"/>
      <c r="CR147" s="89"/>
      <c r="CS147" s="89"/>
      <c r="CT147" s="89"/>
      <c r="CU147" s="89"/>
      <c r="CV147" s="89"/>
      <c r="CW147" s="89"/>
      <c r="CX147" s="89"/>
      <c r="CY147" s="89"/>
      <c r="CZ147" s="89"/>
      <c r="DA147" s="89"/>
      <c r="DB147" s="89"/>
      <c r="DC147" s="89"/>
      <c r="DD147" s="89"/>
      <c r="DE147" s="89"/>
      <c r="DF147" s="89"/>
      <c r="DG147" s="89"/>
      <c r="DH147" s="89"/>
      <c r="DI147" s="89"/>
      <c r="DJ147" s="89"/>
      <c r="DK147" s="89"/>
      <c r="DL147" s="89"/>
      <c r="DM147" s="89"/>
      <c r="DN147" s="89"/>
      <c r="DO147" s="89"/>
      <c r="DP147" s="89"/>
      <c r="DQ147" s="89"/>
      <c r="DR147" s="89"/>
      <c r="DS147" s="89"/>
      <c r="DT147" s="89"/>
      <c r="DU147" s="89"/>
      <c r="DV147" s="89">
        <v>591.5743094033254</v>
      </c>
      <c r="DW147" s="89">
        <v>895.07966888209148</v>
      </c>
      <c r="DX147" s="89">
        <v>1083.7617218772034</v>
      </c>
      <c r="DY147" s="89">
        <v>1289.6320491303643</v>
      </c>
      <c r="DZ147" s="89">
        <v>1559.7345061750784</v>
      </c>
      <c r="EA147" s="89">
        <v>1850.6694399693938</v>
      </c>
      <c r="EB147" s="89">
        <v>2343.6425222319826</v>
      </c>
      <c r="EC147" s="89">
        <v>3830.6432949584832</v>
      </c>
      <c r="ED147" s="89">
        <v>5810.6171499475731</v>
      </c>
      <c r="EE147" s="89">
        <v>8631.0370531998888</v>
      </c>
      <c r="EF147" s="89"/>
      <c r="EG147" s="89"/>
      <c r="EH147" s="89"/>
      <c r="EI147" s="89"/>
      <c r="EJ147" s="89"/>
      <c r="EK147" s="89"/>
      <c r="EL147" s="89"/>
      <c r="EM147" s="89"/>
      <c r="EN147" s="89"/>
      <c r="EO147" s="89"/>
      <c r="EP147" s="89"/>
      <c r="EQ147" s="89"/>
      <c r="ER147" s="89">
        <v>-2.9103830456733704E-11</v>
      </c>
    </row>
    <row r="148" spans="1:148" x14ac:dyDescent="0.25">
      <c r="A148" s="88" t="s">
        <v>723</v>
      </c>
      <c r="B148" s="89"/>
      <c r="C148" s="89"/>
      <c r="D148" s="89"/>
      <c r="E148" s="89">
        <v>-149.97147472897541</v>
      </c>
      <c r="F148" s="89"/>
      <c r="G148" s="89"/>
      <c r="H148" s="89"/>
      <c r="I148" s="89"/>
      <c r="J148" s="89"/>
      <c r="K148" s="89"/>
      <c r="L148" s="89">
        <v>-2.5582897960151481E-4</v>
      </c>
      <c r="M148" s="89"/>
      <c r="N148" s="89"/>
      <c r="O148" s="89"/>
      <c r="P148" s="89"/>
      <c r="Q148" s="89"/>
      <c r="R148" s="89"/>
      <c r="S148" s="89"/>
      <c r="T148" s="89"/>
      <c r="U148" s="89"/>
      <c r="V148" s="89">
        <v>-1112.3858873922554</v>
      </c>
      <c r="W148" s="89">
        <v>-3.9245221091719964</v>
      </c>
      <c r="X148" s="89">
        <v>-35.32069898254796</v>
      </c>
      <c r="Y148" s="89">
        <v>-11.305779058197899</v>
      </c>
      <c r="Z148" s="89">
        <v>-7.4817859239989133</v>
      </c>
      <c r="AA148" s="89">
        <v>-1.3437351746122719</v>
      </c>
      <c r="AB148" s="89"/>
      <c r="AC148" s="89"/>
      <c r="AD148" s="89"/>
      <c r="AE148" s="89"/>
      <c r="AF148" s="89"/>
      <c r="AG148" s="89"/>
      <c r="AH148" s="89"/>
      <c r="AI148" s="89"/>
      <c r="AJ148" s="89"/>
      <c r="AK148" s="89"/>
      <c r="AL148" s="89"/>
      <c r="AM148" s="89"/>
      <c r="AN148" s="89"/>
      <c r="AO148" s="89"/>
      <c r="AP148" s="89">
        <v>1321.7341391987425</v>
      </c>
      <c r="AQ148" s="89"/>
      <c r="AR148" s="89"/>
      <c r="AS148" s="89"/>
      <c r="AT148" s="89"/>
      <c r="AU148" s="89"/>
      <c r="AV148" s="89"/>
      <c r="AW148" s="89"/>
      <c r="AX148" s="89"/>
      <c r="AY148" s="89"/>
      <c r="AZ148" s="89"/>
      <c r="BA148" s="89"/>
      <c r="BB148" s="89"/>
      <c r="BC148" s="89"/>
      <c r="BD148" s="89"/>
      <c r="BE148" s="89"/>
      <c r="BF148" s="89"/>
      <c r="BG148" s="89"/>
      <c r="BH148" s="89"/>
      <c r="BI148" s="89"/>
      <c r="BJ148" s="89"/>
      <c r="BK148" s="89"/>
      <c r="BL148" s="89"/>
      <c r="BM148" s="89"/>
      <c r="BN148" s="89"/>
      <c r="BO148" s="89"/>
      <c r="BP148" s="89"/>
      <c r="BQ148" s="89"/>
      <c r="BR148" s="89"/>
      <c r="BS148" s="89"/>
      <c r="BT148" s="89"/>
      <c r="BU148" s="89"/>
      <c r="BV148" s="89"/>
      <c r="BW148" s="89"/>
      <c r="BX148" s="89"/>
      <c r="BY148" s="89"/>
      <c r="BZ148" s="89"/>
      <c r="CA148" s="89"/>
      <c r="CB148" s="89"/>
      <c r="CC148" s="89"/>
      <c r="CD148" s="89"/>
      <c r="CE148" s="89"/>
      <c r="CF148" s="89"/>
      <c r="CG148" s="89"/>
      <c r="CH148" s="89"/>
      <c r="CI148" s="89"/>
      <c r="CJ148" s="89"/>
      <c r="CK148" s="89"/>
      <c r="CL148" s="89"/>
      <c r="CM148" s="89"/>
      <c r="CN148" s="89"/>
      <c r="CO148" s="89"/>
      <c r="CP148" s="89"/>
      <c r="CQ148" s="89"/>
      <c r="CR148" s="89"/>
      <c r="CS148" s="89"/>
      <c r="CT148" s="89"/>
      <c r="CU148" s="89"/>
      <c r="CV148" s="89"/>
      <c r="CW148" s="89"/>
      <c r="CX148" s="89"/>
      <c r="CY148" s="89"/>
      <c r="CZ148" s="89"/>
      <c r="DA148" s="89"/>
      <c r="DB148" s="89"/>
      <c r="DC148" s="89"/>
      <c r="DD148" s="89"/>
      <c r="DE148" s="89"/>
      <c r="DF148" s="89"/>
      <c r="DG148" s="89"/>
      <c r="DH148" s="89"/>
      <c r="DI148" s="89"/>
      <c r="DJ148" s="89"/>
      <c r="DK148" s="89"/>
      <c r="DL148" s="89"/>
      <c r="DM148" s="89"/>
      <c r="DN148" s="89"/>
      <c r="DO148" s="89"/>
      <c r="DP148" s="89"/>
      <c r="DQ148" s="89"/>
      <c r="DR148" s="89"/>
      <c r="DS148" s="89"/>
      <c r="DT148" s="89"/>
      <c r="DU148" s="89"/>
      <c r="DV148" s="89"/>
      <c r="DW148" s="89"/>
      <c r="DX148" s="89"/>
      <c r="DY148" s="89"/>
      <c r="DZ148" s="89"/>
      <c r="EA148" s="89"/>
      <c r="EB148" s="89"/>
      <c r="EC148" s="89"/>
      <c r="ED148" s="89"/>
      <c r="EE148" s="89"/>
      <c r="EF148" s="89"/>
      <c r="EG148" s="89"/>
      <c r="EH148" s="89"/>
      <c r="EI148" s="89"/>
      <c r="EJ148" s="89"/>
      <c r="EK148" s="89"/>
      <c r="EL148" s="89"/>
      <c r="EM148" s="89"/>
      <c r="EN148" s="89"/>
      <c r="EO148" s="89"/>
      <c r="EP148" s="89"/>
      <c r="EQ148" s="89"/>
      <c r="ER148" s="89">
        <v>3.1832314562052488E-12</v>
      </c>
    </row>
    <row r="149" spans="1:148" x14ac:dyDescent="0.25">
      <c r="A149" s="88" t="s">
        <v>724</v>
      </c>
      <c r="B149" s="89">
        <v>-4.4498889685890397</v>
      </c>
      <c r="C149" s="89"/>
      <c r="D149" s="89"/>
      <c r="E149" s="89"/>
      <c r="F149" s="89">
        <v>-72.361656245368124</v>
      </c>
      <c r="G149" s="89"/>
      <c r="H149" s="89">
        <v>-496.03892224300853</v>
      </c>
      <c r="I149" s="89">
        <v>-84.090656062626294</v>
      </c>
      <c r="J149" s="89"/>
      <c r="K149" s="89"/>
      <c r="L149" s="89"/>
      <c r="M149" s="89">
        <v>-180.91268752523092</v>
      </c>
      <c r="N149" s="89">
        <v>-33.119042984723364</v>
      </c>
      <c r="O149" s="89">
        <v>-770.28891926113738</v>
      </c>
      <c r="P149" s="89">
        <v>-209.42563369192945</v>
      </c>
      <c r="Q149" s="89">
        <v>-13.383052935915064</v>
      </c>
      <c r="R149" s="89">
        <v>-3.8846743872150435</v>
      </c>
      <c r="S149" s="89">
        <v>-511.93050893054976</v>
      </c>
      <c r="T149" s="89">
        <v>1585.7144659433038</v>
      </c>
      <c r="U149" s="89">
        <v>-78.988801868255422</v>
      </c>
      <c r="V149" s="89"/>
      <c r="W149" s="89"/>
      <c r="X149" s="89"/>
      <c r="Y149" s="89"/>
      <c r="Z149" s="89"/>
      <c r="AA149" s="89"/>
      <c r="AB149" s="89">
        <v>-11.257517066677321</v>
      </c>
      <c r="AC149" s="89">
        <v>-751.22355566594354</v>
      </c>
      <c r="AD149" s="89">
        <v>-161.54016801791613</v>
      </c>
      <c r="AE149" s="89">
        <v>-19.721924567861212</v>
      </c>
      <c r="AF149" s="89">
        <v>-2.6433989290739817</v>
      </c>
      <c r="AG149" s="89">
        <v>-90.744621482819468</v>
      </c>
      <c r="AH149" s="89">
        <v>-2.0302184662270785E-4</v>
      </c>
      <c r="AI149" s="89">
        <v>-9.2667348479169489E-4</v>
      </c>
      <c r="AJ149" s="89">
        <v>-49.76023317767131</v>
      </c>
      <c r="AK149" s="89">
        <v>-12.568338505345672</v>
      </c>
      <c r="AL149" s="89">
        <v>-11.288948027286565</v>
      </c>
      <c r="AM149" s="89">
        <v>-14.924337877029684</v>
      </c>
      <c r="AN149" s="89">
        <v>-84.652603077747216</v>
      </c>
      <c r="AO149" s="89">
        <v>-36.252667242576088</v>
      </c>
      <c r="AP149" s="89"/>
      <c r="AQ149" s="89">
        <v>832.56622874358175</v>
      </c>
      <c r="AR149" s="89"/>
      <c r="AS149" s="89"/>
      <c r="AT149" s="89">
        <v>32.348681566361286</v>
      </c>
      <c r="AU149" s="89"/>
      <c r="AV149" s="89">
        <v>82.968028198235714</v>
      </c>
      <c r="AW149" s="89"/>
      <c r="AX149" s="89"/>
      <c r="AY149" s="89"/>
      <c r="AZ149" s="89"/>
      <c r="BA149" s="89">
        <v>69.715023137081644</v>
      </c>
      <c r="BB149" s="89"/>
      <c r="BC149" s="89">
        <v>105.396264915535</v>
      </c>
      <c r="BD149" s="89">
        <v>385.60144933748074</v>
      </c>
      <c r="BE149" s="89">
        <v>92.873720960769347</v>
      </c>
      <c r="BF149" s="89"/>
      <c r="BG149" s="89"/>
      <c r="BH149" s="89"/>
      <c r="BI149" s="89"/>
      <c r="BJ149" s="89"/>
      <c r="BK149" s="89"/>
      <c r="BL149" s="89"/>
      <c r="BM149" s="89"/>
      <c r="BN149" s="89"/>
      <c r="BO149" s="89"/>
      <c r="BP149" s="89"/>
      <c r="BQ149" s="89"/>
      <c r="BR149" s="89"/>
      <c r="BS149" s="89"/>
      <c r="BT149" s="89"/>
      <c r="BU149" s="89"/>
      <c r="BV149" s="89"/>
      <c r="BW149" s="89"/>
      <c r="BX149" s="89"/>
      <c r="BY149" s="89"/>
      <c r="BZ149" s="89"/>
      <c r="CA149" s="89"/>
      <c r="CB149" s="89"/>
      <c r="CC149" s="89"/>
      <c r="CD149" s="89"/>
      <c r="CE149" s="89"/>
      <c r="CF149" s="89"/>
      <c r="CG149" s="89"/>
      <c r="CH149" s="89"/>
      <c r="CI149" s="89"/>
      <c r="CJ149" s="89"/>
      <c r="CK149" s="89"/>
      <c r="CL149" s="89"/>
      <c r="CM149" s="89"/>
      <c r="CN149" s="89"/>
      <c r="CO149" s="89"/>
      <c r="CP149" s="89"/>
      <c r="CQ149" s="89"/>
      <c r="CR149" s="89"/>
      <c r="CS149" s="89"/>
      <c r="CT149" s="89"/>
      <c r="CU149" s="89"/>
      <c r="CV149" s="89"/>
      <c r="CW149" s="89"/>
      <c r="CX149" s="89"/>
      <c r="CY149" s="89"/>
      <c r="CZ149" s="89"/>
      <c r="DA149" s="89"/>
      <c r="DB149" s="89"/>
      <c r="DC149" s="89"/>
      <c r="DD149" s="89"/>
      <c r="DE149" s="89"/>
      <c r="DF149" s="89"/>
      <c r="DG149" s="89"/>
      <c r="DH149" s="89"/>
      <c r="DI149" s="89"/>
      <c r="DJ149" s="89"/>
      <c r="DK149" s="89"/>
      <c r="DL149" s="89"/>
      <c r="DM149" s="89"/>
      <c r="DN149" s="89"/>
      <c r="DO149" s="89"/>
      <c r="DP149" s="89"/>
      <c r="DQ149" s="89"/>
      <c r="DR149" s="89"/>
      <c r="DS149" s="89"/>
      <c r="DT149" s="89"/>
      <c r="DU149" s="89"/>
      <c r="DV149" s="89">
        <v>26.57228565681611</v>
      </c>
      <c r="DW149" s="89">
        <v>44.901546378405094</v>
      </c>
      <c r="DX149" s="89">
        <v>119.72145794387561</v>
      </c>
      <c r="DY149" s="89">
        <v>109.279942491109</v>
      </c>
      <c r="DZ149" s="89">
        <v>104.86320385630009</v>
      </c>
      <c r="EA149" s="89">
        <v>28.380776831584413</v>
      </c>
      <c r="EB149" s="89">
        <v>18.040630155621798</v>
      </c>
      <c r="EC149" s="89">
        <v>4.8808216223089538</v>
      </c>
      <c r="ED149" s="89">
        <v>9.6176189425374492</v>
      </c>
      <c r="EE149" s="89">
        <v>52.011741756919108</v>
      </c>
      <c r="EF149" s="89"/>
      <c r="EG149" s="89"/>
      <c r="EH149" s="89"/>
      <c r="EI149" s="89"/>
      <c r="EJ149" s="89"/>
      <c r="EK149" s="89"/>
      <c r="EL149" s="89"/>
      <c r="EM149" s="89"/>
      <c r="EN149" s="89"/>
      <c r="EO149" s="89"/>
      <c r="EP149" s="89"/>
      <c r="EQ149" s="89"/>
      <c r="ER149" s="89">
        <v>-9.6633812063373625E-13</v>
      </c>
    </row>
    <row r="150" spans="1:148" x14ac:dyDescent="0.25">
      <c r="A150" s="88" t="s">
        <v>61</v>
      </c>
      <c r="B150" s="89"/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  <c r="AC150" s="89"/>
      <c r="AD150" s="89"/>
      <c r="AE150" s="89"/>
      <c r="AF150" s="89"/>
      <c r="AG150" s="89"/>
      <c r="AH150" s="89"/>
      <c r="AI150" s="89"/>
      <c r="AJ150" s="89"/>
      <c r="AK150" s="89"/>
      <c r="AL150" s="89"/>
      <c r="AM150" s="89"/>
      <c r="AN150" s="89"/>
      <c r="AO150" s="89"/>
      <c r="AP150" s="89"/>
      <c r="AQ150" s="89"/>
      <c r="AR150" s="89"/>
      <c r="AS150" s="89"/>
      <c r="AT150" s="89"/>
      <c r="AU150" s="89"/>
      <c r="AV150" s="89"/>
      <c r="AW150" s="89"/>
      <c r="AX150" s="89"/>
      <c r="AY150" s="89"/>
      <c r="AZ150" s="89"/>
      <c r="BA150" s="89"/>
      <c r="BB150" s="89"/>
      <c r="BC150" s="89"/>
      <c r="BD150" s="89"/>
      <c r="BE150" s="89"/>
      <c r="BF150" s="89"/>
      <c r="BG150" s="89"/>
      <c r="BH150" s="89"/>
      <c r="BI150" s="89"/>
      <c r="BJ150" s="89"/>
      <c r="BK150" s="89"/>
      <c r="BL150" s="89"/>
      <c r="BM150" s="89"/>
      <c r="BN150" s="89"/>
      <c r="BO150" s="89"/>
      <c r="BP150" s="89"/>
      <c r="BQ150" s="89"/>
      <c r="BR150" s="89"/>
      <c r="BS150" s="89"/>
      <c r="BT150" s="89"/>
      <c r="BU150" s="89"/>
      <c r="BV150" s="89"/>
      <c r="BW150" s="89"/>
      <c r="BX150" s="89"/>
      <c r="BY150" s="89"/>
      <c r="BZ150" s="89"/>
      <c r="CA150" s="89"/>
      <c r="CB150" s="89"/>
      <c r="CC150" s="89"/>
      <c r="CD150" s="89"/>
      <c r="CE150" s="89"/>
      <c r="CF150" s="89"/>
      <c r="CG150" s="89"/>
      <c r="CH150" s="89"/>
      <c r="CI150" s="89"/>
      <c r="CJ150" s="89"/>
      <c r="CK150" s="89"/>
      <c r="CL150" s="89"/>
      <c r="CM150" s="89"/>
      <c r="CN150" s="89"/>
      <c r="CO150" s="89"/>
      <c r="CP150" s="89"/>
      <c r="CQ150" s="89"/>
      <c r="CR150" s="89"/>
      <c r="CS150" s="89"/>
      <c r="CT150" s="89"/>
      <c r="CU150" s="89"/>
      <c r="CV150" s="89"/>
      <c r="CW150" s="89"/>
      <c r="CX150" s="89"/>
      <c r="CY150" s="89"/>
      <c r="CZ150" s="89"/>
      <c r="DA150" s="89"/>
      <c r="DB150" s="89"/>
      <c r="DC150" s="89"/>
      <c r="DD150" s="89"/>
      <c r="DE150" s="89"/>
      <c r="DF150" s="89"/>
      <c r="DG150" s="89"/>
      <c r="DH150" s="89"/>
      <c r="DI150" s="89"/>
      <c r="DJ150" s="89"/>
      <c r="DK150" s="89"/>
      <c r="DL150" s="89"/>
      <c r="DM150" s="89"/>
      <c r="DN150" s="89"/>
      <c r="DO150" s="89"/>
      <c r="DP150" s="89"/>
      <c r="DQ150" s="89"/>
      <c r="DR150" s="89"/>
      <c r="DS150" s="89"/>
      <c r="DT150" s="89">
        <v>436328.25792782538</v>
      </c>
      <c r="DU150" s="89">
        <v>17458.306825580032</v>
      </c>
      <c r="DV150" s="89">
        <v>1.9717085470499331</v>
      </c>
      <c r="DW150" s="89">
        <v>22.115410123168143</v>
      </c>
      <c r="DX150" s="89">
        <v>65.526995093414016</v>
      </c>
      <c r="DY150" s="89">
        <v>57.608605111535027</v>
      </c>
      <c r="DZ150" s="89">
        <v>94.36264041491583</v>
      </c>
      <c r="EA150" s="89">
        <v>206.59812029744032</v>
      </c>
      <c r="EB150" s="89">
        <v>464.78703571319016</v>
      </c>
      <c r="EC150" s="89">
        <v>862.58643185361336</v>
      </c>
      <c r="ED150" s="89">
        <v>2372.3625141053089</v>
      </c>
      <c r="EE150" s="89">
        <v>12776.080538740363</v>
      </c>
      <c r="EF150" s="89">
        <v>15596</v>
      </c>
      <c r="EG150" s="89"/>
      <c r="EH150" s="89"/>
      <c r="EI150" s="89"/>
      <c r="EJ150" s="89"/>
      <c r="EK150" s="89"/>
      <c r="EL150" s="89"/>
      <c r="EM150" s="89"/>
      <c r="EN150" s="89"/>
      <c r="EO150" s="89"/>
      <c r="EP150" s="89"/>
      <c r="EQ150" s="89">
        <v>156998.44289418019</v>
      </c>
      <c r="ER150" s="89">
        <v>643305.00764758559</v>
      </c>
    </row>
    <row r="151" spans="1:148" x14ac:dyDescent="0.25">
      <c r="A151" s="88" t="s">
        <v>535</v>
      </c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  <c r="AA151" s="89"/>
      <c r="AB151" s="89"/>
      <c r="AC151" s="89"/>
      <c r="AD151" s="89"/>
      <c r="AE151" s="89"/>
      <c r="AF151" s="89"/>
      <c r="AG151" s="89"/>
      <c r="AH151" s="89"/>
      <c r="AI151" s="89"/>
      <c r="AJ151" s="89"/>
      <c r="AK151" s="89"/>
      <c r="AL151" s="89"/>
      <c r="AM151" s="89"/>
      <c r="AN151" s="89"/>
      <c r="AO151" s="89"/>
      <c r="AP151" s="89"/>
      <c r="AQ151" s="89"/>
      <c r="AR151" s="89"/>
      <c r="AS151" s="89"/>
      <c r="AT151" s="89"/>
      <c r="AU151" s="89"/>
      <c r="AV151" s="89"/>
      <c r="AW151" s="89"/>
      <c r="AX151" s="89"/>
      <c r="AY151" s="89"/>
      <c r="AZ151" s="89"/>
      <c r="BA151" s="89"/>
      <c r="BB151" s="89"/>
      <c r="BC151" s="89"/>
      <c r="BD151" s="89"/>
      <c r="BE151" s="89"/>
      <c r="BF151" s="89"/>
      <c r="BG151" s="89"/>
      <c r="BH151" s="89"/>
      <c r="BI151" s="89"/>
      <c r="BJ151" s="89"/>
      <c r="BK151" s="89"/>
      <c r="BL151" s="89"/>
      <c r="BM151" s="89"/>
      <c r="BN151" s="89"/>
      <c r="BO151" s="89"/>
      <c r="BP151" s="89"/>
      <c r="BQ151" s="89"/>
      <c r="BR151" s="89"/>
      <c r="BS151" s="89"/>
      <c r="BT151" s="89"/>
      <c r="BU151" s="89"/>
      <c r="BV151" s="89"/>
      <c r="BW151" s="89"/>
      <c r="BX151" s="89"/>
      <c r="BY151" s="89"/>
      <c r="BZ151" s="89"/>
      <c r="CA151" s="89"/>
      <c r="CB151" s="89"/>
      <c r="CC151" s="89"/>
      <c r="CD151" s="89"/>
      <c r="CE151" s="89"/>
      <c r="CF151" s="89"/>
      <c r="CG151" s="89"/>
      <c r="CH151" s="89"/>
      <c r="CI151" s="89"/>
      <c r="CJ151" s="89"/>
      <c r="CK151" s="89"/>
      <c r="CL151" s="89"/>
      <c r="CM151" s="89"/>
      <c r="CN151" s="89"/>
      <c r="CO151" s="89"/>
      <c r="CP151" s="89"/>
      <c r="CQ151" s="89"/>
      <c r="CR151" s="89"/>
      <c r="CS151" s="89"/>
      <c r="CT151" s="89"/>
      <c r="CU151" s="89"/>
      <c r="CV151" s="89"/>
      <c r="CW151" s="89"/>
      <c r="CX151" s="89"/>
      <c r="CY151" s="89"/>
      <c r="CZ151" s="89"/>
      <c r="DA151" s="89"/>
      <c r="DB151" s="89"/>
      <c r="DC151" s="89"/>
      <c r="DD151" s="89"/>
      <c r="DE151" s="89"/>
      <c r="DF151" s="89"/>
      <c r="DG151" s="89"/>
      <c r="DH151" s="89"/>
      <c r="DI151" s="89"/>
      <c r="DJ151" s="89"/>
      <c r="DK151" s="89"/>
      <c r="DL151" s="89"/>
      <c r="DM151" s="89"/>
      <c r="DN151" s="89"/>
      <c r="DO151" s="89"/>
      <c r="DP151" s="89"/>
      <c r="DQ151" s="89"/>
      <c r="DR151" s="89"/>
      <c r="DS151" s="89"/>
      <c r="DT151" s="89"/>
      <c r="DU151" s="89">
        <v>31077.435246594661</v>
      </c>
      <c r="DV151" s="89"/>
      <c r="DW151" s="89"/>
      <c r="DX151" s="89"/>
      <c r="DY151" s="89"/>
      <c r="DZ151" s="89"/>
      <c r="EA151" s="89"/>
      <c r="EB151" s="89"/>
      <c r="EC151" s="89"/>
      <c r="ED151" s="89"/>
      <c r="EE151" s="89"/>
      <c r="EF151" s="89"/>
      <c r="EG151" s="89"/>
      <c r="EH151" s="89"/>
      <c r="EI151" s="89"/>
      <c r="EJ151" s="89"/>
      <c r="EK151" s="89"/>
      <c r="EL151" s="89"/>
      <c r="EM151" s="89"/>
      <c r="EN151" s="89"/>
      <c r="EO151" s="89"/>
      <c r="EP151" s="89"/>
      <c r="EQ151" s="89"/>
      <c r="ER151" s="89">
        <v>31077.435246594661</v>
      </c>
    </row>
    <row r="152" spans="1:148" x14ac:dyDescent="0.25">
      <c r="A152" s="88" t="s">
        <v>62</v>
      </c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  <c r="AC152" s="89"/>
      <c r="AD152" s="89"/>
      <c r="AE152" s="89"/>
      <c r="AF152" s="89"/>
      <c r="AG152" s="89"/>
      <c r="AH152" s="89"/>
      <c r="AI152" s="89"/>
      <c r="AJ152" s="89"/>
      <c r="AK152" s="89"/>
      <c r="AL152" s="89"/>
      <c r="AM152" s="89"/>
      <c r="AN152" s="89"/>
      <c r="AO152" s="89"/>
      <c r="AP152" s="89"/>
      <c r="AQ152" s="89"/>
      <c r="AR152" s="89"/>
      <c r="AS152" s="89"/>
      <c r="AT152" s="89"/>
      <c r="AU152" s="89"/>
      <c r="AV152" s="89"/>
      <c r="AW152" s="89"/>
      <c r="AX152" s="89"/>
      <c r="AY152" s="89"/>
      <c r="AZ152" s="89"/>
      <c r="BA152" s="89"/>
      <c r="BB152" s="89"/>
      <c r="BC152" s="89"/>
      <c r="BD152" s="89"/>
      <c r="BE152" s="89"/>
      <c r="BF152" s="89"/>
      <c r="BG152" s="89"/>
      <c r="BH152" s="89"/>
      <c r="BI152" s="89"/>
      <c r="BJ152" s="89"/>
      <c r="BK152" s="89"/>
      <c r="BL152" s="89"/>
      <c r="BM152" s="89"/>
      <c r="BN152" s="89"/>
      <c r="BO152" s="89"/>
      <c r="BP152" s="89"/>
      <c r="BQ152" s="89"/>
      <c r="BR152" s="89"/>
      <c r="BS152" s="89"/>
      <c r="BT152" s="89"/>
      <c r="BU152" s="89"/>
      <c r="BV152" s="89"/>
      <c r="BW152" s="89"/>
      <c r="BX152" s="89"/>
      <c r="BY152" s="89"/>
      <c r="BZ152" s="89"/>
      <c r="CA152" s="89"/>
      <c r="CB152" s="89"/>
      <c r="CC152" s="89"/>
      <c r="CD152" s="89"/>
      <c r="CE152" s="89"/>
      <c r="CF152" s="89"/>
      <c r="CG152" s="89"/>
      <c r="CH152" s="89"/>
      <c r="CI152" s="89"/>
      <c r="CJ152" s="89"/>
      <c r="CK152" s="89"/>
      <c r="CL152" s="89"/>
      <c r="CM152" s="89"/>
      <c r="CN152" s="89"/>
      <c r="CO152" s="89"/>
      <c r="CP152" s="89"/>
      <c r="CQ152" s="89"/>
      <c r="CR152" s="89"/>
      <c r="CS152" s="89"/>
      <c r="CT152" s="89"/>
      <c r="CU152" s="89"/>
      <c r="CV152" s="89"/>
      <c r="CW152" s="89"/>
      <c r="CX152" s="89"/>
      <c r="CY152" s="89"/>
      <c r="CZ152" s="89"/>
      <c r="DA152" s="89"/>
      <c r="DB152" s="89"/>
      <c r="DC152" s="89"/>
      <c r="DD152" s="89"/>
      <c r="DE152" s="89"/>
      <c r="DF152" s="89"/>
      <c r="DG152" s="89"/>
      <c r="DH152" s="89"/>
      <c r="DI152" s="89"/>
      <c r="DJ152" s="89"/>
      <c r="DK152" s="89"/>
      <c r="DL152" s="89"/>
      <c r="DM152" s="89"/>
      <c r="DN152" s="89"/>
      <c r="DO152" s="89"/>
      <c r="DP152" s="89"/>
      <c r="DQ152" s="89"/>
      <c r="DR152" s="89"/>
      <c r="DS152" s="89"/>
      <c r="DT152" s="89"/>
      <c r="DU152" s="89"/>
      <c r="DV152" s="89"/>
      <c r="DW152" s="89"/>
      <c r="DX152" s="89"/>
      <c r="DY152" s="89"/>
      <c r="DZ152" s="89"/>
      <c r="EA152" s="89"/>
      <c r="EB152" s="89"/>
      <c r="EC152" s="89"/>
      <c r="ED152" s="89"/>
      <c r="EE152" s="89"/>
      <c r="EF152" s="89"/>
      <c r="EG152" s="89"/>
      <c r="EH152" s="89"/>
      <c r="EI152" s="89"/>
      <c r="EJ152" s="89"/>
      <c r="EK152" s="89"/>
      <c r="EL152" s="89"/>
      <c r="EM152" s="89"/>
      <c r="EN152" s="89">
        <v>59877.442894178559</v>
      </c>
      <c r="EO152" s="89"/>
      <c r="EP152" s="89"/>
      <c r="EQ152" s="89"/>
      <c r="ER152" s="89">
        <v>59877.442894178559</v>
      </c>
    </row>
    <row r="153" spans="1:148" x14ac:dyDescent="0.25">
      <c r="A153" s="88" t="s">
        <v>63</v>
      </c>
      <c r="B153" s="89"/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  <c r="AA153" s="89"/>
      <c r="AB153" s="89"/>
      <c r="AC153" s="89"/>
      <c r="AD153" s="89"/>
      <c r="AE153" s="89"/>
      <c r="AF153" s="89"/>
      <c r="AG153" s="89"/>
      <c r="AH153" s="89"/>
      <c r="AI153" s="89"/>
      <c r="AJ153" s="89"/>
      <c r="AK153" s="89"/>
      <c r="AL153" s="89"/>
      <c r="AM153" s="89"/>
      <c r="AN153" s="89"/>
      <c r="AO153" s="89"/>
      <c r="AP153" s="89"/>
      <c r="AQ153" s="89"/>
      <c r="AR153" s="89"/>
      <c r="AS153" s="89"/>
      <c r="AT153" s="89"/>
      <c r="AU153" s="89"/>
      <c r="AV153" s="89"/>
      <c r="AW153" s="89"/>
      <c r="AX153" s="89"/>
      <c r="AY153" s="89"/>
      <c r="AZ153" s="89"/>
      <c r="BA153" s="89"/>
      <c r="BB153" s="89"/>
      <c r="BC153" s="89"/>
      <c r="BD153" s="89"/>
      <c r="BE153" s="89"/>
      <c r="BF153" s="89">
        <v>11488.321597935892</v>
      </c>
      <c r="BG153" s="89">
        <v>236.11860326772111</v>
      </c>
      <c r="BH153" s="89">
        <v>119.13739537291266</v>
      </c>
      <c r="BI153" s="89"/>
      <c r="BJ153" s="89">
        <v>387.1786266975837</v>
      </c>
      <c r="BK153" s="89"/>
      <c r="BL153" s="89">
        <v>3138.1305231429019</v>
      </c>
      <c r="BM153" s="89">
        <v>11358.718083722568</v>
      </c>
      <c r="BN153" s="89">
        <v>76550.53636157242</v>
      </c>
      <c r="BO153" s="89">
        <v>11531.863560489503</v>
      </c>
      <c r="BP153" s="89"/>
      <c r="BQ153" s="89">
        <v>35908.792597679749</v>
      </c>
      <c r="BR153" s="89">
        <v>5426.9725830789594</v>
      </c>
      <c r="BS153" s="89">
        <v>4112.63474928715</v>
      </c>
      <c r="BT153" s="89">
        <v>34902.596477955747</v>
      </c>
      <c r="BU153" s="89">
        <v>2776.7536459394378</v>
      </c>
      <c r="BV153" s="89">
        <v>8575.3597131334463</v>
      </c>
      <c r="BW153" s="89">
        <v>3060.3274554337281</v>
      </c>
      <c r="BX153" s="89">
        <v>9479.97766880366</v>
      </c>
      <c r="BY153" s="89">
        <v>3322.8405747617931</v>
      </c>
      <c r="BZ153" s="89"/>
      <c r="CA153" s="89">
        <v>40931.539026707935</v>
      </c>
      <c r="CB153" s="89">
        <v>1044.3551056567485</v>
      </c>
      <c r="CC153" s="89">
        <v>4548.6002706840864</v>
      </c>
      <c r="CD153" s="89">
        <v>40937.402436156764</v>
      </c>
      <c r="CE153" s="89">
        <v>38214.607829584405</v>
      </c>
      <c r="CF153" s="89">
        <v>10294.392625396753</v>
      </c>
      <c r="CG153" s="89">
        <v>9042.1970657749043</v>
      </c>
      <c r="CH153" s="89">
        <v>2740.9157608804694</v>
      </c>
      <c r="CI153" s="89">
        <v>7196.7602611434068</v>
      </c>
      <c r="CJ153" s="89">
        <v>15304.171977152371</v>
      </c>
      <c r="CK153" s="89">
        <v>38275.319056605134</v>
      </c>
      <c r="CL153" s="89">
        <v>21499.961129778807</v>
      </c>
      <c r="CM153" s="89">
        <v>122695.11522531725</v>
      </c>
      <c r="CN153" s="89"/>
      <c r="CO153" s="89"/>
      <c r="CP153" s="89">
        <v>51630.741627293653</v>
      </c>
      <c r="CQ153" s="89">
        <v>77597.511874622709</v>
      </c>
      <c r="CR153" s="89">
        <v>112595.01686636747</v>
      </c>
      <c r="CS153" s="89">
        <v>19651.003317829036</v>
      </c>
      <c r="CT153" s="89">
        <v>5445.1751118087823</v>
      </c>
      <c r="CU153" s="89">
        <v>14683.507132962079</v>
      </c>
      <c r="CV153" s="89">
        <v>1715.2659900908193</v>
      </c>
      <c r="CW153" s="89">
        <v>341.20886541886711</v>
      </c>
      <c r="CX153" s="89">
        <v>747.13407998896946</v>
      </c>
      <c r="CY153" s="89">
        <v>2351.1522531683945</v>
      </c>
      <c r="CZ153" s="89">
        <v>27960.54342148783</v>
      </c>
      <c r="DA153" s="89">
        <v>27889.405627657707</v>
      </c>
      <c r="DB153" s="89">
        <v>10452.2885203817</v>
      </c>
      <c r="DC153" s="89"/>
      <c r="DD153" s="89"/>
      <c r="DE153" s="89">
        <v>1644.476680221481</v>
      </c>
      <c r="DF153" s="89"/>
      <c r="DG153" s="89">
        <v>706.7273245574039</v>
      </c>
      <c r="DH153" s="89">
        <v>8478.3634326894171</v>
      </c>
      <c r="DI153" s="89">
        <v>48385.926520338384</v>
      </c>
      <c r="DJ153" s="89">
        <v>344.75119061190969</v>
      </c>
      <c r="DK153" s="89">
        <v>21523.816714054712</v>
      </c>
      <c r="DL153" s="89">
        <v>4716.0122325094144</v>
      </c>
      <c r="DM153" s="89"/>
      <c r="DN153" s="89">
        <v>589.7627470477322</v>
      </c>
      <c r="DO153" s="89">
        <v>1071.6832422143732</v>
      </c>
      <c r="DP153" s="89">
        <v>2725.0304888176092</v>
      </c>
      <c r="DQ153" s="89">
        <v>6457.5235219202859</v>
      </c>
      <c r="DR153" s="89">
        <v>118127.61145088775</v>
      </c>
      <c r="DS153" s="89"/>
      <c r="DT153" s="89"/>
      <c r="DU153" s="89">
        <v>7865.3885491122583</v>
      </c>
      <c r="DV153" s="89">
        <v>11.996298521358408</v>
      </c>
      <c r="DW153" s="89">
        <v>33.557087034223841</v>
      </c>
      <c r="DX153" s="89">
        <v>55.455996268278128</v>
      </c>
      <c r="DY153" s="89">
        <v>82.336170491112043</v>
      </c>
      <c r="DZ153" s="89">
        <v>126.60122797815161</v>
      </c>
      <c r="EA153" s="89">
        <v>158.93224865817766</v>
      </c>
      <c r="EB153" s="89">
        <v>357.05787362884394</v>
      </c>
      <c r="EC153" s="89">
        <v>672.91831501905665</v>
      </c>
      <c r="ED153" s="89">
        <v>2467.7511575651361</v>
      </c>
      <c r="EE153" s="89">
        <v>4761.3936248356604</v>
      </c>
      <c r="EF153" s="89">
        <v>35732</v>
      </c>
      <c r="EG153" s="89"/>
      <c r="EH153" s="89"/>
      <c r="EI153" s="89"/>
      <c r="EJ153" s="89"/>
      <c r="EK153" s="89"/>
      <c r="EL153" s="89"/>
      <c r="EM153" s="89"/>
      <c r="EN153" s="89"/>
      <c r="EO153" s="89"/>
      <c r="EP153" s="89"/>
      <c r="EQ153" s="89"/>
      <c r="ER153" s="89">
        <v>1195258.6267731746</v>
      </c>
    </row>
    <row r="154" spans="1:148" x14ac:dyDescent="0.25">
      <c r="A154" s="88" t="s">
        <v>64</v>
      </c>
      <c r="B154" s="89">
        <v>158068.43043290664</v>
      </c>
      <c r="C154" s="89">
        <v>17544.364776202463</v>
      </c>
      <c r="D154" s="89">
        <v>4528.0377111453772</v>
      </c>
      <c r="E154" s="89">
        <v>107424.7612498572</v>
      </c>
      <c r="F154" s="89">
        <v>80856.433778936684</v>
      </c>
      <c r="G154" s="89">
        <v>98199.69575640859</v>
      </c>
      <c r="H154" s="89">
        <v>127818.09949769097</v>
      </c>
      <c r="I154" s="89">
        <v>58940.818114347952</v>
      </c>
      <c r="J154" s="89">
        <v>3874.0705878687036</v>
      </c>
      <c r="K154" s="89">
        <v>4298.2455999999938</v>
      </c>
      <c r="L154" s="89">
        <v>1.0000009999999997</v>
      </c>
      <c r="M154" s="89">
        <v>265777.35384823533</v>
      </c>
      <c r="N154" s="89">
        <v>83271.309034825244</v>
      </c>
      <c r="O154" s="89">
        <v>27058.639307158493</v>
      </c>
      <c r="P154" s="89">
        <v>43502.883350147546</v>
      </c>
      <c r="Q154" s="89">
        <v>8783.8423196454842</v>
      </c>
      <c r="R154" s="89">
        <v>8710.7120316860182</v>
      </c>
      <c r="S154" s="89">
        <v>44160.074473262706</v>
      </c>
      <c r="T154" s="89">
        <v>75000.468058324128</v>
      </c>
      <c r="U154" s="89">
        <v>41840.768385576797</v>
      </c>
      <c r="V154" s="89">
        <v>143458.59604189472</v>
      </c>
      <c r="W154" s="89">
        <v>11979.787963430021</v>
      </c>
      <c r="X154" s="89">
        <v>107818.09167087021</v>
      </c>
      <c r="Y154" s="89">
        <v>118993.61324641833</v>
      </c>
      <c r="Z154" s="89">
        <v>16407.147377087251</v>
      </c>
      <c r="AA154" s="89">
        <v>38482.932737225019</v>
      </c>
      <c r="AB154" s="89">
        <v>12175.124401069872</v>
      </c>
      <c r="AC154" s="89">
        <v>43034.026847537265</v>
      </c>
      <c r="AD154" s="89">
        <v>138654.32297346054</v>
      </c>
      <c r="AE154" s="89">
        <v>58353.212225623225</v>
      </c>
      <c r="AF154" s="89">
        <v>86484.671755975025</v>
      </c>
      <c r="AG154" s="89">
        <v>91469.036572743964</v>
      </c>
      <c r="AH154" s="89">
        <v>0.21908671172170713</v>
      </c>
      <c r="AI154" s="89">
        <v>1</v>
      </c>
      <c r="AJ154" s="89">
        <v>53697.698403375354</v>
      </c>
      <c r="AK154" s="89">
        <v>36473.691071377209</v>
      </c>
      <c r="AL154" s="89">
        <v>179750.31350728092</v>
      </c>
      <c r="AM154" s="89">
        <v>19232.415690242546</v>
      </c>
      <c r="AN154" s="89">
        <v>19730.995927888711</v>
      </c>
      <c r="AO154" s="89">
        <v>49317.26027592468</v>
      </c>
      <c r="AP154" s="89">
        <v>141552.76171426749</v>
      </c>
      <c r="AQ154" s="89">
        <v>50240.643179344384</v>
      </c>
      <c r="AR154" s="89">
        <v>372335.59446239838</v>
      </c>
      <c r="AS154" s="89">
        <v>702232.04950263177</v>
      </c>
      <c r="AT154" s="89">
        <v>79471.122101065674</v>
      </c>
      <c r="AU154" s="89">
        <v>72461.623806807504</v>
      </c>
      <c r="AV154" s="89">
        <v>59348.008843493306</v>
      </c>
      <c r="AW154" s="89">
        <v>68558.337207563949</v>
      </c>
      <c r="AX154" s="89">
        <v>440678.06955657416</v>
      </c>
      <c r="AY154" s="89">
        <v>2409.4764040475625</v>
      </c>
      <c r="AZ154" s="89">
        <v>32911.443695206319</v>
      </c>
      <c r="BA154" s="89">
        <v>173682.68206397866</v>
      </c>
      <c r="BB154" s="89">
        <v>542473.29019276705</v>
      </c>
      <c r="BC154" s="89">
        <v>958314.03617420956</v>
      </c>
      <c r="BD154" s="89">
        <v>728487.09088345012</v>
      </c>
      <c r="BE154" s="89">
        <v>615574.14943075681</v>
      </c>
      <c r="BF154" s="89">
        <v>199903.84596476474</v>
      </c>
      <c r="BG154" s="89">
        <v>19842.81248201077</v>
      </c>
      <c r="BH154" s="89">
        <v>6532.4276721127708</v>
      </c>
      <c r="BI154" s="89">
        <v>37121.695970584777</v>
      </c>
      <c r="BJ154" s="89">
        <v>61794.139270354732</v>
      </c>
      <c r="BK154" s="89">
        <v>99018.313672292163</v>
      </c>
      <c r="BL154" s="89">
        <v>195485.60752324775</v>
      </c>
      <c r="BM154" s="89">
        <v>121063.83472564709</v>
      </c>
      <c r="BN154" s="89">
        <v>80424.60694944112</v>
      </c>
      <c r="BO154" s="89">
        <v>15830.109160489497</v>
      </c>
      <c r="BP154" s="89">
        <v>1.0000009999999999</v>
      </c>
      <c r="BQ154" s="89">
        <v>415447.13575470215</v>
      </c>
      <c r="BR154" s="89">
        <v>183671.33318177791</v>
      </c>
      <c r="BS154" s="89">
        <v>36842.671479967066</v>
      </c>
      <c r="BT154" s="89">
        <v>109403.70373058459</v>
      </c>
      <c r="BU154" s="89">
        <v>14273.758076494889</v>
      </c>
      <c r="BV154" s="89">
        <v>25638.426968501579</v>
      </c>
      <c r="BW154" s="89">
        <v>59771.082006278768</v>
      </c>
      <c r="BX154" s="89">
        <v>116325.17855601254</v>
      </c>
      <c r="BY154" s="89">
        <v>70773.227969502332</v>
      </c>
      <c r="BZ154" s="89">
        <v>140258.27098939184</v>
      </c>
      <c r="CA154" s="89">
        <v>144977.08649477409</v>
      </c>
      <c r="CB154" s="89">
        <v>41389.091502618336</v>
      </c>
      <c r="CC154" s="89">
        <v>20893.067988578739</v>
      </c>
      <c r="CD154" s="89">
        <v>188037.61189720864</v>
      </c>
      <c r="CE154" s="89">
        <v>206883.52519499726</v>
      </c>
      <c r="CF154" s="89">
        <v>35436.014592855339</v>
      </c>
      <c r="CG154" s="89">
        <v>78069.893098886547</v>
      </c>
      <c r="CH154" s="89">
        <v>20154.622162880674</v>
      </c>
      <c r="CI154" s="89">
        <v>78173.341494019711</v>
      </c>
      <c r="CJ154" s="89">
        <v>207232.11772338912</v>
      </c>
      <c r="CK154" s="89">
        <v>121629.33578927726</v>
      </c>
      <c r="CL154" s="89">
        <v>138377.45552172174</v>
      </c>
      <c r="CM154" s="89">
        <v>247575.66395037499</v>
      </c>
      <c r="CN154" s="89">
        <v>0.21908671172170716</v>
      </c>
      <c r="CO154" s="89">
        <v>1</v>
      </c>
      <c r="CP154" s="89">
        <v>132745.87587859813</v>
      </c>
      <c r="CQ154" s="89">
        <v>132565.68088169565</v>
      </c>
      <c r="CR154" s="89">
        <v>406160.57531394681</v>
      </c>
      <c r="CS154" s="89">
        <v>44281.333120544426</v>
      </c>
      <c r="CT154" s="89">
        <v>33992.17368526067</v>
      </c>
      <c r="CU154" s="89">
        <v>79763.348454109655</v>
      </c>
      <c r="CV154" s="89">
        <v>146854.92932603741</v>
      </c>
      <c r="CW154" s="89">
        <v>52547.474936707098</v>
      </c>
      <c r="CX154" s="89">
        <v>379496.00205911574</v>
      </c>
      <c r="CY154" s="89">
        <v>707794.80156764295</v>
      </c>
      <c r="CZ154" s="89">
        <v>110251.32752177581</v>
      </c>
      <c r="DA154" s="89">
        <v>88673.223702461677</v>
      </c>
      <c r="DB154" s="89">
        <v>453857.26939719467</v>
      </c>
      <c r="DC154" s="89">
        <v>26559.83282228035</v>
      </c>
      <c r="DD154" s="89">
        <v>8761.0872769736161</v>
      </c>
      <c r="DE154" s="89">
        <v>61607.929587318395</v>
      </c>
      <c r="DF154" s="89">
        <v>72461.623806807504</v>
      </c>
      <c r="DG154" s="89">
        <v>174815.46189023033</v>
      </c>
      <c r="DH154" s="89">
        <v>562880.12771810137</v>
      </c>
      <c r="DI154" s="89">
        <v>1034264.0496645404</v>
      </c>
      <c r="DJ154" s="89">
        <v>731759.72964663012</v>
      </c>
      <c r="DK154" s="89">
        <v>660905.17656949291</v>
      </c>
      <c r="DL154" s="89">
        <v>5232.8934354532084</v>
      </c>
      <c r="DM154" s="89">
        <v>783716.98478327261</v>
      </c>
      <c r="DN154" s="89">
        <v>80640.864409768838</v>
      </c>
      <c r="DO154" s="89">
        <v>146535.98155909963</v>
      </c>
      <c r="DP154" s="89">
        <v>372605.45068548003</v>
      </c>
      <c r="DQ154" s="89">
        <v>882965.70334565581</v>
      </c>
      <c r="DR154" s="89">
        <v>1398265.2090069195</v>
      </c>
      <c r="DS154" s="89">
        <v>61052.790993083589</v>
      </c>
      <c r="DT154" s="89">
        <v>1552938.5975560301</v>
      </c>
      <c r="DU154" s="89">
        <v>61052.790993083589</v>
      </c>
      <c r="DV154" s="89">
        <v>44084.355958913438</v>
      </c>
      <c r="DW154" s="89">
        <v>60676.037751798758</v>
      </c>
      <c r="DX154" s="89">
        <v>75694.060148779652</v>
      </c>
      <c r="DY154" s="89">
        <v>87806.609504460925</v>
      </c>
      <c r="DZ154" s="89">
        <v>103926.56524366631</v>
      </c>
      <c r="EA154" s="89">
        <v>127594.73173932378</v>
      </c>
      <c r="EB154" s="89">
        <v>170395.87905669748</v>
      </c>
      <c r="EC154" s="89">
        <v>263588.42785563064</v>
      </c>
      <c r="ED154" s="89">
        <v>523800.40085388016</v>
      </c>
      <c r="EE154" s="89">
        <v>1270258.9318876499</v>
      </c>
      <c r="EF154" s="89">
        <v>1419578.0000000002</v>
      </c>
      <c r="EG154" s="89">
        <v>46078</v>
      </c>
      <c r="EH154" s="89">
        <v>466126.00000000006</v>
      </c>
      <c r="EI154" s="89">
        <v>37470</v>
      </c>
      <c r="EJ154" s="89">
        <v>285432</v>
      </c>
      <c r="EK154" s="89">
        <v>-2.8194335754960775E-11</v>
      </c>
      <c r="EL154" s="89">
        <v>3.637978807091713E-12</v>
      </c>
      <c r="EM154" s="89">
        <v>-9.6633812063373625E-13</v>
      </c>
      <c r="EN154" s="89">
        <v>643305.00764758559</v>
      </c>
      <c r="EO154" s="89">
        <v>31077.435246594661</v>
      </c>
      <c r="EP154" s="89">
        <v>59877.442894178559</v>
      </c>
      <c r="EQ154" s="89">
        <v>1195258.6267731721</v>
      </c>
      <c r="ER154" s="89"/>
    </row>
  </sheetData>
  <conditionalFormatting sqref="B8:ER154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67"/>
  <sheetViews>
    <sheetView zoomScale="70" zoomScaleNormal="70" workbookViewId="0">
      <pane xSplit="1" ySplit="7" topLeftCell="B20" activePane="bottomRight" state="frozen"/>
      <selection activeCell="D21" sqref="D21"/>
      <selection pane="topRight" activeCell="D21" sqref="D21"/>
      <selection pane="bottomLeft" activeCell="D21" sqref="D21"/>
      <selection pane="bottomRight" activeCell="B8" sqref="B8:K66"/>
    </sheetView>
  </sheetViews>
  <sheetFormatPr defaultRowHeight="15" x14ac:dyDescent="0.25"/>
  <cols>
    <col min="1" max="1" width="15.7109375" customWidth="1"/>
    <col min="2" max="21" width="9.28515625" style="12"/>
  </cols>
  <sheetData>
    <row r="1" spans="1:27" ht="18.75" x14ac:dyDescent="0.3">
      <c r="A1" s="2" t="s">
        <v>199</v>
      </c>
    </row>
    <row r="3" spans="1:27" x14ac:dyDescent="0.25">
      <c r="A3" s="23" t="s">
        <v>517</v>
      </c>
    </row>
    <row r="4" spans="1:27" x14ac:dyDescent="0.25">
      <c r="A4" t="s">
        <v>516</v>
      </c>
      <c r="B4" s="12">
        <v>0</v>
      </c>
      <c r="C4" s="12">
        <v>1</v>
      </c>
      <c r="D4" s="12">
        <v>2</v>
      </c>
      <c r="E4" s="12">
        <v>3</v>
      </c>
      <c r="F4" s="12">
        <v>4</v>
      </c>
      <c r="G4" s="12">
        <v>5</v>
      </c>
      <c r="H4" s="12">
        <v>6</v>
      </c>
      <c r="I4" s="12">
        <v>7</v>
      </c>
      <c r="J4" s="12">
        <v>8</v>
      </c>
      <c r="K4" s="12">
        <v>9</v>
      </c>
    </row>
    <row r="6" spans="1:27" x14ac:dyDescent="0.25">
      <c r="A6" s="3" t="s">
        <v>200</v>
      </c>
      <c r="B6" s="38"/>
      <c r="Y6" s="3"/>
    </row>
    <row r="7" spans="1:27" x14ac:dyDescent="0.25">
      <c r="B7" s="12" t="s">
        <v>47</v>
      </c>
      <c r="C7" s="12" t="s">
        <v>48</v>
      </c>
      <c r="D7" s="12" t="s">
        <v>49</v>
      </c>
      <c r="E7" s="12" t="s">
        <v>50</v>
      </c>
      <c r="F7" s="12" t="s">
        <v>51</v>
      </c>
      <c r="G7" s="12" t="s">
        <v>52</v>
      </c>
      <c r="H7" s="12" t="s">
        <v>53</v>
      </c>
      <c r="I7" s="12" t="s">
        <v>54</v>
      </c>
      <c r="J7" s="12" t="s">
        <v>55</v>
      </c>
      <c r="K7" s="12" t="s">
        <v>728</v>
      </c>
      <c r="V7" s="12"/>
      <c r="W7" s="12"/>
      <c r="X7" s="12"/>
      <c r="Y7" s="12"/>
      <c r="Z7" s="12"/>
      <c r="AA7" s="12"/>
    </row>
    <row r="8" spans="1:27" x14ac:dyDescent="0.25">
      <c r="A8" t="str">
        <f>Sets!H7</f>
        <v>cagri</v>
      </c>
      <c r="B8" s="37">
        <f>VLOOKUP(VLOOKUP($A8,Demand_RawData!$AC$8:$AD$66,2,),Demand_RawData!$L$8:$Z$39,COLUMNS(Demand_RawData!$L$8:M$8),)</f>
        <v>1.1660694519804669</v>
      </c>
      <c r="C8" s="37">
        <f>VLOOKUP(VLOOKUP($A8,Demand_RawData!$AC$8:$AD$66,2,),Demand_RawData!$L$8:$Z$39,COLUMNS(Demand_RawData!$L$8:N$8),)</f>
        <v>1.2257200217037441</v>
      </c>
      <c r="D8" s="37">
        <f>VLOOKUP(VLOOKUP($A8,Demand_RawData!$AC$8:$AD$66,2,),Demand_RawData!$L$8:$Z$39,COLUMNS(Demand_RawData!$L$8:O$8),)</f>
        <v>1.2853705914270213</v>
      </c>
      <c r="E8" s="37">
        <f>VLOOKUP(VLOOKUP($A8,Demand_RawData!$AC$8:$AD$66,2,),Demand_RawData!$L$8:$Z$39,COLUMNS(Demand_RawData!$L$8:P$8),)</f>
        <v>1.3450211611502985</v>
      </c>
      <c r="F8" s="37">
        <f>VLOOKUP(VLOOKUP($A8,Demand_RawData!$AC$8:$AD$66,2,),Demand_RawData!$L$8:$Z$39,COLUMNS(Demand_RawData!$L$8:Q$8),)</f>
        <v>1.4046717308735759</v>
      </c>
      <c r="G8" s="37">
        <f>VLOOKUP(VLOOKUP($A8,Demand_RawData!$AC$8:$AD$66,2,),Demand_RawData!$L$8:$Z$39,COLUMNS(Demand_RawData!$L$8:R$8),)</f>
        <v>1.4643223005968531</v>
      </c>
      <c r="H8" s="37">
        <f>VLOOKUP(VLOOKUP($A8,Demand_RawData!$AC$8:$AD$66,2,),Demand_RawData!$L$8:$Z$39,COLUMNS(Demand_RawData!$L$8:S$8),)</f>
        <v>1.5239728703201303</v>
      </c>
      <c r="I8" s="37">
        <f>VLOOKUP(VLOOKUP($A8,Demand_RawData!$AC$8:$AD$66,2,),Demand_RawData!$L$8:$Z$39,COLUMNS(Demand_RawData!$L$8:T$8),)</f>
        <v>1.5836234400434077</v>
      </c>
      <c r="J8" s="37">
        <f>VLOOKUP(VLOOKUP($A8,Demand_RawData!$AC$8:$AD$66,2,),Demand_RawData!$L$8:$Z$39,COLUMNS(Demand_RawData!$L$8:U$8),)</f>
        <v>1.6432740097666847</v>
      </c>
      <c r="K8" s="37">
        <f>VLOOKUP(VLOOKUP($A8,Demand_RawData!$AC$8:$AD$66,2,),Demand_RawData!$L$8:$Z$39,COLUMNS(Demand_RawData!$L$8:V$8),)</f>
        <v>1.6790643516006512</v>
      </c>
      <c r="L8" s="37"/>
      <c r="M8" s="37"/>
      <c r="N8" s="37"/>
      <c r="O8" s="37"/>
      <c r="P8" s="37"/>
      <c r="Q8" s="37"/>
      <c r="R8" s="37"/>
      <c r="S8" s="37"/>
      <c r="T8" s="37"/>
      <c r="U8" s="37"/>
      <c r="V8" s="11"/>
      <c r="X8" s="11"/>
      <c r="Y8" s="11"/>
      <c r="Z8" s="11"/>
      <c r="AA8" s="11"/>
    </row>
    <row r="9" spans="1:27" x14ac:dyDescent="0.25">
      <c r="A9" s="79" t="str">
        <f>Sets!H8</f>
        <v>cfore</v>
      </c>
      <c r="B9" s="37">
        <f>VLOOKUP(VLOOKUP($A9,Demand_RawData!$AC$8:$AD$66,2,),Demand_RawData!$L$8:$Z$39,COLUMNS(Demand_RawData!$L$8:M$8),)</f>
        <v>1.1660694519804669</v>
      </c>
      <c r="C9" s="37">
        <f>VLOOKUP(VLOOKUP($A9,Demand_RawData!$AC$8:$AD$66,2,),Demand_RawData!$L$8:$Z$39,COLUMNS(Demand_RawData!$L$8:N$8),)</f>
        <v>1.2257200217037441</v>
      </c>
      <c r="D9" s="37">
        <f>VLOOKUP(VLOOKUP($A9,Demand_RawData!$AC$8:$AD$66,2,),Demand_RawData!$L$8:$Z$39,COLUMNS(Demand_RawData!$L$8:O$8),)</f>
        <v>1.2853705914270213</v>
      </c>
      <c r="E9" s="37">
        <f>VLOOKUP(VLOOKUP($A9,Demand_RawData!$AC$8:$AD$66,2,),Demand_RawData!$L$8:$Z$39,COLUMNS(Demand_RawData!$L$8:P$8),)</f>
        <v>1.3450211611502985</v>
      </c>
      <c r="F9" s="37">
        <f>VLOOKUP(VLOOKUP($A9,Demand_RawData!$AC$8:$AD$66,2,),Demand_RawData!$L$8:$Z$39,COLUMNS(Demand_RawData!$L$8:Q$8),)</f>
        <v>1.4046717308735759</v>
      </c>
      <c r="G9" s="37">
        <f>VLOOKUP(VLOOKUP($A9,Demand_RawData!$AC$8:$AD$66,2,),Demand_RawData!$L$8:$Z$39,COLUMNS(Demand_RawData!$L$8:R$8),)</f>
        <v>1.4643223005968531</v>
      </c>
      <c r="H9" s="37">
        <f>VLOOKUP(VLOOKUP($A9,Demand_RawData!$AC$8:$AD$66,2,),Demand_RawData!$L$8:$Z$39,COLUMNS(Demand_RawData!$L$8:S$8),)</f>
        <v>1.5239728703201303</v>
      </c>
      <c r="I9" s="37">
        <f>VLOOKUP(VLOOKUP($A9,Demand_RawData!$AC$8:$AD$66,2,),Demand_RawData!$L$8:$Z$39,COLUMNS(Demand_RawData!$L$8:T$8),)</f>
        <v>1.5836234400434077</v>
      </c>
      <c r="J9" s="37">
        <f>VLOOKUP(VLOOKUP($A9,Demand_RawData!$AC$8:$AD$66,2,),Demand_RawData!$L$8:$Z$39,COLUMNS(Demand_RawData!$L$8:U$8),)</f>
        <v>1.6432740097666847</v>
      </c>
      <c r="K9" s="37">
        <f>VLOOKUP(VLOOKUP($A9,Demand_RawData!$AC$8:$AD$66,2,),Demand_RawData!$L$8:$Z$39,COLUMNS(Demand_RawData!$L$8:V$8),)</f>
        <v>1.6790643516006512</v>
      </c>
      <c r="L9" s="37"/>
      <c r="M9" s="37"/>
      <c r="N9" s="37"/>
      <c r="O9" s="37"/>
      <c r="P9" s="37"/>
      <c r="Q9" s="37"/>
      <c r="R9" s="37"/>
      <c r="S9" s="37"/>
      <c r="T9" s="37"/>
      <c r="U9" s="37"/>
      <c r="V9" s="11"/>
      <c r="X9" s="11"/>
      <c r="Y9" s="11"/>
      <c r="Z9" s="11"/>
      <c r="AA9" s="11"/>
    </row>
    <row r="10" spans="1:27" x14ac:dyDescent="0.25">
      <c r="A10" s="79" t="str">
        <f>Sets!H9</f>
        <v>cfish</v>
      </c>
      <c r="B10" s="37">
        <f>VLOOKUP(VLOOKUP($A10,Demand_RawData!$AC$8:$AD$66,2,),Demand_RawData!$L$8:$Z$39,COLUMNS(Demand_RawData!$L$8:M$8),)</f>
        <v>1.1660694519804669</v>
      </c>
      <c r="C10" s="37">
        <f>VLOOKUP(VLOOKUP($A10,Demand_RawData!$AC$8:$AD$66,2,),Demand_RawData!$L$8:$Z$39,COLUMNS(Demand_RawData!$L$8:N$8),)</f>
        <v>1.2257200217037441</v>
      </c>
      <c r="D10" s="37">
        <f>VLOOKUP(VLOOKUP($A10,Demand_RawData!$AC$8:$AD$66,2,),Demand_RawData!$L$8:$Z$39,COLUMNS(Demand_RawData!$L$8:O$8),)</f>
        <v>1.2853705914270213</v>
      </c>
      <c r="E10" s="37">
        <f>VLOOKUP(VLOOKUP($A10,Demand_RawData!$AC$8:$AD$66,2,),Demand_RawData!$L$8:$Z$39,COLUMNS(Demand_RawData!$L$8:P$8),)</f>
        <v>1.3450211611502985</v>
      </c>
      <c r="F10" s="37">
        <f>VLOOKUP(VLOOKUP($A10,Demand_RawData!$AC$8:$AD$66,2,),Demand_RawData!$L$8:$Z$39,COLUMNS(Demand_RawData!$L$8:Q$8),)</f>
        <v>1.4046717308735759</v>
      </c>
      <c r="G10" s="37">
        <f>VLOOKUP(VLOOKUP($A10,Demand_RawData!$AC$8:$AD$66,2,),Demand_RawData!$L$8:$Z$39,COLUMNS(Demand_RawData!$L$8:R$8),)</f>
        <v>1.4643223005968531</v>
      </c>
      <c r="H10" s="37">
        <f>VLOOKUP(VLOOKUP($A10,Demand_RawData!$AC$8:$AD$66,2,),Demand_RawData!$L$8:$Z$39,COLUMNS(Demand_RawData!$L$8:S$8),)</f>
        <v>1.5239728703201303</v>
      </c>
      <c r="I10" s="37">
        <f>VLOOKUP(VLOOKUP($A10,Demand_RawData!$AC$8:$AD$66,2,),Demand_RawData!$L$8:$Z$39,COLUMNS(Demand_RawData!$L$8:T$8),)</f>
        <v>1.5836234400434077</v>
      </c>
      <c r="J10" s="37">
        <f>VLOOKUP(VLOOKUP($A10,Demand_RawData!$AC$8:$AD$66,2,),Demand_RawData!$L$8:$Z$39,COLUMNS(Demand_RawData!$L$8:U$8),)</f>
        <v>1.6432740097666847</v>
      </c>
      <c r="K10" s="37">
        <f>VLOOKUP(VLOOKUP($A10,Demand_RawData!$AC$8:$AD$66,2,),Demand_RawData!$L$8:$Z$39,COLUMNS(Demand_RawData!$L$8:V$8),)</f>
        <v>1.6790643516006512</v>
      </c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11"/>
      <c r="X10" s="11"/>
      <c r="Y10" s="11"/>
      <c r="Z10" s="11"/>
      <c r="AA10" s="11"/>
    </row>
    <row r="11" spans="1:27" x14ac:dyDescent="0.25">
      <c r="A11" s="79" t="str">
        <f>Sets!H10</f>
        <v>ccoal-low</v>
      </c>
      <c r="B11" s="37">
        <f>VLOOKUP(VLOOKUP($A11,Demand_RawData!$AC$8:$AD$66,2,),Demand_RawData!$L$8:$Z$39,COLUMNS(Demand_RawData!$L$8:M$8),)</f>
        <v>0.655842105263158</v>
      </c>
      <c r="C11" s="37">
        <f>VLOOKUP(VLOOKUP($A11,Demand_RawData!$AC$8:$AD$66,2,),Demand_RawData!$L$8:$Z$39,COLUMNS(Demand_RawData!$L$8:N$8),)</f>
        <v>0.70110526315789479</v>
      </c>
      <c r="D11" s="37">
        <f>VLOOKUP(VLOOKUP($A11,Demand_RawData!$AC$8:$AD$66,2,),Demand_RawData!$L$8:$Z$39,COLUMNS(Demand_RawData!$L$8:O$8),)</f>
        <v>0.74636842105263168</v>
      </c>
      <c r="E11" s="37">
        <f>VLOOKUP(VLOOKUP($A11,Demand_RawData!$AC$8:$AD$66,2,),Demand_RawData!$L$8:$Z$39,COLUMNS(Demand_RawData!$L$8:P$8),)</f>
        <v>0.79163157894736846</v>
      </c>
      <c r="F11" s="37">
        <f>VLOOKUP(VLOOKUP($A11,Demand_RawData!$AC$8:$AD$66,2,),Demand_RawData!$L$8:$Z$39,COLUMNS(Demand_RawData!$L$8:Q$8),)</f>
        <v>0.83689473684210536</v>
      </c>
      <c r="G11" s="37">
        <f>VLOOKUP(VLOOKUP($A11,Demand_RawData!$AC$8:$AD$66,2,),Demand_RawData!$L$8:$Z$39,COLUMNS(Demand_RawData!$L$8:R$8),)</f>
        <v>0.88215789473684214</v>
      </c>
      <c r="H11" s="37">
        <f>VLOOKUP(VLOOKUP($A11,Demand_RawData!$AC$8:$AD$66,2,),Demand_RawData!$L$8:$Z$39,COLUMNS(Demand_RawData!$L$8:S$8),)</f>
        <v>0.92742105263157892</v>
      </c>
      <c r="I11" s="37">
        <f>VLOOKUP(VLOOKUP($A11,Demand_RawData!$AC$8:$AD$66,2,),Demand_RawData!$L$8:$Z$39,COLUMNS(Demand_RawData!$L$8:T$8),)</f>
        <v>0.97268421052631582</v>
      </c>
      <c r="J11" s="37">
        <f>VLOOKUP(VLOOKUP($A11,Demand_RawData!$AC$8:$AD$66,2,),Demand_RawData!$L$8:$Z$39,COLUMNS(Demand_RawData!$L$8:U$8),)</f>
        <v>1.0179473684210527</v>
      </c>
      <c r="K11" s="37">
        <f>VLOOKUP(VLOOKUP($A11,Demand_RawData!$AC$8:$AD$66,2,),Demand_RawData!$L$8:$Z$39,COLUMNS(Demand_RawData!$L$8:V$8),)</f>
        <v>1.0451052631578948</v>
      </c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11"/>
      <c r="X11" s="11"/>
      <c r="Y11" s="11"/>
      <c r="Z11" s="11"/>
      <c r="AA11" s="11"/>
    </row>
    <row r="12" spans="1:27" x14ac:dyDescent="0.25">
      <c r="A12" s="79" t="str">
        <f>Sets!H11</f>
        <v>ccoal-hgh</v>
      </c>
      <c r="B12" s="37">
        <f>VLOOKUP(VLOOKUP($A12,Demand_RawData!$AC$8:$AD$66,2,),Demand_RawData!$L$8:$Z$39,COLUMNS(Demand_RawData!$L$8:M$8),)</f>
        <v>0.655842105263158</v>
      </c>
      <c r="C12" s="37">
        <f>VLOOKUP(VLOOKUP($A12,Demand_RawData!$AC$8:$AD$66,2,),Demand_RawData!$L$8:$Z$39,COLUMNS(Demand_RawData!$L$8:N$8),)</f>
        <v>0.70110526315789479</v>
      </c>
      <c r="D12" s="37">
        <f>VLOOKUP(VLOOKUP($A12,Demand_RawData!$AC$8:$AD$66,2,),Demand_RawData!$L$8:$Z$39,COLUMNS(Demand_RawData!$L$8:O$8),)</f>
        <v>0.74636842105263168</v>
      </c>
      <c r="E12" s="37">
        <f>VLOOKUP(VLOOKUP($A12,Demand_RawData!$AC$8:$AD$66,2,),Demand_RawData!$L$8:$Z$39,COLUMNS(Demand_RawData!$L$8:P$8),)</f>
        <v>0.79163157894736846</v>
      </c>
      <c r="F12" s="37">
        <f>VLOOKUP(VLOOKUP($A12,Demand_RawData!$AC$8:$AD$66,2,),Demand_RawData!$L$8:$Z$39,COLUMNS(Demand_RawData!$L$8:Q$8),)</f>
        <v>0.83689473684210536</v>
      </c>
      <c r="G12" s="37">
        <f>VLOOKUP(VLOOKUP($A12,Demand_RawData!$AC$8:$AD$66,2,),Demand_RawData!$L$8:$Z$39,COLUMNS(Demand_RawData!$L$8:R$8),)</f>
        <v>0.88215789473684214</v>
      </c>
      <c r="H12" s="37">
        <f>VLOOKUP(VLOOKUP($A12,Demand_RawData!$AC$8:$AD$66,2,),Demand_RawData!$L$8:$Z$39,COLUMNS(Demand_RawData!$L$8:S$8),)</f>
        <v>0.92742105263157892</v>
      </c>
      <c r="I12" s="37">
        <f>VLOOKUP(VLOOKUP($A12,Demand_RawData!$AC$8:$AD$66,2,),Demand_RawData!$L$8:$Z$39,COLUMNS(Demand_RawData!$L$8:T$8),)</f>
        <v>0.97268421052631582</v>
      </c>
      <c r="J12" s="37">
        <f>VLOOKUP(VLOOKUP($A12,Demand_RawData!$AC$8:$AD$66,2,),Demand_RawData!$L$8:$Z$39,COLUMNS(Demand_RawData!$L$8:U$8),)</f>
        <v>1.0179473684210527</v>
      </c>
      <c r="K12" s="37">
        <f>VLOOKUP(VLOOKUP($A12,Demand_RawData!$AC$8:$AD$66,2,),Demand_RawData!$L$8:$Z$39,COLUMNS(Demand_RawData!$L$8:V$8),)</f>
        <v>1.0451052631578948</v>
      </c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11"/>
      <c r="X12" s="11"/>
      <c r="Y12" s="11"/>
      <c r="Z12" s="11"/>
      <c r="AA12" s="11"/>
    </row>
    <row r="13" spans="1:27" x14ac:dyDescent="0.25">
      <c r="A13" s="79" t="str">
        <f>Sets!H12</f>
        <v>cpgm</v>
      </c>
      <c r="B13" s="37">
        <f>VLOOKUP(VLOOKUP($A13,Demand_RawData!$AC$8:$AD$66,2,),Demand_RawData!$L$8:$Z$39,COLUMNS(Demand_RawData!$L$8:M$8),)</f>
        <v>0.655842105263158</v>
      </c>
      <c r="C13" s="37">
        <f>VLOOKUP(VLOOKUP($A13,Demand_RawData!$AC$8:$AD$66,2,),Demand_RawData!$L$8:$Z$39,COLUMNS(Demand_RawData!$L$8:N$8),)</f>
        <v>0.70110526315789479</v>
      </c>
      <c r="D13" s="37">
        <f>VLOOKUP(VLOOKUP($A13,Demand_RawData!$AC$8:$AD$66,2,),Demand_RawData!$L$8:$Z$39,COLUMNS(Demand_RawData!$L$8:O$8),)</f>
        <v>0.74636842105263168</v>
      </c>
      <c r="E13" s="37">
        <f>VLOOKUP(VLOOKUP($A13,Demand_RawData!$AC$8:$AD$66,2,),Demand_RawData!$L$8:$Z$39,COLUMNS(Demand_RawData!$L$8:P$8),)</f>
        <v>0.79163157894736846</v>
      </c>
      <c r="F13" s="37">
        <f>VLOOKUP(VLOOKUP($A13,Demand_RawData!$AC$8:$AD$66,2,),Demand_RawData!$L$8:$Z$39,COLUMNS(Demand_RawData!$L$8:Q$8),)</f>
        <v>0.83689473684210536</v>
      </c>
      <c r="G13" s="37">
        <f>VLOOKUP(VLOOKUP($A13,Demand_RawData!$AC$8:$AD$66,2,),Demand_RawData!$L$8:$Z$39,COLUMNS(Demand_RawData!$L$8:R$8),)</f>
        <v>0.88215789473684214</v>
      </c>
      <c r="H13" s="37">
        <f>VLOOKUP(VLOOKUP($A13,Demand_RawData!$AC$8:$AD$66,2,),Demand_RawData!$L$8:$Z$39,COLUMNS(Demand_RawData!$L$8:S$8),)</f>
        <v>0.92742105263157892</v>
      </c>
      <c r="I13" s="37">
        <f>VLOOKUP(VLOOKUP($A13,Demand_RawData!$AC$8:$AD$66,2,),Demand_RawData!$L$8:$Z$39,COLUMNS(Demand_RawData!$L$8:T$8),)</f>
        <v>0.97268421052631582</v>
      </c>
      <c r="J13" s="37">
        <f>VLOOKUP(VLOOKUP($A13,Demand_RawData!$AC$8:$AD$66,2,),Demand_RawData!$L$8:$Z$39,COLUMNS(Demand_RawData!$L$8:U$8),)</f>
        <v>1.0179473684210527</v>
      </c>
      <c r="K13" s="37">
        <f>VLOOKUP(VLOOKUP($A13,Demand_RawData!$AC$8:$AD$66,2,),Demand_RawData!$L$8:$Z$39,COLUMNS(Demand_RawData!$L$8:V$8),)</f>
        <v>1.0451052631578948</v>
      </c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11"/>
      <c r="X13" s="11"/>
      <c r="Y13" s="11"/>
      <c r="Z13" s="11"/>
      <c r="AA13" s="11"/>
    </row>
    <row r="14" spans="1:27" x14ac:dyDescent="0.25">
      <c r="A14" s="79" t="str">
        <f>Sets!H13</f>
        <v>cmore</v>
      </c>
      <c r="B14" s="37">
        <f>VLOOKUP(VLOOKUP($A14,Demand_RawData!$AC$8:$AD$66,2,),Demand_RawData!$L$8:$Z$39,COLUMNS(Demand_RawData!$L$8:M$8),)</f>
        <v>0.655842105263158</v>
      </c>
      <c r="C14" s="37">
        <f>VLOOKUP(VLOOKUP($A14,Demand_RawData!$AC$8:$AD$66,2,),Demand_RawData!$L$8:$Z$39,COLUMNS(Demand_RawData!$L$8:N$8),)</f>
        <v>0.70110526315789479</v>
      </c>
      <c r="D14" s="37">
        <f>VLOOKUP(VLOOKUP($A14,Demand_RawData!$AC$8:$AD$66,2,),Demand_RawData!$L$8:$Z$39,COLUMNS(Demand_RawData!$L$8:O$8),)</f>
        <v>0.74636842105263168</v>
      </c>
      <c r="E14" s="37">
        <f>VLOOKUP(VLOOKUP($A14,Demand_RawData!$AC$8:$AD$66,2,),Demand_RawData!$L$8:$Z$39,COLUMNS(Demand_RawData!$L$8:P$8),)</f>
        <v>0.79163157894736846</v>
      </c>
      <c r="F14" s="37">
        <f>VLOOKUP(VLOOKUP($A14,Demand_RawData!$AC$8:$AD$66,2,),Demand_RawData!$L$8:$Z$39,COLUMNS(Demand_RawData!$L$8:Q$8),)</f>
        <v>0.83689473684210536</v>
      </c>
      <c r="G14" s="37">
        <f>VLOOKUP(VLOOKUP($A14,Demand_RawData!$AC$8:$AD$66,2,),Demand_RawData!$L$8:$Z$39,COLUMNS(Demand_RawData!$L$8:R$8),)</f>
        <v>0.88215789473684214</v>
      </c>
      <c r="H14" s="37">
        <f>VLOOKUP(VLOOKUP($A14,Demand_RawData!$AC$8:$AD$66,2,),Demand_RawData!$L$8:$Z$39,COLUMNS(Demand_RawData!$L$8:S$8),)</f>
        <v>0.92742105263157892</v>
      </c>
      <c r="I14" s="37">
        <f>VLOOKUP(VLOOKUP($A14,Demand_RawData!$AC$8:$AD$66,2,),Demand_RawData!$L$8:$Z$39,COLUMNS(Demand_RawData!$L$8:T$8),)</f>
        <v>0.97268421052631582</v>
      </c>
      <c r="J14" s="37">
        <f>VLOOKUP(VLOOKUP($A14,Demand_RawData!$AC$8:$AD$66,2,),Demand_RawData!$L$8:$Z$39,COLUMNS(Demand_RawData!$L$8:U$8),)</f>
        <v>1.0179473684210527</v>
      </c>
      <c r="K14" s="37">
        <f>VLOOKUP(VLOOKUP($A14,Demand_RawData!$AC$8:$AD$66,2,),Demand_RawData!$L$8:$Z$39,COLUMNS(Demand_RawData!$L$8:V$8),)</f>
        <v>1.0451052631578948</v>
      </c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11"/>
      <c r="X14" s="11"/>
      <c r="Y14" s="11"/>
      <c r="Z14" s="11"/>
      <c r="AA14" s="11"/>
    </row>
    <row r="15" spans="1:27" x14ac:dyDescent="0.25">
      <c r="A15" s="79" t="str">
        <f>Sets!H14</f>
        <v>cmine</v>
      </c>
      <c r="B15" s="37">
        <f>VLOOKUP(VLOOKUP($A15,Demand_RawData!$AC$8:$AD$66,2,),Demand_RawData!$L$8:$Z$39,COLUMNS(Demand_RawData!$L$8:M$8),)</f>
        <v>0.655842105263158</v>
      </c>
      <c r="C15" s="37">
        <f>VLOOKUP(VLOOKUP($A15,Demand_RawData!$AC$8:$AD$66,2,),Demand_RawData!$L$8:$Z$39,COLUMNS(Demand_RawData!$L$8:N$8),)</f>
        <v>0.70110526315789479</v>
      </c>
      <c r="D15" s="37">
        <f>VLOOKUP(VLOOKUP($A15,Demand_RawData!$AC$8:$AD$66,2,),Demand_RawData!$L$8:$Z$39,COLUMNS(Demand_RawData!$L$8:O$8),)</f>
        <v>0.74636842105263168</v>
      </c>
      <c r="E15" s="37">
        <f>VLOOKUP(VLOOKUP($A15,Demand_RawData!$AC$8:$AD$66,2,),Demand_RawData!$L$8:$Z$39,COLUMNS(Demand_RawData!$L$8:P$8),)</f>
        <v>0.79163157894736846</v>
      </c>
      <c r="F15" s="37">
        <f>VLOOKUP(VLOOKUP($A15,Demand_RawData!$AC$8:$AD$66,2,),Demand_RawData!$L$8:$Z$39,COLUMNS(Demand_RawData!$L$8:Q$8),)</f>
        <v>0.83689473684210536</v>
      </c>
      <c r="G15" s="37">
        <f>VLOOKUP(VLOOKUP($A15,Demand_RawData!$AC$8:$AD$66,2,),Demand_RawData!$L$8:$Z$39,COLUMNS(Demand_RawData!$L$8:R$8),)</f>
        <v>0.88215789473684214</v>
      </c>
      <c r="H15" s="37">
        <f>VLOOKUP(VLOOKUP($A15,Demand_RawData!$AC$8:$AD$66,2,),Demand_RawData!$L$8:$Z$39,COLUMNS(Demand_RawData!$L$8:S$8),)</f>
        <v>0.92742105263157892</v>
      </c>
      <c r="I15" s="37">
        <f>VLOOKUP(VLOOKUP($A15,Demand_RawData!$AC$8:$AD$66,2,),Demand_RawData!$L$8:$Z$39,COLUMNS(Demand_RawData!$L$8:T$8),)</f>
        <v>0.97268421052631582</v>
      </c>
      <c r="J15" s="37">
        <f>VLOOKUP(VLOOKUP($A15,Demand_RawData!$AC$8:$AD$66,2,),Demand_RawData!$L$8:$Z$39,COLUMNS(Demand_RawData!$L$8:U$8),)</f>
        <v>1.0179473684210527</v>
      </c>
      <c r="K15" s="37">
        <f>VLOOKUP(VLOOKUP($A15,Demand_RawData!$AC$8:$AD$66,2,),Demand_RawData!$L$8:$Z$39,COLUMNS(Demand_RawData!$L$8:V$8),)</f>
        <v>1.0451052631578948</v>
      </c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11"/>
      <c r="Y15" s="11"/>
      <c r="Z15" s="11"/>
      <c r="AA15" s="11"/>
    </row>
    <row r="16" spans="1:27" x14ac:dyDescent="0.25">
      <c r="A16" s="79" t="str">
        <f>Sets!H15</f>
        <v>ccoil</v>
      </c>
      <c r="B16" s="37">
        <f>VLOOKUP(VLOOKUP($A16,Demand_RawData!$AC$8:$AD$66,2,),Demand_RawData!$L$8:$Z$39,COLUMNS(Demand_RawData!$L$8:M$8),)</f>
        <v>0.655842105263158</v>
      </c>
      <c r="C16" s="37">
        <f>VLOOKUP(VLOOKUP($A16,Demand_RawData!$AC$8:$AD$66,2,),Demand_RawData!$L$8:$Z$39,COLUMNS(Demand_RawData!$L$8:N$8),)</f>
        <v>0.70110526315789479</v>
      </c>
      <c r="D16" s="37">
        <f>VLOOKUP(VLOOKUP($A16,Demand_RawData!$AC$8:$AD$66,2,),Demand_RawData!$L$8:$Z$39,COLUMNS(Demand_RawData!$L$8:O$8),)</f>
        <v>0.74636842105263168</v>
      </c>
      <c r="E16" s="37">
        <f>VLOOKUP(VLOOKUP($A16,Demand_RawData!$AC$8:$AD$66,2,),Demand_RawData!$L$8:$Z$39,COLUMNS(Demand_RawData!$L$8:P$8),)</f>
        <v>0.79163157894736846</v>
      </c>
      <c r="F16" s="37">
        <f>VLOOKUP(VLOOKUP($A16,Demand_RawData!$AC$8:$AD$66,2,),Demand_RawData!$L$8:$Z$39,COLUMNS(Demand_RawData!$L$8:Q$8),)</f>
        <v>0.83689473684210536</v>
      </c>
      <c r="G16" s="37">
        <f>VLOOKUP(VLOOKUP($A16,Demand_RawData!$AC$8:$AD$66,2,),Demand_RawData!$L$8:$Z$39,COLUMNS(Demand_RawData!$L$8:R$8),)</f>
        <v>0.88215789473684214</v>
      </c>
      <c r="H16" s="37">
        <f>VLOOKUP(VLOOKUP($A16,Demand_RawData!$AC$8:$AD$66,2,),Demand_RawData!$L$8:$Z$39,COLUMNS(Demand_RawData!$L$8:S$8),)</f>
        <v>0.92742105263157892</v>
      </c>
      <c r="I16" s="37">
        <f>VLOOKUP(VLOOKUP($A16,Demand_RawData!$AC$8:$AD$66,2,),Demand_RawData!$L$8:$Z$39,COLUMNS(Demand_RawData!$L$8:T$8),)</f>
        <v>0.97268421052631582</v>
      </c>
      <c r="J16" s="37">
        <f>VLOOKUP(VLOOKUP($A16,Demand_RawData!$AC$8:$AD$66,2,),Demand_RawData!$L$8:$Z$39,COLUMNS(Demand_RawData!$L$8:U$8),)</f>
        <v>1.0179473684210527</v>
      </c>
      <c r="K16" s="37">
        <f>VLOOKUP(VLOOKUP($A16,Demand_RawData!$AC$8:$AD$66,2,),Demand_RawData!$L$8:$Z$39,COLUMNS(Demand_RawData!$L$8:V$8),)</f>
        <v>1.0451052631578948</v>
      </c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11"/>
      <c r="Y16" s="11"/>
      <c r="Z16" s="11"/>
      <c r="AA16" s="11"/>
    </row>
    <row r="17" spans="1:27" x14ac:dyDescent="0.25">
      <c r="A17" s="79" t="str">
        <f>Sets!H16</f>
        <v>cngas</v>
      </c>
      <c r="B17" s="37">
        <f>VLOOKUP(VLOOKUP($A17,Demand_RawData!$AC$8:$AD$66,2,),Demand_RawData!$L$8:$Z$39,COLUMNS(Demand_RawData!$L$8:M$8),)</f>
        <v>0.655842105263158</v>
      </c>
      <c r="C17" s="37">
        <f>VLOOKUP(VLOOKUP($A17,Demand_RawData!$AC$8:$AD$66,2,),Demand_RawData!$L$8:$Z$39,COLUMNS(Demand_RawData!$L$8:N$8),)</f>
        <v>0.70110526315789479</v>
      </c>
      <c r="D17" s="37">
        <f>VLOOKUP(VLOOKUP($A17,Demand_RawData!$AC$8:$AD$66,2,),Demand_RawData!$L$8:$Z$39,COLUMNS(Demand_RawData!$L$8:O$8),)</f>
        <v>0.74636842105263168</v>
      </c>
      <c r="E17" s="37">
        <f>VLOOKUP(VLOOKUP($A17,Demand_RawData!$AC$8:$AD$66,2,),Demand_RawData!$L$8:$Z$39,COLUMNS(Demand_RawData!$L$8:P$8),)</f>
        <v>0.79163157894736846</v>
      </c>
      <c r="F17" s="37">
        <f>VLOOKUP(VLOOKUP($A17,Demand_RawData!$AC$8:$AD$66,2,),Demand_RawData!$L$8:$Z$39,COLUMNS(Demand_RawData!$L$8:Q$8),)</f>
        <v>0.83689473684210536</v>
      </c>
      <c r="G17" s="37">
        <f>VLOOKUP(VLOOKUP($A17,Demand_RawData!$AC$8:$AD$66,2,),Demand_RawData!$L$8:$Z$39,COLUMNS(Demand_RawData!$L$8:R$8),)</f>
        <v>0.88215789473684214</v>
      </c>
      <c r="H17" s="37">
        <f>VLOOKUP(VLOOKUP($A17,Demand_RawData!$AC$8:$AD$66,2,),Demand_RawData!$L$8:$Z$39,COLUMNS(Demand_RawData!$L$8:S$8),)</f>
        <v>0.92742105263157892</v>
      </c>
      <c r="I17" s="37">
        <f>VLOOKUP(VLOOKUP($A17,Demand_RawData!$AC$8:$AD$66,2,),Demand_RawData!$L$8:$Z$39,COLUMNS(Demand_RawData!$L$8:T$8),)</f>
        <v>0.97268421052631582</v>
      </c>
      <c r="J17" s="37">
        <f>VLOOKUP(VLOOKUP($A17,Demand_RawData!$AC$8:$AD$66,2,),Demand_RawData!$L$8:$Z$39,COLUMNS(Demand_RawData!$L$8:U$8),)</f>
        <v>1.0179473684210527</v>
      </c>
      <c r="K17" s="37">
        <f>VLOOKUP(VLOOKUP($A17,Demand_RawData!$AC$8:$AD$66,2,),Demand_RawData!$L$8:$Z$39,COLUMNS(Demand_RawData!$L$8:V$8),)</f>
        <v>1.0451052631578948</v>
      </c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11"/>
      <c r="Y17" s="11"/>
      <c r="Z17" s="11"/>
      <c r="AA17" s="11"/>
    </row>
    <row r="18" spans="1:27" x14ac:dyDescent="0.25">
      <c r="A18" s="79" t="str">
        <f>Sets!H17</f>
        <v>chydr</v>
      </c>
      <c r="B18" s="37">
        <f>VLOOKUP(VLOOKUP($A18,Demand_RawData!$AC$8:$AD$66,2,),Demand_RawData!$L$8:$Z$39,COLUMNS(Demand_RawData!$L$8:M$8),)</f>
        <v>1.0011616928920239</v>
      </c>
      <c r="C18" s="37">
        <f>VLOOKUP(VLOOKUP($A18,Demand_RawData!$AC$8:$AD$66,2,),Demand_RawData!$L$8:$Z$39,COLUMNS(Demand_RawData!$L$8:N$8),)</f>
        <v>0.95178567552902882</v>
      </c>
      <c r="D18" s="37">
        <f>VLOOKUP(VLOOKUP($A18,Demand_RawData!$AC$8:$AD$66,2,),Demand_RawData!$L$8:$Z$39,COLUMNS(Demand_RawData!$L$8:O$8),)</f>
        <v>0.90240965816603369</v>
      </c>
      <c r="E18" s="37">
        <f>VLOOKUP(VLOOKUP($A18,Demand_RawData!$AC$8:$AD$66,2,),Demand_RawData!$L$8:$Z$39,COLUMNS(Demand_RawData!$L$8:P$8),)</f>
        <v>0.85303364080303856</v>
      </c>
      <c r="F18" s="37">
        <f>VLOOKUP(VLOOKUP($A18,Demand_RawData!$AC$8:$AD$66,2,),Demand_RawData!$L$8:$Z$39,COLUMNS(Demand_RawData!$L$8:Q$8),)</f>
        <v>0.80365762344004354</v>
      </c>
      <c r="G18" s="37">
        <f>VLOOKUP(VLOOKUP($A18,Demand_RawData!$AC$8:$AD$66,2,),Demand_RawData!$L$8:$Z$39,COLUMNS(Demand_RawData!$L$8:R$8),)</f>
        <v>0.75428160607704842</v>
      </c>
      <c r="H18" s="37">
        <f>VLOOKUP(VLOOKUP($A18,Demand_RawData!$AC$8:$AD$66,2,),Demand_RawData!$L$8:$Z$39,COLUMNS(Demand_RawData!$L$8:S$8),)</f>
        <v>0.7049055887140534</v>
      </c>
      <c r="I18" s="37">
        <f>VLOOKUP(VLOOKUP($A18,Demand_RawData!$AC$8:$AD$66,2,),Demand_RawData!$L$8:$Z$39,COLUMNS(Demand_RawData!$L$8:T$8),)</f>
        <v>0.65552957135105827</v>
      </c>
      <c r="J18" s="37">
        <f>VLOOKUP(VLOOKUP($A18,Demand_RawData!$AC$8:$AD$66,2,),Demand_RawData!$L$8:$Z$39,COLUMNS(Demand_RawData!$L$8:U$8),)</f>
        <v>0.60615355398806314</v>
      </c>
      <c r="K18" s="37">
        <f>VLOOKUP(VLOOKUP($A18,Demand_RawData!$AC$8:$AD$66,2,),Demand_RawData!$L$8:$Z$39,COLUMNS(Demand_RawData!$L$8:V$8),)</f>
        <v>0.57652794357026593</v>
      </c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11"/>
      <c r="Y18" s="11"/>
      <c r="Z18" s="11"/>
      <c r="AA18" s="11"/>
    </row>
    <row r="19" spans="1:27" x14ac:dyDescent="0.25">
      <c r="A19" s="79" t="str">
        <f>Sets!H18</f>
        <v>cfood</v>
      </c>
      <c r="B19" s="37">
        <f>VLOOKUP(VLOOKUP($A19,Demand_RawData!$AC$8:$AD$66,2,),Demand_RawData!$L$8:$Z$39,COLUMNS(Demand_RawData!$L$8:M$8),)</f>
        <v>1.1333448182311447</v>
      </c>
      <c r="C19" s="37">
        <f>VLOOKUP(VLOOKUP($A19,Demand_RawData!$AC$8:$AD$66,2,),Demand_RawData!$L$8:$Z$39,COLUMNS(Demand_RawData!$L$8:N$8),)</f>
        <v>1.0428130765056971</v>
      </c>
      <c r="D19" s="37">
        <f>VLOOKUP(VLOOKUP($A19,Demand_RawData!$AC$8:$AD$66,2,),Demand_RawData!$L$8:$Z$39,COLUMNS(Demand_RawData!$L$8:O$8),)</f>
        <v>0.95228133478024946</v>
      </c>
      <c r="E19" s="37">
        <f>VLOOKUP(VLOOKUP($A19,Demand_RawData!$AC$8:$AD$66,2,),Demand_RawData!$L$8:$Z$39,COLUMNS(Demand_RawData!$L$8:P$8),)</f>
        <v>0.86174959305480181</v>
      </c>
      <c r="F19" s="37">
        <f>VLOOKUP(VLOOKUP($A19,Demand_RawData!$AC$8:$AD$66,2,),Demand_RawData!$L$8:$Z$39,COLUMNS(Demand_RawData!$L$8:Q$8),)</f>
        <v>0.77121785132935428</v>
      </c>
      <c r="G19" s="37">
        <f>VLOOKUP(VLOOKUP($A19,Demand_RawData!$AC$8:$AD$66,2,),Demand_RawData!$L$8:$Z$39,COLUMNS(Demand_RawData!$L$8:R$8),)</f>
        <v>0.68068610960390663</v>
      </c>
      <c r="H19" s="37">
        <f>VLOOKUP(VLOOKUP($A19,Demand_RawData!$AC$8:$AD$66,2,),Demand_RawData!$L$8:$Z$39,COLUMNS(Demand_RawData!$L$8:S$8),)</f>
        <v>0.59015436787845899</v>
      </c>
      <c r="I19" s="37">
        <f>VLOOKUP(VLOOKUP($A19,Demand_RawData!$AC$8:$AD$66,2,),Demand_RawData!$L$8:$Z$39,COLUMNS(Demand_RawData!$L$8:T$8),)</f>
        <v>0.49962262615301145</v>
      </c>
      <c r="J19" s="37">
        <f>VLOOKUP(VLOOKUP($A19,Demand_RawData!$AC$8:$AD$66,2,),Demand_RawData!$L$8:$Z$39,COLUMNS(Demand_RawData!$L$8:U$8),)</f>
        <v>0.40909088442756381</v>
      </c>
      <c r="K19" s="37">
        <f>VLOOKUP(VLOOKUP($A19,Demand_RawData!$AC$8:$AD$66,2,),Demand_RawData!$L$8:$Z$39,COLUMNS(Demand_RawData!$L$8:V$8),)</f>
        <v>0.35477183939229506</v>
      </c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11"/>
      <c r="Y19" s="11"/>
      <c r="Z19" s="11"/>
      <c r="AA19" s="11"/>
    </row>
    <row r="20" spans="1:27" x14ac:dyDescent="0.25">
      <c r="A20" s="79" t="str">
        <f>Sets!H19</f>
        <v>cbevt</v>
      </c>
      <c r="B20" s="37">
        <f>VLOOKUP(VLOOKUP($A20,Demand_RawData!$AC$8:$AD$66,2,),Demand_RawData!$L$8:$Z$39,COLUMNS(Demand_RawData!$L$8:M$8),)</f>
        <v>1.383757460661964</v>
      </c>
      <c r="C20" s="37">
        <f>VLOOKUP(VLOOKUP($A20,Demand_RawData!$AC$8:$AD$66,2,),Demand_RawData!$L$8:$Z$39,COLUMNS(Demand_RawData!$L$8:N$8),)</f>
        <v>1.3058214867064568</v>
      </c>
      <c r="D20" s="37">
        <f>VLOOKUP(VLOOKUP($A20,Demand_RawData!$AC$8:$AD$66,2,),Demand_RawData!$L$8:$Z$39,COLUMNS(Demand_RawData!$L$8:O$8),)</f>
        <v>1.2278855127509494</v>
      </c>
      <c r="E20" s="37">
        <f>VLOOKUP(VLOOKUP($A20,Demand_RawData!$AC$8:$AD$66,2,),Demand_RawData!$L$8:$Z$39,COLUMNS(Demand_RawData!$L$8:P$8),)</f>
        <v>1.1499495387954421</v>
      </c>
      <c r="F20" s="37">
        <f>VLOOKUP(VLOOKUP($A20,Demand_RawData!$AC$8:$AD$66,2,),Demand_RawData!$L$8:$Z$39,COLUMNS(Demand_RawData!$L$8:Q$8),)</f>
        <v>1.0720135648399347</v>
      </c>
      <c r="G20" s="37">
        <f>VLOOKUP(VLOOKUP($A20,Demand_RawData!$AC$8:$AD$66,2,),Demand_RawData!$L$8:$Z$39,COLUMNS(Demand_RawData!$L$8:R$8),)</f>
        <v>0.99407759088442749</v>
      </c>
      <c r="H20" s="37">
        <f>VLOOKUP(VLOOKUP($A20,Demand_RawData!$AC$8:$AD$66,2,),Demand_RawData!$L$8:$Z$39,COLUMNS(Demand_RawData!$L$8:S$8),)</f>
        <v>0.91614161692892004</v>
      </c>
      <c r="I20" s="37">
        <f>VLOOKUP(VLOOKUP($A20,Demand_RawData!$AC$8:$AD$66,2,),Demand_RawData!$L$8:$Z$39,COLUMNS(Demand_RawData!$L$8:T$8),)</f>
        <v>0.83820564297341282</v>
      </c>
      <c r="J20" s="37">
        <f>VLOOKUP(VLOOKUP($A20,Demand_RawData!$AC$8:$AD$66,2,),Demand_RawData!$L$8:$Z$39,COLUMNS(Demand_RawData!$L$8:U$8),)</f>
        <v>0.76026966901790549</v>
      </c>
      <c r="K20" s="37">
        <f>VLOOKUP(VLOOKUP($A20,Demand_RawData!$AC$8:$AD$66,2,),Demand_RawData!$L$8:$Z$39,COLUMNS(Demand_RawData!$L$8:V$8),)</f>
        <v>0.71350808464460092</v>
      </c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11"/>
      <c r="Y20" s="11"/>
      <c r="Z20" s="11"/>
      <c r="AA20" s="11"/>
    </row>
    <row r="21" spans="1:27" x14ac:dyDescent="0.25">
      <c r="A21" s="79" t="str">
        <f>Sets!H20</f>
        <v>ctext</v>
      </c>
      <c r="B21" s="37">
        <f>VLOOKUP(VLOOKUP($A21,Demand_RawData!$AC$8:$AD$66,2,),Demand_RawData!$L$8:$Z$39,COLUMNS(Demand_RawData!$L$8:M$8),)</f>
        <v>1.4062007596310366</v>
      </c>
      <c r="C21" s="37">
        <f>VLOOKUP(VLOOKUP($A21,Demand_RawData!$AC$8:$AD$66,2,),Demand_RawData!$L$8:$Z$39,COLUMNS(Demand_RawData!$L$8:N$8),)</f>
        <v>1.369378187737385</v>
      </c>
      <c r="D21" s="37">
        <f>VLOOKUP(VLOOKUP($A21,Demand_RawData!$AC$8:$AD$66,2,),Demand_RawData!$L$8:$Z$39,COLUMNS(Demand_RawData!$L$8:O$8),)</f>
        <v>1.3325556158437333</v>
      </c>
      <c r="E21" s="37">
        <f>VLOOKUP(VLOOKUP($A21,Demand_RawData!$AC$8:$AD$66,2,),Demand_RawData!$L$8:$Z$39,COLUMNS(Demand_RawData!$L$8:P$8),)</f>
        <v>1.2957330439500816</v>
      </c>
      <c r="F21" s="37">
        <f>VLOOKUP(VLOOKUP($A21,Demand_RawData!$AC$8:$AD$66,2,),Demand_RawData!$L$8:$Z$39,COLUMNS(Demand_RawData!$L$8:Q$8),)</f>
        <v>1.2589104720564299</v>
      </c>
      <c r="G21" s="37">
        <f>VLOOKUP(VLOOKUP($A21,Demand_RawData!$AC$8:$AD$66,2,),Demand_RawData!$L$8:$Z$39,COLUMNS(Demand_RawData!$L$8:R$8),)</f>
        <v>1.2220879001627782</v>
      </c>
      <c r="H21" s="37">
        <f>VLOOKUP(VLOOKUP($A21,Demand_RawData!$AC$8:$AD$66,2,),Demand_RawData!$L$8:$Z$39,COLUMNS(Demand_RawData!$L$8:S$8),)</f>
        <v>1.1852653282691266</v>
      </c>
      <c r="I21" s="37">
        <f>VLOOKUP(VLOOKUP($A21,Demand_RawData!$AC$8:$AD$66,2,),Demand_RawData!$L$8:$Z$39,COLUMNS(Demand_RawData!$L$8:T$8),)</f>
        <v>1.1484427563754749</v>
      </c>
      <c r="J21" s="37">
        <f>VLOOKUP(VLOOKUP($A21,Demand_RawData!$AC$8:$AD$66,2,),Demand_RawData!$L$8:$Z$39,COLUMNS(Demand_RawData!$L$8:U$8),)</f>
        <v>1.1116201844818234</v>
      </c>
      <c r="K21" s="37">
        <f>VLOOKUP(VLOOKUP($A21,Demand_RawData!$AC$8:$AD$66,2,),Demand_RawData!$L$8:$Z$39,COLUMNS(Demand_RawData!$L$8:V$8),)</f>
        <v>1.0895266413456324</v>
      </c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11"/>
      <c r="Y21" s="11"/>
      <c r="Z21" s="11"/>
      <c r="AA21" s="11"/>
    </row>
    <row r="22" spans="1:27" x14ac:dyDescent="0.25">
      <c r="A22" s="79" t="str">
        <f>Sets!H21</f>
        <v>cclth</v>
      </c>
      <c r="B22" s="37">
        <f>VLOOKUP(VLOOKUP($A22,Demand_RawData!$AC$8:$AD$66,2,),Demand_RawData!$L$8:$Z$39,COLUMNS(Demand_RawData!$L$8:M$8),)</f>
        <v>1.2438290830168204</v>
      </c>
      <c r="C22" s="37">
        <f>VLOOKUP(VLOOKUP($A22,Demand_RawData!$AC$8:$AD$66,2,),Demand_RawData!$L$8:$Z$39,COLUMNS(Demand_RawData!$L$8:N$8),)</f>
        <v>1.1929077590884427</v>
      </c>
      <c r="D22" s="37">
        <f>VLOOKUP(VLOOKUP($A22,Demand_RawData!$AC$8:$AD$66,2,),Demand_RawData!$L$8:$Z$39,COLUMNS(Demand_RawData!$L$8:O$8),)</f>
        <v>1.141986435160065</v>
      </c>
      <c r="E22" s="37">
        <f>VLOOKUP(VLOOKUP($A22,Demand_RawData!$AC$8:$AD$66,2,),Demand_RawData!$L$8:$Z$39,COLUMNS(Demand_RawData!$L$8:P$8),)</f>
        <v>1.0910651112316874</v>
      </c>
      <c r="F22" s="37">
        <f>VLOOKUP(VLOOKUP($A22,Demand_RawData!$AC$8:$AD$66,2,),Demand_RawData!$L$8:$Z$39,COLUMNS(Demand_RawData!$L$8:Q$8),)</f>
        <v>1.0401437873033097</v>
      </c>
      <c r="G22" s="37">
        <f>VLOOKUP(VLOOKUP($A22,Demand_RawData!$AC$8:$AD$66,2,),Demand_RawData!$L$8:$Z$39,COLUMNS(Demand_RawData!$L$8:R$8),)</f>
        <v>0.98922246337493225</v>
      </c>
      <c r="H22" s="37">
        <f>VLOOKUP(VLOOKUP($A22,Demand_RawData!$AC$8:$AD$66,2,),Demand_RawData!$L$8:$Z$39,COLUMNS(Demand_RawData!$L$8:S$8),)</f>
        <v>0.93830113944655458</v>
      </c>
      <c r="I22" s="37">
        <f>VLOOKUP(VLOOKUP($A22,Demand_RawData!$AC$8:$AD$66,2,),Demand_RawData!$L$8:$Z$39,COLUMNS(Demand_RawData!$L$8:T$8),)</f>
        <v>0.88737981551817691</v>
      </c>
      <c r="J22" s="37">
        <f>VLOOKUP(VLOOKUP($A22,Demand_RawData!$AC$8:$AD$66,2,),Demand_RawData!$L$8:$Z$39,COLUMNS(Demand_RawData!$L$8:U$8),)</f>
        <v>0.83645849158979924</v>
      </c>
      <c r="K22" s="37">
        <f>VLOOKUP(VLOOKUP($A22,Demand_RawData!$AC$8:$AD$66,2,),Demand_RawData!$L$8:$Z$39,COLUMNS(Demand_RawData!$L$8:V$8),)</f>
        <v>0.80590569723277261</v>
      </c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11"/>
      <c r="Y22" s="11"/>
      <c r="Z22" s="11"/>
      <c r="AA22" s="11"/>
    </row>
    <row r="23" spans="1:27" x14ac:dyDescent="0.25">
      <c r="A23" s="79" t="str">
        <f>Sets!H22</f>
        <v>cleat</v>
      </c>
      <c r="B23" s="37">
        <f>VLOOKUP(VLOOKUP($A23,Demand_RawData!$AC$8:$AD$66,2,),Demand_RawData!$L$8:$Z$39,COLUMNS(Demand_RawData!$L$8:M$8),)</f>
        <v>0.82405290287574606</v>
      </c>
      <c r="C23" s="37">
        <f>VLOOKUP(VLOOKUP($A23,Demand_RawData!$AC$8:$AD$66,2,),Demand_RawData!$L$8:$Z$39,COLUMNS(Demand_RawData!$L$8:N$8),)</f>
        <v>0.84105236028214869</v>
      </c>
      <c r="D23" s="37">
        <f>VLOOKUP(VLOOKUP($A23,Demand_RawData!$AC$8:$AD$66,2,),Demand_RawData!$L$8:$Z$39,COLUMNS(Demand_RawData!$L$8:O$8),)</f>
        <v>0.85805181768855132</v>
      </c>
      <c r="E23" s="37">
        <f>VLOOKUP(VLOOKUP($A23,Demand_RawData!$AC$8:$AD$66,2,),Demand_RawData!$L$8:$Z$39,COLUMNS(Demand_RawData!$L$8:P$8),)</f>
        <v>0.87505127509495395</v>
      </c>
      <c r="F23" s="37">
        <f>VLOOKUP(VLOOKUP($A23,Demand_RawData!$AC$8:$AD$66,2,),Demand_RawData!$L$8:$Z$39,COLUMNS(Demand_RawData!$L$8:Q$8),)</f>
        <v>0.89205073250135658</v>
      </c>
      <c r="G23" s="37">
        <f>VLOOKUP(VLOOKUP($A23,Demand_RawData!$AC$8:$AD$66,2,),Demand_RawData!$L$8:$Z$39,COLUMNS(Demand_RawData!$L$8:R$8),)</f>
        <v>0.90905018990775921</v>
      </c>
      <c r="H23" s="37">
        <f>VLOOKUP(VLOOKUP($A23,Demand_RawData!$AC$8:$AD$66,2,),Demand_RawData!$L$8:$Z$39,COLUMNS(Demand_RawData!$L$8:S$8),)</f>
        <v>0.92604964731416173</v>
      </c>
      <c r="I23" s="37">
        <f>VLOOKUP(VLOOKUP($A23,Demand_RawData!$AC$8:$AD$66,2,),Demand_RawData!$L$8:$Z$39,COLUMNS(Demand_RawData!$L$8:T$8),)</f>
        <v>0.94304910472056436</v>
      </c>
      <c r="J23" s="37">
        <f>VLOOKUP(VLOOKUP($A23,Demand_RawData!$AC$8:$AD$66,2,),Demand_RawData!$L$8:$Z$39,COLUMNS(Demand_RawData!$L$8:U$8),)</f>
        <v>0.96004856212696699</v>
      </c>
      <c r="K23" s="37">
        <f>VLOOKUP(VLOOKUP($A23,Demand_RawData!$AC$8:$AD$66,2,),Demand_RawData!$L$8:$Z$39,COLUMNS(Demand_RawData!$L$8:V$8),)</f>
        <v>0.97024823657080861</v>
      </c>
      <c r="L23" s="37"/>
      <c r="M23" s="37"/>
      <c r="N23" s="37"/>
      <c r="O23" s="37"/>
      <c r="P23" s="37"/>
      <c r="Q23" s="37"/>
      <c r="R23" s="37"/>
      <c r="S23" s="37"/>
      <c r="T23" s="37"/>
      <c r="U23" s="37"/>
      <c r="Y23" s="11"/>
      <c r="Z23" s="11"/>
      <c r="AA23" s="11"/>
    </row>
    <row r="24" spans="1:27" x14ac:dyDescent="0.25">
      <c r="A24" s="79" t="str">
        <f>Sets!H23</f>
        <v>cfoot</v>
      </c>
      <c r="B24" s="37">
        <f>VLOOKUP(VLOOKUP($A24,Demand_RawData!$AC$8:$AD$66,2,),Demand_RawData!$L$8:$Z$39,COLUMNS(Demand_RawData!$L$8:M$8),)</f>
        <v>0.82405290287574606</v>
      </c>
      <c r="C24" s="37">
        <f>VLOOKUP(VLOOKUP($A24,Demand_RawData!$AC$8:$AD$66,2,),Demand_RawData!$L$8:$Z$39,COLUMNS(Demand_RawData!$L$8:N$8),)</f>
        <v>0.84105236028214869</v>
      </c>
      <c r="D24" s="37">
        <f>VLOOKUP(VLOOKUP($A24,Demand_RawData!$AC$8:$AD$66,2,),Demand_RawData!$L$8:$Z$39,COLUMNS(Demand_RawData!$L$8:O$8),)</f>
        <v>0.85805181768855132</v>
      </c>
      <c r="E24" s="37">
        <f>VLOOKUP(VLOOKUP($A24,Demand_RawData!$AC$8:$AD$66,2,),Demand_RawData!$L$8:$Z$39,COLUMNS(Demand_RawData!$L$8:P$8),)</f>
        <v>0.87505127509495395</v>
      </c>
      <c r="F24" s="37">
        <f>VLOOKUP(VLOOKUP($A24,Demand_RawData!$AC$8:$AD$66,2,),Demand_RawData!$L$8:$Z$39,COLUMNS(Demand_RawData!$L$8:Q$8),)</f>
        <v>0.89205073250135658</v>
      </c>
      <c r="G24" s="37">
        <f>VLOOKUP(VLOOKUP($A24,Demand_RawData!$AC$8:$AD$66,2,),Demand_RawData!$L$8:$Z$39,COLUMNS(Demand_RawData!$L$8:R$8),)</f>
        <v>0.90905018990775921</v>
      </c>
      <c r="H24" s="37">
        <f>VLOOKUP(VLOOKUP($A24,Demand_RawData!$AC$8:$AD$66,2,),Demand_RawData!$L$8:$Z$39,COLUMNS(Demand_RawData!$L$8:S$8),)</f>
        <v>0.92604964731416173</v>
      </c>
      <c r="I24" s="37">
        <f>VLOOKUP(VLOOKUP($A24,Demand_RawData!$AC$8:$AD$66,2,),Demand_RawData!$L$8:$Z$39,COLUMNS(Demand_RawData!$L$8:T$8),)</f>
        <v>0.94304910472056436</v>
      </c>
      <c r="J24" s="37">
        <f>VLOOKUP(VLOOKUP($A24,Demand_RawData!$AC$8:$AD$66,2,),Demand_RawData!$L$8:$Z$39,COLUMNS(Demand_RawData!$L$8:U$8),)</f>
        <v>0.96004856212696699</v>
      </c>
      <c r="K24" s="37">
        <f>VLOOKUP(VLOOKUP($A24,Demand_RawData!$AC$8:$AD$66,2,),Demand_RawData!$L$8:$Z$39,COLUMNS(Demand_RawData!$L$8:V$8),)</f>
        <v>0.97024823657080861</v>
      </c>
      <c r="L24" s="37"/>
      <c r="M24" s="37"/>
      <c r="N24" s="37"/>
      <c r="O24" s="37"/>
      <c r="P24" s="37"/>
      <c r="Q24" s="37"/>
      <c r="R24" s="37"/>
      <c r="S24" s="37"/>
      <c r="T24" s="37"/>
      <c r="U24" s="37"/>
      <c r="Y24" s="11"/>
      <c r="Z24" s="11"/>
      <c r="AA24" s="11"/>
    </row>
    <row r="25" spans="1:27" x14ac:dyDescent="0.25">
      <c r="A25" s="79" t="str">
        <f>Sets!H24</f>
        <v>cwood</v>
      </c>
      <c r="B25" s="37">
        <f>VLOOKUP(VLOOKUP($A25,Demand_RawData!$AC$8:$AD$66,2,),Demand_RawData!$L$8:$Z$39,COLUMNS(Demand_RawData!$L$8:M$8),)</f>
        <v>1.2505493760173629</v>
      </c>
      <c r="C25" s="37">
        <f>VLOOKUP(VLOOKUP($A25,Demand_RawData!$AC$8:$AD$66,2,),Demand_RawData!$L$8:$Z$39,COLUMNS(Demand_RawData!$L$8:N$8),)</f>
        <v>1.1950822029300052</v>
      </c>
      <c r="D25" s="37">
        <f>VLOOKUP(VLOOKUP($A25,Demand_RawData!$AC$8:$AD$66,2,),Demand_RawData!$L$8:$Z$39,COLUMNS(Demand_RawData!$L$8:O$8),)</f>
        <v>1.1396150298426477</v>
      </c>
      <c r="E25" s="37">
        <f>VLOOKUP(VLOOKUP($A25,Demand_RawData!$AC$8:$AD$66,2,),Demand_RawData!$L$8:$Z$39,COLUMNS(Demand_RawData!$L$8:P$8),)</f>
        <v>1.0841478567552902</v>
      </c>
      <c r="F25" s="37">
        <f>VLOOKUP(VLOOKUP($A25,Demand_RawData!$AC$8:$AD$66,2,),Demand_RawData!$L$8:$Z$39,COLUMNS(Demand_RawData!$L$8:Q$8),)</f>
        <v>1.0286806836679325</v>
      </c>
      <c r="G25" s="37">
        <f>VLOOKUP(VLOOKUP($A25,Demand_RawData!$AC$8:$AD$66,2,),Demand_RawData!$L$8:$Z$39,COLUMNS(Demand_RawData!$L$8:R$8),)</f>
        <v>0.97321351058057504</v>
      </c>
      <c r="H25" s="37">
        <f>VLOOKUP(VLOOKUP($A25,Demand_RawData!$AC$8:$AD$66,2,),Demand_RawData!$L$8:$Z$39,COLUMNS(Demand_RawData!$L$8:S$8),)</f>
        <v>0.91774633749321755</v>
      </c>
      <c r="I25" s="37">
        <f>VLOOKUP(VLOOKUP($A25,Demand_RawData!$AC$8:$AD$66,2,),Demand_RawData!$L$8:$Z$39,COLUMNS(Demand_RawData!$L$8:T$8),)</f>
        <v>0.86227916440586005</v>
      </c>
      <c r="J25" s="37">
        <f>VLOOKUP(VLOOKUP($A25,Demand_RawData!$AC$8:$AD$66,2,),Demand_RawData!$L$8:$Z$39,COLUMNS(Demand_RawData!$L$8:U$8),)</f>
        <v>0.80681199131850234</v>
      </c>
      <c r="K25" s="37">
        <f>VLOOKUP(VLOOKUP($A25,Demand_RawData!$AC$8:$AD$66,2,),Demand_RawData!$L$8:$Z$39,COLUMNS(Demand_RawData!$L$8:V$8),)</f>
        <v>0.7735316874660878</v>
      </c>
      <c r="L25" s="37"/>
      <c r="M25" s="37"/>
      <c r="N25" s="37"/>
      <c r="O25" s="37"/>
      <c r="P25" s="37"/>
      <c r="Q25" s="37"/>
      <c r="R25" s="37"/>
      <c r="S25" s="37"/>
      <c r="T25" s="37"/>
      <c r="U25" s="37"/>
      <c r="Y25" s="11"/>
      <c r="Z25" s="11"/>
      <c r="AA25" s="11"/>
    </row>
    <row r="26" spans="1:27" x14ac:dyDescent="0.25">
      <c r="A26" s="79" t="str">
        <f>Sets!H25</f>
        <v>cpapr</v>
      </c>
      <c r="B26" s="37">
        <f>VLOOKUP(VLOOKUP($A26,Demand_RawData!$AC$8:$AD$66,2,),Demand_RawData!$L$8:$Z$39,COLUMNS(Demand_RawData!$L$8:M$8),)</f>
        <v>1.2505493760173629</v>
      </c>
      <c r="C26" s="37">
        <f>VLOOKUP(VLOOKUP($A26,Demand_RawData!$AC$8:$AD$66,2,),Demand_RawData!$L$8:$Z$39,COLUMNS(Demand_RawData!$L$8:N$8),)</f>
        <v>1.1950822029300052</v>
      </c>
      <c r="D26" s="37">
        <f>VLOOKUP(VLOOKUP($A26,Demand_RawData!$AC$8:$AD$66,2,),Demand_RawData!$L$8:$Z$39,COLUMNS(Demand_RawData!$L$8:O$8),)</f>
        <v>1.1396150298426477</v>
      </c>
      <c r="E26" s="37">
        <f>VLOOKUP(VLOOKUP($A26,Demand_RawData!$AC$8:$AD$66,2,),Demand_RawData!$L$8:$Z$39,COLUMNS(Demand_RawData!$L$8:P$8),)</f>
        <v>1.0841478567552902</v>
      </c>
      <c r="F26" s="37">
        <f>VLOOKUP(VLOOKUP($A26,Demand_RawData!$AC$8:$AD$66,2,),Demand_RawData!$L$8:$Z$39,COLUMNS(Demand_RawData!$L$8:Q$8),)</f>
        <v>1.0286806836679325</v>
      </c>
      <c r="G26" s="37">
        <f>VLOOKUP(VLOOKUP($A26,Demand_RawData!$AC$8:$AD$66,2,),Demand_RawData!$L$8:$Z$39,COLUMNS(Demand_RawData!$L$8:R$8),)</f>
        <v>0.97321351058057504</v>
      </c>
      <c r="H26" s="37">
        <f>VLOOKUP(VLOOKUP($A26,Demand_RawData!$AC$8:$AD$66,2,),Demand_RawData!$L$8:$Z$39,COLUMNS(Demand_RawData!$L$8:S$8),)</f>
        <v>0.91774633749321755</v>
      </c>
      <c r="I26" s="37">
        <f>VLOOKUP(VLOOKUP($A26,Demand_RawData!$AC$8:$AD$66,2,),Demand_RawData!$L$8:$Z$39,COLUMNS(Demand_RawData!$L$8:T$8),)</f>
        <v>0.86227916440586005</v>
      </c>
      <c r="J26" s="37">
        <f>VLOOKUP(VLOOKUP($A26,Demand_RawData!$AC$8:$AD$66,2,),Demand_RawData!$L$8:$Z$39,COLUMNS(Demand_RawData!$L$8:U$8),)</f>
        <v>0.80681199131850234</v>
      </c>
      <c r="K26" s="37">
        <f>VLOOKUP(VLOOKUP($A26,Demand_RawData!$AC$8:$AD$66,2,),Demand_RawData!$L$8:$Z$39,COLUMNS(Demand_RawData!$L$8:V$8),)</f>
        <v>0.7735316874660878</v>
      </c>
      <c r="L26" s="37"/>
      <c r="M26" s="37"/>
      <c r="N26" s="37"/>
      <c r="O26" s="37"/>
      <c r="P26" s="37"/>
      <c r="Q26" s="37"/>
      <c r="R26" s="37"/>
      <c r="S26" s="37"/>
      <c r="T26" s="37"/>
      <c r="U26" s="37"/>
      <c r="Y26" s="11"/>
      <c r="Z26" s="11"/>
      <c r="AA26" s="11"/>
    </row>
    <row r="27" spans="1:27" x14ac:dyDescent="0.25">
      <c r="A27" s="79" t="str">
        <f>Sets!H26</f>
        <v>cprnt</v>
      </c>
      <c r="B27" s="37">
        <f>VLOOKUP(VLOOKUP($A27,Demand_RawData!$AC$8:$AD$66,2,),Demand_RawData!$L$8:$Z$39,COLUMNS(Demand_RawData!$L$8:M$8),)</f>
        <v>1.2505493760173629</v>
      </c>
      <c r="C27" s="37">
        <f>VLOOKUP(VLOOKUP($A27,Demand_RawData!$AC$8:$AD$66,2,),Demand_RawData!$L$8:$Z$39,COLUMNS(Demand_RawData!$L$8:N$8),)</f>
        <v>1.1950822029300052</v>
      </c>
      <c r="D27" s="37">
        <f>VLOOKUP(VLOOKUP($A27,Demand_RawData!$AC$8:$AD$66,2,),Demand_RawData!$L$8:$Z$39,COLUMNS(Demand_RawData!$L$8:O$8),)</f>
        <v>1.1396150298426477</v>
      </c>
      <c r="E27" s="37">
        <f>VLOOKUP(VLOOKUP($A27,Demand_RawData!$AC$8:$AD$66,2,),Demand_RawData!$L$8:$Z$39,COLUMNS(Demand_RawData!$L$8:P$8),)</f>
        <v>1.0841478567552902</v>
      </c>
      <c r="F27" s="37">
        <f>VLOOKUP(VLOOKUP($A27,Demand_RawData!$AC$8:$AD$66,2,),Demand_RawData!$L$8:$Z$39,COLUMNS(Demand_RawData!$L$8:Q$8),)</f>
        <v>1.0286806836679325</v>
      </c>
      <c r="G27" s="37">
        <f>VLOOKUP(VLOOKUP($A27,Demand_RawData!$AC$8:$AD$66,2,),Demand_RawData!$L$8:$Z$39,COLUMNS(Demand_RawData!$L$8:R$8),)</f>
        <v>0.97321351058057504</v>
      </c>
      <c r="H27" s="37">
        <f>VLOOKUP(VLOOKUP($A27,Demand_RawData!$AC$8:$AD$66,2,),Demand_RawData!$L$8:$Z$39,COLUMNS(Demand_RawData!$L$8:S$8),)</f>
        <v>0.91774633749321755</v>
      </c>
      <c r="I27" s="37">
        <f>VLOOKUP(VLOOKUP($A27,Demand_RawData!$AC$8:$AD$66,2,),Demand_RawData!$L$8:$Z$39,COLUMNS(Demand_RawData!$L$8:T$8),)</f>
        <v>0.86227916440586005</v>
      </c>
      <c r="J27" s="37">
        <f>VLOOKUP(VLOOKUP($A27,Demand_RawData!$AC$8:$AD$66,2,),Demand_RawData!$L$8:$Z$39,COLUMNS(Demand_RawData!$L$8:U$8),)</f>
        <v>0.80681199131850234</v>
      </c>
      <c r="K27" s="37">
        <f>VLOOKUP(VLOOKUP($A27,Demand_RawData!$AC$8:$AD$66,2,),Demand_RawData!$L$8:$Z$39,COLUMNS(Demand_RawData!$L$8:V$8),)</f>
        <v>0.7735316874660878</v>
      </c>
      <c r="L27" s="37"/>
      <c r="M27" s="37"/>
      <c r="N27" s="37"/>
      <c r="O27" s="37"/>
      <c r="P27" s="37"/>
      <c r="Q27" s="37"/>
      <c r="R27" s="37"/>
      <c r="S27" s="37"/>
      <c r="T27" s="37"/>
      <c r="U27" s="37"/>
      <c r="Y27" s="11"/>
      <c r="Z27" s="11"/>
      <c r="AA27" s="11"/>
    </row>
    <row r="28" spans="1:27" x14ac:dyDescent="0.25">
      <c r="A28" s="79" t="str">
        <f>Sets!H27</f>
        <v>cpetr_p</v>
      </c>
      <c r="B28" s="37">
        <f>VLOOKUP(VLOOKUP($A28,Demand_RawData!$AC$8:$AD$66,2,),Demand_RawData!$L$8:$Z$39,COLUMNS(Demand_RawData!$L$8:M$8),)</f>
        <v>3.8552642430819315</v>
      </c>
      <c r="C28" s="37">
        <f>VLOOKUP(VLOOKUP($A28,Demand_RawData!$AC$8:$AD$66,2,),Demand_RawData!$L$8:$Z$39,COLUMNS(Demand_RawData!$L$8:N$8),)</f>
        <v>3.6108410200759629</v>
      </c>
      <c r="D28" s="37">
        <f>VLOOKUP(VLOOKUP($A28,Demand_RawData!$AC$8:$AD$66,2,),Demand_RawData!$L$8:$Z$39,COLUMNS(Demand_RawData!$L$8:O$8),)</f>
        <v>3.3664177970699947</v>
      </c>
      <c r="E28" s="37">
        <f>VLOOKUP(VLOOKUP($A28,Demand_RawData!$AC$8:$AD$66,2,),Demand_RawData!$L$8:$Z$39,COLUMNS(Demand_RawData!$L$8:P$8),)</f>
        <v>3.121994574064026</v>
      </c>
      <c r="F28" s="37">
        <f>VLOOKUP(VLOOKUP($A28,Demand_RawData!$AC$8:$AD$66,2,),Demand_RawData!$L$8:$Z$39,COLUMNS(Demand_RawData!$L$8:Q$8),)</f>
        <v>2.8775713510580578</v>
      </c>
      <c r="G28" s="37">
        <f>VLOOKUP(VLOOKUP($A28,Demand_RawData!$AC$8:$AD$66,2,),Demand_RawData!$L$8:$Z$39,COLUMNS(Demand_RawData!$L$8:R$8),)</f>
        <v>2.6331481280520892</v>
      </c>
      <c r="H28" s="37">
        <f>VLOOKUP(VLOOKUP($A28,Demand_RawData!$AC$8:$AD$66,2,),Demand_RawData!$L$8:$Z$39,COLUMNS(Demand_RawData!$L$8:S$8),)</f>
        <v>2.3887249050461206</v>
      </c>
      <c r="I28" s="37">
        <f>VLOOKUP(VLOOKUP($A28,Demand_RawData!$AC$8:$AD$66,2,),Demand_RawData!$L$8:$Z$39,COLUMNS(Demand_RawData!$L$8:T$8),)</f>
        <v>2.1443016820401524</v>
      </c>
      <c r="J28" s="37">
        <f>VLOOKUP(VLOOKUP($A28,Demand_RawData!$AC$8:$AD$66,2,),Demand_RawData!$L$8:$Z$39,COLUMNS(Demand_RawData!$L$8:U$8),)</f>
        <v>1.8998784590341837</v>
      </c>
      <c r="K28" s="37">
        <f>VLOOKUP(VLOOKUP($A28,Demand_RawData!$AC$8:$AD$66,2,),Demand_RawData!$L$8:$Z$39,COLUMNS(Demand_RawData!$L$8:V$8),)</f>
        <v>1.7532245252306025</v>
      </c>
      <c r="L28" s="37"/>
      <c r="M28" s="37"/>
      <c r="N28" s="37"/>
      <c r="O28" s="37"/>
      <c r="P28" s="37"/>
      <c r="Q28" s="37"/>
      <c r="R28" s="37"/>
      <c r="S28" s="37"/>
      <c r="T28" s="37"/>
      <c r="U28" s="37"/>
      <c r="Y28" s="11"/>
      <c r="Z28" s="11"/>
      <c r="AA28" s="11"/>
    </row>
    <row r="29" spans="1:27" x14ac:dyDescent="0.25">
      <c r="A29" s="79" t="str">
        <f>Sets!H28</f>
        <v>cpetr_d</v>
      </c>
      <c r="B29" s="37">
        <f>VLOOKUP(VLOOKUP($A29,Demand_RawData!$AC$8:$AD$66,2,),Demand_RawData!$L$8:$Z$39,COLUMNS(Demand_RawData!$L$8:M$8),)</f>
        <v>3.8552642430819315</v>
      </c>
      <c r="C29" s="37">
        <f>VLOOKUP(VLOOKUP($A29,Demand_RawData!$AC$8:$AD$66,2,),Demand_RawData!$L$8:$Z$39,COLUMNS(Demand_RawData!$L$8:N$8),)</f>
        <v>3.6108410200759629</v>
      </c>
      <c r="D29" s="37">
        <f>VLOOKUP(VLOOKUP($A29,Demand_RawData!$AC$8:$AD$66,2,),Demand_RawData!$L$8:$Z$39,COLUMNS(Demand_RawData!$L$8:O$8),)</f>
        <v>3.3664177970699947</v>
      </c>
      <c r="E29" s="37">
        <f>VLOOKUP(VLOOKUP($A29,Demand_RawData!$AC$8:$AD$66,2,),Demand_RawData!$L$8:$Z$39,COLUMNS(Demand_RawData!$L$8:P$8),)</f>
        <v>3.121994574064026</v>
      </c>
      <c r="F29" s="37">
        <f>VLOOKUP(VLOOKUP($A29,Demand_RawData!$AC$8:$AD$66,2,),Demand_RawData!$L$8:$Z$39,COLUMNS(Demand_RawData!$L$8:Q$8),)</f>
        <v>2.8775713510580578</v>
      </c>
      <c r="G29" s="37">
        <f>VLOOKUP(VLOOKUP($A29,Demand_RawData!$AC$8:$AD$66,2,),Demand_RawData!$L$8:$Z$39,COLUMNS(Demand_RawData!$L$8:R$8),)</f>
        <v>2.6331481280520892</v>
      </c>
      <c r="H29" s="37">
        <f>VLOOKUP(VLOOKUP($A29,Demand_RawData!$AC$8:$AD$66,2,),Demand_RawData!$L$8:$Z$39,COLUMNS(Demand_RawData!$L$8:S$8),)</f>
        <v>2.3887249050461206</v>
      </c>
      <c r="I29" s="37">
        <f>VLOOKUP(VLOOKUP($A29,Demand_RawData!$AC$8:$AD$66,2,),Demand_RawData!$L$8:$Z$39,COLUMNS(Demand_RawData!$L$8:T$8),)</f>
        <v>2.1443016820401524</v>
      </c>
      <c r="J29" s="37">
        <f>VLOOKUP(VLOOKUP($A29,Demand_RawData!$AC$8:$AD$66,2,),Demand_RawData!$L$8:$Z$39,COLUMNS(Demand_RawData!$L$8:U$8),)</f>
        <v>1.8998784590341837</v>
      </c>
      <c r="K29" s="37">
        <f>VLOOKUP(VLOOKUP($A29,Demand_RawData!$AC$8:$AD$66,2,),Demand_RawData!$L$8:$Z$39,COLUMNS(Demand_RawData!$L$8:V$8),)</f>
        <v>1.7532245252306025</v>
      </c>
      <c r="L29" s="37"/>
      <c r="M29" s="37"/>
      <c r="N29" s="37"/>
      <c r="O29" s="37"/>
      <c r="P29" s="37"/>
      <c r="Q29" s="37"/>
      <c r="R29" s="37"/>
      <c r="S29" s="37"/>
      <c r="T29" s="37"/>
      <c r="U29" s="37"/>
      <c r="Y29" s="11"/>
      <c r="Z29" s="11"/>
      <c r="AA29" s="11"/>
    </row>
    <row r="30" spans="1:27" x14ac:dyDescent="0.25">
      <c r="A30" s="79" t="str">
        <f>Sets!H29</f>
        <v>cpetr_o</v>
      </c>
      <c r="B30" s="37">
        <f>VLOOKUP(VLOOKUP($A30,Demand_RawData!$AC$8:$AD$66,2,),Demand_RawData!$L$8:$Z$39,COLUMNS(Demand_RawData!$L$8:M$8),)</f>
        <v>3.8552642430819315</v>
      </c>
      <c r="C30" s="37">
        <f>VLOOKUP(VLOOKUP($A30,Demand_RawData!$AC$8:$AD$66,2,),Demand_RawData!$L$8:$Z$39,COLUMNS(Demand_RawData!$L$8:N$8),)</f>
        <v>3.6108410200759629</v>
      </c>
      <c r="D30" s="37">
        <f>VLOOKUP(VLOOKUP($A30,Demand_RawData!$AC$8:$AD$66,2,),Demand_RawData!$L$8:$Z$39,COLUMNS(Demand_RawData!$L$8:O$8),)</f>
        <v>3.3664177970699947</v>
      </c>
      <c r="E30" s="37">
        <f>VLOOKUP(VLOOKUP($A30,Demand_RawData!$AC$8:$AD$66,2,),Demand_RawData!$L$8:$Z$39,COLUMNS(Demand_RawData!$L$8:P$8),)</f>
        <v>3.121994574064026</v>
      </c>
      <c r="F30" s="37">
        <f>VLOOKUP(VLOOKUP($A30,Demand_RawData!$AC$8:$AD$66,2,),Demand_RawData!$L$8:$Z$39,COLUMNS(Demand_RawData!$L$8:Q$8),)</f>
        <v>2.8775713510580578</v>
      </c>
      <c r="G30" s="37">
        <f>VLOOKUP(VLOOKUP($A30,Demand_RawData!$AC$8:$AD$66,2,),Demand_RawData!$L$8:$Z$39,COLUMNS(Demand_RawData!$L$8:R$8),)</f>
        <v>2.6331481280520892</v>
      </c>
      <c r="H30" s="37">
        <f>VLOOKUP(VLOOKUP($A30,Demand_RawData!$AC$8:$AD$66,2,),Demand_RawData!$L$8:$Z$39,COLUMNS(Demand_RawData!$L$8:S$8),)</f>
        <v>2.3887249050461206</v>
      </c>
      <c r="I30" s="37">
        <f>VLOOKUP(VLOOKUP($A30,Demand_RawData!$AC$8:$AD$66,2,),Demand_RawData!$L$8:$Z$39,COLUMNS(Demand_RawData!$L$8:T$8),)</f>
        <v>2.1443016820401524</v>
      </c>
      <c r="J30" s="37">
        <f>VLOOKUP(VLOOKUP($A30,Demand_RawData!$AC$8:$AD$66,2,),Demand_RawData!$L$8:$Z$39,COLUMNS(Demand_RawData!$L$8:U$8),)</f>
        <v>1.8998784590341837</v>
      </c>
      <c r="K30" s="37">
        <f>VLOOKUP(VLOOKUP($A30,Demand_RawData!$AC$8:$AD$66,2,),Demand_RawData!$L$8:$Z$39,COLUMNS(Demand_RawData!$L$8:V$8),)</f>
        <v>1.7532245252306025</v>
      </c>
      <c r="L30" s="37"/>
      <c r="M30" s="37"/>
      <c r="N30" s="37"/>
      <c r="O30" s="37"/>
      <c r="P30" s="37"/>
      <c r="Q30" s="37"/>
      <c r="R30" s="37"/>
      <c r="S30" s="37"/>
      <c r="T30" s="37"/>
      <c r="U30" s="37"/>
      <c r="Y30" s="11"/>
      <c r="Z30" s="11"/>
      <c r="AA30" s="11"/>
    </row>
    <row r="31" spans="1:27" x14ac:dyDescent="0.25">
      <c r="A31" s="79" t="str">
        <f>Sets!H30</f>
        <v>cammo</v>
      </c>
      <c r="B31" s="37">
        <f>VLOOKUP(VLOOKUP($A31,Demand_RawData!$AC$8:$AD$66,2,),Demand_RawData!$L$8:$Z$39,COLUMNS(Demand_RawData!$L$8:M$8),)</f>
        <v>1.0011616928920239</v>
      </c>
      <c r="C31" s="37">
        <f>VLOOKUP(VLOOKUP($A31,Demand_RawData!$AC$8:$AD$66,2,),Demand_RawData!$L$8:$Z$39,COLUMNS(Demand_RawData!$L$8:N$8),)</f>
        <v>0.95178567552902882</v>
      </c>
      <c r="D31" s="37">
        <f>VLOOKUP(VLOOKUP($A31,Demand_RawData!$AC$8:$AD$66,2,),Demand_RawData!$L$8:$Z$39,COLUMNS(Demand_RawData!$L$8:O$8),)</f>
        <v>0.90240965816603369</v>
      </c>
      <c r="E31" s="37">
        <f>VLOOKUP(VLOOKUP($A31,Demand_RawData!$AC$8:$AD$66,2,),Demand_RawData!$L$8:$Z$39,COLUMNS(Demand_RawData!$L$8:P$8),)</f>
        <v>0.85303364080303856</v>
      </c>
      <c r="F31" s="37">
        <f>VLOOKUP(VLOOKUP($A31,Demand_RawData!$AC$8:$AD$66,2,),Demand_RawData!$L$8:$Z$39,COLUMNS(Demand_RawData!$L$8:Q$8),)</f>
        <v>0.80365762344004354</v>
      </c>
      <c r="G31" s="37">
        <f>VLOOKUP(VLOOKUP($A31,Demand_RawData!$AC$8:$AD$66,2,),Demand_RawData!$L$8:$Z$39,COLUMNS(Demand_RawData!$L$8:R$8),)</f>
        <v>0.75428160607704842</v>
      </c>
      <c r="H31" s="37">
        <f>VLOOKUP(VLOOKUP($A31,Demand_RawData!$AC$8:$AD$66,2,),Demand_RawData!$L$8:$Z$39,COLUMNS(Demand_RawData!$L$8:S$8),)</f>
        <v>0.7049055887140534</v>
      </c>
      <c r="I31" s="37">
        <f>VLOOKUP(VLOOKUP($A31,Demand_RawData!$AC$8:$AD$66,2,),Demand_RawData!$L$8:$Z$39,COLUMNS(Demand_RawData!$L$8:T$8),)</f>
        <v>0.65552957135105827</v>
      </c>
      <c r="J31" s="37">
        <f>VLOOKUP(VLOOKUP($A31,Demand_RawData!$AC$8:$AD$66,2,),Demand_RawData!$L$8:$Z$39,COLUMNS(Demand_RawData!$L$8:U$8),)</f>
        <v>0.60615355398806314</v>
      </c>
      <c r="K31" s="37">
        <f>VLOOKUP(VLOOKUP($A31,Demand_RawData!$AC$8:$AD$66,2,),Demand_RawData!$L$8:$Z$39,COLUMNS(Demand_RawData!$L$8:V$8),)</f>
        <v>0.57652794357026593</v>
      </c>
      <c r="L31" s="37"/>
      <c r="M31" s="37"/>
      <c r="N31" s="37"/>
      <c r="O31" s="37"/>
      <c r="P31" s="37"/>
      <c r="Q31" s="37"/>
      <c r="R31" s="37"/>
      <c r="S31" s="37"/>
      <c r="T31" s="37"/>
      <c r="U31" s="37"/>
      <c r="Y31" s="11"/>
      <c r="Z31" s="11"/>
      <c r="AA31" s="11"/>
    </row>
    <row r="32" spans="1:27" x14ac:dyDescent="0.25">
      <c r="A32" s="79" t="str">
        <f>Sets!H31</f>
        <v>cbchm</v>
      </c>
      <c r="B32" s="37">
        <f>VLOOKUP(VLOOKUP($A32,Demand_RawData!$AC$8:$AD$66,2,),Demand_RawData!$L$8:$Z$39,COLUMNS(Demand_RawData!$L$8:M$8),)</f>
        <v>1.0011616928920239</v>
      </c>
      <c r="C32" s="37">
        <f>VLOOKUP(VLOOKUP($A32,Demand_RawData!$AC$8:$AD$66,2,),Demand_RawData!$L$8:$Z$39,COLUMNS(Demand_RawData!$L$8:N$8),)</f>
        <v>0.95178567552902882</v>
      </c>
      <c r="D32" s="37">
        <f>VLOOKUP(VLOOKUP($A32,Demand_RawData!$AC$8:$AD$66,2,),Demand_RawData!$L$8:$Z$39,COLUMNS(Demand_RawData!$L$8:O$8),)</f>
        <v>0.90240965816603369</v>
      </c>
      <c r="E32" s="37">
        <f>VLOOKUP(VLOOKUP($A32,Demand_RawData!$AC$8:$AD$66,2,),Demand_RawData!$L$8:$Z$39,COLUMNS(Demand_RawData!$L$8:P$8),)</f>
        <v>0.85303364080303856</v>
      </c>
      <c r="F32" s="37">
        <f>VLOOKUP(VLOOKUP($A32,Demand_RawData!$AC$8:$AD$66,2,),Demand_RawData!$L$8:$Z$39,COLUMNS(Demand_RawData!$L$8:Q$8),)</f>
        <v>0.80365762344004354</v>
      </c>
      <c r="G32" s="37">
        <f>VLOOKUP(VLOOKUP($A32,Demand_RawData!$AC$8:$AD$66,2,),Demand_RawData!$L$8:$Z$39,COLUMNS(Demand_RawData!$L$8:R$8),)</f>
        <v>0.75428160607704842</v>
      </c>
      <c r="H32" s="37">
        <f>VLOOKUP(VLOOKUP($A32,Demand_RawData!$AC$8:$AD$66,2,),Demand_RawData!$L$8:$Z$39,COLUMNS(Demand_RawData!$L$8:S$8),)</f>
        <v>0.7049055887140534</v>
      </c>
      <c r="I32" s="37">
        <f>VLOOKUP(VLOOKUP($A32,Demand_RawData!$AC$8:$AD$66,2,),Demand_RawData!$L$8:$Z$39,COLUMNS(Demand_RawData!$L$8:T$8),)</f>
        <v>0.65552957135105827</v>
      </c>
      <c r="J32" s="37">
        <f>VLOOKUP(VLOOKUP($A32,Demand_RawData!$AC$8:$AD$66,2,),Demand_RawData!$L$8:$Z$39,COLUMNS(Demand_RawData!$L$8:U$8),)</f>
        <v>0.60615355398806314</v>
      </c>
      <c r="K32" s="37">
        <f>VLOOKUP(VLOOKUP($A32,Demand_RawData!$AC$8:$AD$66,2,),Demand_RawData!$L$8:$Z$39,COLUMNS(Demand_RawData!$L$8:V$8),)</f>
        <v>0.57652794357026593</v>
      </c>
      <c r="L32" s="37"/>
      <c r="M32" s="37"/>
      <c r="N32" s="37"/>
      <c r="O32" s="37"/>
      <c r="P32" s="37"/>
      <c r="Q32" s="37"/>
      <c r="R32" s="37"/>
      <c r="S32" s="37"/>
      <c r="T32" s="37"/>
      <c r="U32" s="37"/>
      <c r="Y32" s="11"/>
      <c r="Z32" s="11"/>
      <c r="AA32" s="11"/>
    </row>
    <row r="33" spans="1:27" x14ac:dyDescent="0.25">
      <c r="A33" s="79" t="str">
        <f>Sets!H32</f>
        <v>cochm</v>
      </c>
      <c r="B33" s="37">
        <f>VLOOKUP(VLOOKUP($A33,Demand_RawData!$AC$8:$AD$66,2,),Demand_RawData!$L$8:$Z$39,COLUMNS(Demand_RawData!$L$8:M$8),)</f>
        <v>1.0011616928920239</v>
      </c>
      <c r="C33" s="37">
        <f>VLOOKUP(VLOOKUP($A33,Demand_RawData!$AC$8:$AD$66,2,),Demand_RawData!$L$8:$Z$39,COLUMNS(Demand_RawData!$L$8:N$8),)</f>
        <v>0.95178567552902882</v>
      </c>
      <c r="D33" s="37">
        <f>VLOOKUP(VLOOKUP($A33,Demand_RawData!$AC$8:$AD$66,2,),Demand_RawData!$L$8:$Z$39,COLUMNS(Demand_RawData!$L$8:O$8),)</f>
        <v>0.90240965816603369</v>
      </c>
      <c r="E33" s="37">
        <f>VLOOKUP(VLOOKUP($A33,Demand_RawData!$AC$8:$AD$66,2,),Demand_RawData!$L$8:$Z$39,COLUMNS(Demand_RawData!$L$8:P$8),)</f>
        <v>0.85303364080303856</v>
      </c>
      <c r="F33" s="37">
        <f>VLOOKUP(VLOOKUP($A33,Demand_RawData!$AC$8:$AD$66,2,),Demand_RawData!$L$8:$Z$39,COLUMNS(Demand_RawData!$L$8:Q$8),)</f>
        <v>0.80365762344004354</v>
      </c>
      <c r="G33" s="37">
        <f>VLOOKUP(VLOOKUP($A33,Demand_RawData!$AC$8:$AD$66,2,),Demand_RawData!$L$8:$Z$39,COLUMNS(Demand_RawData!$L$8:R$8),)</f>
        <v>0.75428160607704842</v>
      </c>
      <c r="H33" s="37">
        <f>VLOOKUP(VLOOKUP($A33,Demand_RawData!$AC$8:$AD$66,2,),Demand_RawData!$L$8:$Z$39,COLUMNS(Demand_RawData!$L$8:S$8),)</f>
        <v>0.7049055887140534</v>
      </c>
      <c r="I33" s="37">
        <f>VLOOKUP(VLOOKUP($A33,Demand_RawData!$AC$8:$AD$66,2,),Demand_RawData!$L$8:$Z$39,COLUMNS(Demand_RawData!$L$8:T$8),)</f>
        <v>0.65552957135105827</v>
      </c>
      <c r="J33" s="37">
        <f>VLOOKUP(VLOOKUP($A33,Demand_RawData!$AC$8:$AD$66,2,),Demand_RawData!$L$8:$Z$39,COLUMNS(Demand_RawData!$L$8:U$8),)</f>
        <v>0.60615355398806314</v>
      </c>
      <c r="K33" s="37">
        <f>VLOOKUP(VLOOKUP($A33,Demand_RawData!$AC$8:$AD$66,2,),Demand_RawData!$L$8:$Z$39,COLUMNS(Demand_RawData!$L$8:V$8),)</f>
        <v>0.57652794357026593</v>
      </c>
      <c r="L33" s="37"/>
      <c r="M33" s="37"/>
      <c r="N33" s="37"/>
      <c r="O33" s="37"/>
      <c r="P33" s="37"/>
      <c r="Q33" s="37"/>
      <c r="R33" s="37"/>
      <c r="S33" s="37"/>
      <c r="T33" s="37"/>
      <c r="U33" s="37"/>
      <c r="Y33" s="11"/>
      <c r="Z33" s="11"/>
      <c r="AA33" s="11"/>
    </row>
    <row r="34" spans="1:27" x14ac:dyDescent="0.25">
      <c r="A34" s="79" t="str">
        <f>Sets!H33</f>
        <v>crubb</v>
      </c>
      <c r="B34" s="37">
        <f>VLOOKUP(VLOOKUP($A34,Demand_RawData!$AC$8:$AD$66,2,),Demand_RawData!$L$8:$Z$39,COLUMNS(Demand_RawData!$L$8:M$8),)</f>
        <v>1.0011616928920239</v>
      </c>
      <c r="C34" s="37">
        <f>VLOOKUP(VLOOKUP($A34,Demand_RawData!$AC$8:$AD$66,2,),Demand_RawData!$L$8:$Z$39,COLUMNS(Demand_RawData!$L$8:N$8),)</f>
        <v>0.95178567552902882</v>
      </c>
      <c r="D34" s="37">
        <f>VLOOKUP(VLOOKUP($A34,Demand_RawData!$AC$8:$AD$66,2,),Demand_RawData!$L$8:$Z$39,COLUMNS(Demand_RawData!$L$8:O$8),)</f>
        <v>0.90240965816603369</v>
      </c>
      <c r="E34" s="37">
        <f>VLOOKUP(VLOOKUP($A34,Demand_RawData!$AC$8:$AD$66,2,),Demand_RawData!$L$8:$Z$39,COLUMNS(Demand_RawData!$L$8:P$8),)</f>
        <v>0.85303364080303856</v>
      </c>
      <c r="F34" s="37">
        <f>VLOOKUP(VLOOKUP($A34,Demand_RawData!$AC$8:$AD$66,2,),Demand_RawData!$L$8:$Z$39,COLUMNS(Demand_RawData!$L$8:Q$8),)</f>
        <v>0.80365762344004354</v>
      </c>
      <c r="G34" s="37">
        <f>VLOOKUP(VLOOKUP($A34,Demand_RawData!$AC$8:$AD$66,2,),Demand_RawData!$L$8:$Z$39,COLUMNS(Demand_RawData!$L$8:R$8),)</f>
        <v>0.75428160607704842</v>
      </c>
      <c r="H34" s="37">
        <f>VLOOKUP(VLOOKUP($A34,Demand_RawData!$AC$8:$AD$66,2,),Demand_RawData!$L$8:$Z$39,COLUMNS(Demand_RawData!$L$8:S$8),)</f>
        <v>0.7049055887140534</v>
      </c>
      <c r="I34" s="37">
        <f>VLOOKUP(VLOOKUP($A34,Demand_RawData!$AC$8:$AD$66,2,),Demand_RawData!$L$8:$Z$39,COLUMNS(Demand_RawData!$L$8:T$8),)</f>
        <v>0.65552957135105827</v>
      </c>
      <c r="J34" s="37">
        <f>VLOOKUP(VLOOKUP($A34,Demand_RawData!$AC$8:$AD$66,2,),Demand_RawData!$L$8:$Z$39,COLUMNS(Demand_RawData!$L$8:U$8),)</f>
        <v>0.60615355398806314</v>
      </c>
      <c r="K34" s="37">
        <f>VLOOKUP(VLOOKUP($A34,Demand_RawData!$AC$8:$AD$66,2,),Demand_RawData!$L$8:$Z$39,COLUMNS(Demand_RawData!$L$8:V$8),)</f>
        <v>0.57652794357026593</v>
      </c>
      <c r="L34" s="37"/>
      <c r="M34" s="37"/>
      <c r="N34" s="37"/>
      <c r="O34" s="37"/>
      <c r="P34" s="37"/>
      <c r="Q34" s="37"/>
      <c r="R34" s="37"/>
      <c r="S34" s="37"/>
      <c r="T34" s="37"/>
      <c r="U34" s="37"/>
      <c r="Y34" s="11"/>
      <c r="Z34" s="11"/>
      <c r="AA34" s="11"/>
    </row>
    <row r="35" spans="1:27" x14ac:dyDescent="0.25">
      <c r="A35" s="79" t="str">
        <f>Sets!H34</f>
        <v>cplas</v>
      </c>
      <c r="B35" s="37">
        <f>VLOOKUP(VLOOKUP($A35,Demand_RawData!$AC$8:$AD$66,2,),Demand_RawData!$L$8:$Z$39,COLUMNS(Demand_RawData!$L$8:M$8),)</f>
        <v>1.0011616928920239</v>
      </c>
      <c r="C35" s="37">
        <f>VLOOKUP(VLOOKUP($A35,Demand_RawData!$AC$8:$AD$66,2,),Demand_RawData!$L$8:$Z$39,COLUMNS(Demand_RawData!$L$8:N$8),)</f>
        <v>0.95178567552902882</v>
      </c>
      <c r="D35" s="37">
        <f>VLOOKUP(VLOOKUP($A35,Demand_RawData!$AC$8:$AD$66,2,),Demand_RawData!$L$8:$Z$39,COLUMNS(Demand_RawData!$L$8:O$8),)</f>
        <v>0.90240965816603369</v>
      </c>
      <c r="E35" s="37">
        <f>VLOOKUP(VLOOKUP($A35,Demand_RawData!$AC$8:$AD$66,2,),Demand_RawData!$L$8:$Z$39,COLUMNS(Demand_RawData!$L$8:P$8),)</f>
        <v>0.85303364080303856</v>
      </c>
      <c r="F35" s="37">
        <f>VLOOKUP(VLOOKUP($A35,Demand_RawData!$AC$8:$AD$66,2,),Demand_RawData!$L$8:$Z$39,COLUMNS(Demand_RawData!$L$8:Q$8),)</f>
        <v>0.80365762344004354</v>
      </c>
      <c r="G35" s="37">
        <f>VLOOKUP(VLOOKUP($A35,Demand_RawData!$AC$8:$AD$66,2,),Demand_RawData!$L$8:$Z$39,COLUMNS(Demand_RawData!$L$8:R$8),)</f>
        <v>0.75428160607704842</v>
      </c>
      <c r="H35" s="37">
        <f>VLOOKUP(VLOOKUP($A35,Demand_RawData!$AC$8:$AD$66,2,),Demand_RawData!$L$8:$Z$39,COLUMNS(Demand_RawData!$L$8:S$8),)</f>
        <v>0.7049055887140534</v>
      </c>
      <c r="I35" s="37">
        <f>VLOOKUP(VLOOKUP($A35,Demand_RawData!$AC$8:$AD$66,2,),Demand_RawData!$L$8:$Z$39,COLUMNS(Demand_RawData!$L$8:T$8),)</f>
        <v>0.65552957135105827</v>
      </c>
      <c r="J35" s="37">
        <f>VLOOKUP(VLOOKUP($A35,Demand_RawData!$AC$8:$AD$66,2,),Demand_RawData!$L$8:$Z$39,COLUMNS(Demand_RawData!$L$8:U$8),)</f>
        <v>0.60615355398806314</v>
      </c>
      <c r="K35" s="37">
        <f>VLOOKUP(VLOOKUP($A35,Demand_RawData!$AC$8:$AD$66,2,),Demand_RawData!$L$8:$Z$39,COLUMNS(Demand_RawData!$L$8:V$8),)</f>
        <v>0.57652794357026593</v>
      </c>
      <c r="L35" s="37"/>
      <c r="M35" s="37"/>
      <c r="N35" s="37"/>
      <c r="O35" s="37"/>
      <c r="P35" s="37"/>
      <c r="Q35" s="37"/>
      <c r="R35" s="37"/>
      <c r="S35" s="37"/>
      <c r="T35" s="37"/>
      <c r="U35" s="37"/>
      <c r="Y35" s="11"/>
      <c r="Z35" s="11"/>
      <c r="AA35" s="11"/>
    </row>
    <row r="36" spans="1:27" x14ac:dyDescent="0.25">
      <c r="A36" s="79" t="str">
        <f>Sets!H35</f>
        <v>cglas</v>
      </c>
      <c r="B36" s="37">
        <f>VLOOKUP(VLOOKUP($A36,Demand_RawData!$AC$8:$AD$66,2,),Demand_RawData!$L$8:$Z$39,COLUMNS(Demand_RawData!$L$8:M$8),)</f>
        <v>1.1881413456321215</v>
      </c>
      <c r="C36" s="37">
        <f>VLOOKUP(VLOOKUP($A36,Demand_RawData!$AC$8:$AD$66,2,),Demand_RawData!$L$8:$Z$39,COLUMNS(Demand_RawData!$L$8:N$8),)</f>
        <v>1.20422707542051</v>
      </c>
      <c r="D36" s="37">
        <f>VLOOKUP(VLOOKUP($A36,Demand_RawData!$AC$8:$AD$66,2,),Demand_RawData!$L$8:$Z$39,COLUMNS(Demand_RawData!$L$8:O$8),)</f>
        <v>1.2203128052088985</v>
      </c>
      <c r="E36" s="37">
        <f>VLOOKUP(VLOOKUP($A36,Demand_RawData!$AC$8:$AD$66,2,),Demand_RawData!$L$8:$Z$39,COLUMNS(Demand_RawData!$L$8:P$8),)</f>
        <v>1.236398534997287</v>
      </c>
      <c r="F36" s="37">
        <f>VLOOKUP(VLOOKUP($A36,Demand_RawData!$AC$8:$AD$66,2,),Demand_RawData!$L$8:$Z$39,COLUMNS(Demand_RawData!$L$8:Q$8),)</f>
        <v>1.2524842647856755</v>
      </c>
      <c r="G36" s="37">
        <f>VLOOKUP(VLOOKUP($A36,Demand_RawData!$AC$8:$AD$66,2,),Demand_RawData!$L$8:$Z$39,COLUMNS(Demand_RawData!$L$8:R$8),)</f>
        <v>1.2685699945740641</v>
      </c>
      <c r="H36" s="37">
        <f>VLOOKUP(VLOOKUP($A36,Demand_RawData!$AC$8:$AD$66,2,),Demand_RawData!$L$8:$Z$39,COLUMNS(Demand_RawData!$L$8:S$8),)</f>
        <v>1.2846557243624526</v>
      </c>
      <c r="I36" s="37">
        <f>VLOOKUP(VLOOKUP($A36,Demand_RawData!$AC$8:$AD$66,2,),Demand_RawData!$L$8:$Z$39,COLUMNS(Demand_RawData!$L$8:T$8),)</f>
        <v>1.3007414541508411</v>
      </c>
      <c r="J36" s="37">
        <f>VLOOKUP(VLOOKUP($A36,Demand_RawData!$AC$8:$AD$66,2,),Demand_RawData!$L$8:$Z$39,COLUMNS(Demand_RawData!$L$8:U$8),)</f>
        <v>1.3168271839392296</v>
      </c>
      <c r="K36" s="37">
        <f>VLOOKUP(VLOOKUP($A36,Demand_RawData!$AC$8:$AD$66,2,),Demand_RawData!$L$8:$Z$39,COLUMNS(Demand_RawData!$L$8:V$8),)</f>
        <v>1.3264786218122628</v>
      </c>
      <c r="L36" s="37"/>
      <c r="M36" s="37"/>
      <c r="N36" s="37"/>
      <c r="O36" s="37"/>
      <c r="P36" s="37"/>
      <c r="Q36" s="37"/>
      <c r="R36" s="37"/>
      <c r="S36" s="37"/>
      <c r="T36" s="37"/>
      <c r="U36" s="37"/>
      <c r="Y36" s="11"/>
      <c r="Z36" s="11"/>
      <c r="AA36" s="11"/>
    </row>
    <row r="37" spans="1:27" x14ac:dyDescent="0.25">
      <c r="A37" s="79" t="str">
        <f>Sets!H36</f>
        <v>cnmet</v>
      </c>
      <c r="B37" s="37">
        <f>VLOOKUP(VLOOKUP($A37,Demand_RawData!$AC$8:$AD$66,2,),Demand_RawData!$L$8:$Z$39,COLUMNS(Demand_RawData!$L$8:M$8),)</f>
        <v>1.1881413456321215</v>
      </c>
      <c r="C37" s="37">
        <f>VLOOKUP(VLOOKUP($A37,Demand_RawData!$AC$8:$AD$66,2,),Demand_RawData!$L$8:$Z$39,COLUMNS(Demand_RawData!$L$8:N$8),)</f>
        <v>1.20422707542051</v>
      </c>
      <c r="D37" s="37">
        <f>VLOOKUP(VLOOKUP($A37,Demand_RawData!$AC$8:$AD$66,2,),Demand_RawData!$L$8:$Z$39,COLUMNS(Demand_RawData!$L$8:O$8),)</f>
        <v>1.2203128052088985</v>
      </c>
      <c r="E37" s="37">
        <f>VLOOKUP(VLOOKUP($A37,Demand_RawData!$AC$8:$AD$66,2,),Demand_RawData!$L$8:$Z$39,COLUMNS(Demand_RawData!$L$8:P$8),)</f>
        <v>1.236398534997287</v>
      </c>
      <c r="F37" s="37">
        <f>VLOOKUP(VLOOKUP($A37,Demand_RawData!$AC$8:$AD$66,2,),Demand_RawData!$L$8:$Z$39,COLUMNS(Demand_RawData!$L$8:Q$8),)</f>
        <v>1.2524842647856755</v>
      </c>
      <c r="G37" s="37">
        <f>VLOOKUP(VLOOKUP($A37,Demand_RawData!$AC$8:$AD$66,2,),Demand_RawData!$L$8:$Z$39,COLUMNS(Demand_RawData!$L$8:R$8),)</f>
        <v>1.2685699945740641</v>
      </c>
      <c r="H37" s="37">
        <f>VLOOKUP(VLOOKUP($A37,Demand_RawData!$AC$8:$AD$66,2,),Demand_RawData!$L$8:$Z$39,COLUMNS(Demand_RawData!$L$8:S$8),)</f>
        <v>1.2846557243624526</v>
      </c>
      <c r="I37" s="37">
        <f>VLOOKUP(VLOOKUP($A37,Demand_RawData!$AC$8:$AD$66,2,),Demand_RawData!$L$8:$Z$39,COLUMNS(Demand_RawData!$L$8:T$8),)</f>
        <v>1.3007414541508411</v>
      </c>
      <c r="J37" s="37">
        <f>VLOOKUP(VLOOKUP($A37,Demand_RawData!$AC$8:$AD$66,2,),Demand_RawData!$L$8:$Z$39,COLUMNS(Demand_RawData!$L$8:U$8),)</f>
        <v>1.3168271839392296</v>
      </c>
      <c r="K37" s="37">
        <f>VLOOKUP(VLOOKUP($A37,Demand_RawData!$AC$8:$AD$66,2,),Demand_RawData!$L$8:$Z$39,COLUMNS(Demand_RawData!$L$8:V$8),)</f>
        <v>1.3264786218122628</v>
      </c>
      <c r="L37" s="37"/>
      <c r="M37" s="37"/>
      <c r="N37" s="37"/>
      <c r="O37" s="37"/>
      <c r="P37" s="37"/>
      <c r="Q37" s="37"/>
      <c r="R37" s="37"/>
      <c r="S37" s="37"/>
      <c r="T37" s="37"/>
      <c r="U37" s="37"/>
      <c r="Y37" s="11"/>
      <c r="Z37" s="11"/>
      <c r="AA37" s="11"/>
    </row>
    <row r="38" spans="1:27" x14ac:dyDescent="0.25">
      <c r="A38" s="79" t="str">
        <f>Sets!H37</f>
        <v>ciron</v>
      </c>
      <c r="B38" s="37">
        <f>VLOOKUP(VLOOKUP($A38,Demand_RawData!$AC$8:$AD$66,2,),Demand_RawData!$L$8:$Z$39,COLUMNS(Demand_RawData!$L$8:M$8),)</f>
        <v>1.5241253391209983</v>
      </c>
      <c r="C38" s="37">
        <f>VLOOKUP(VLOOKUP($A38,Demand_RawData!$AC$8:$AD$66,2,),Demand_RawData!$L$8:$Z$39,COLUMNS(Demand_RawData!$L$8:N$8),)</f>
        <v>1.4284009766684753</v>
      </c>
      <c r="D38" s="37">
        <f>VLOOKUP(VLOOKUP($A38,Demand_RawData!$AC$8:$AD$66,2,),Demand_RawData!$L$8:$Z$39,COLUMNS(Demand_RawData!$L$8:O$8),)</f>
        <v>1.3326766142159523</v>
      </c>
      <c r="E38" s="37">
        <f>VLOOKUP(VLOOKUP($A38,Demand_RawData!$AC$8:$AD$66,2,),Demand_RawData!$L$8:$Z$39,COLUMNS(Demand_RawData!$L$8:P$8),)</f>
        <v>1.2369522517634293</v>
      </c>
      <c r="F38" s="37">
        <f>VLOOKUP(VLOOKUP($A38,Demand_RawData!$AC$8:$AD$66,2,),Demand_RawData!$L$8:$Z$39,COLUMNS(Demand_RawData!$L$8:Q$8),)</f>
        <v>1.1412278893109062</v>
      </c>
      <c r="G38" s="37">
        <f>VLOOKUP(VLOOKUP($A38,Demand_RawData!$AC$8:$AD$66,2,),Demand_RawData!$L$8:$Z$39,COLUMNS(Demand_RawData!$L$8:R$8),)</f>
        <v>1.0455035268583832</v>
      </c>
      <c r="H38" s="37">
        <f>VLOOKUP(VLOOKUP($A38,Demand_RawData!$AC$8:$AD$66,2,),Demand_RawData!$L$8:$Z$39,COLUMNS(Demand_RawData!$L$8:S$8),)</f>
        <v>0.94977916440586019</v>
      </c>
      <c r="I38" s="37">
        <f>VLOOKUP(VLOOKUP($A38,Demand_RawData!$AC$8:$AD$66,2,),Demand_RawData!$L$8:$Z$39,COLUMNS(Demand_RawData!$L$8:T$8),)</f>
        <v>0.85405480195333716</v>
      </c>
      <c r="J38" s="37">
        <f>VLOOKUP(VLOOKUP($A38,Demand_RawData!$AC$8:$AD$66,2,),Demand_RawData!$L$8:$Z$39,COLUMNS(Demand_RawData!$L$8:U$8),)</f>
        <v>0.75833043950081414</v>
      </c>
      <c r="K38" s="37">
        <f>VLOOKUP(VLOOKUP($A38,Demand_RawData!$AC$8:$AD$66,2,),Demand_RawData!$L$8:$Z$39,COLUMNS(Demand_RawData!$L$8:V$8),)</f>
        <v>0.70089582202930012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Y38" s="11"/>
      <c r="Z38" s="11"/>
      <c r="AA38" s="11"/>
    </row>
    <row r="39" spans="1:27" x14ac:dyDescent="0.25">
      <c r="A39" s="79" t="str">
        <f>Sets!H38</f>
        <v>cnfrm</v>
      </c>
      <c r="B39" s="37">
        <f>VLOOKUP(VLOOKUP($A39,Demand_RawData!$AC$8:$AD$66,2,),Demand_RawData!$L$8:$Z$39,COLUMNS(Demand_RawData!$L$8:M$8),)</f>
        <v>1.5241253391209983</v>
      </c>
      <c r="C39" s="37">
        <f>VLOOKUP(VLOOKUP($A39,Demand_RawData!$AC$8:$AD$66,2,),Demand_RawData!$L$8:$Z$39,COLUMNS(Demand_RawData!$L$8:N$8),)</f>
        <v>1.4284009766684753</v>
      </c>
      <c r="D39" s="37">
        <f>VLOOKUP(VLOOKUP($A39,Demand_RawData!$AC$8:$AD$66,2,),Demand_RawData!$L$8:$Z$39,COLUMNS(Demand_RawData!$L$8:O$8),)</f>
        <v>1.3326766142159523</v>
      </c>
      <c r="E39" s="37">
        <f>VLOOKUP(VLOOKUP($A39,Demand_RawData!$AC$8:$AD$66,2,),Demand_RawData!$L$8:$Z$39,COLUMNS(Demand_RawData!$L$8:P$8),)</f>
        <v>1.2369522517634293</v>
      </c>
      <c r="F39" s="37">
        <f>VLOOKUP(VLOOKUP($A39,Demand_RawData!$AC$8:$AD$66,2,),Demand_RawData!$L$8:$Z$39,COLUMNS(Demand_RawData!$L$8:Q$8),)</f>
        <v>1.1412278893109062</v>
      </c>
      <c r="G39" s="37">
        <f>VLOOKUP(VLOOKUP($A39,Demand_RawData!$AC$8:$AD$66,2,),Demand_RawData!$L$8:$Z$39,COLUMNS(Demand_RawData!$L$8:R$8),)</f>
        <v>1.0455035268583832</v>
      </c>
      <c r="H39" s="37">
        <f>VLOOKUP(VLOOKUP($A39,Demand_RawData!$AC$8:$AD$66,2,),Demand_RawData!$L$8:$Z$39,COLUMNS(Demand_RawData!$L$8:S$8),)</f>
        <v>0.94977916440586019</v>
      </c>
      <c r="I39" s="37">
        <f>VLOOKUP(VLOOKUP($A39,Demand_RawData!$AC$8:$AD$66,2,),Demand_RawData!$L$8:$Z$39,COLUMNS(Demand_RawData!$L$8:T$8),)</f>
        <v>0.85405480195333716</v>
      </c>
      <c r="J39" s="37">
        <f>VLOOKUP(VLOOKUP($A39,Demand_RawData!$AC$8:$AD$66,2,),Demand_RawData!$L$8:$Z$39,COLUMNS(Demand_RawData!$L$8:U$8),)</f>
        <v>0.75833043950081414</v>
      </c>
      <c r="K39" s="37">
        <f>VLOOKUP(VLOOKUP($A39,Demand_RawData!$AC$8:$AD$66,2,),Demand_RawData!$L$8:$Z$39,COLUMNS(Demand_RawData!$L$8:V$8),)</f>
        <v>0.70089582202930012</v>
      </c>
      <c r="L39" s="37"/>
      <c r="M39" s="37"/>
      <c r="N39" s="37"/>
      <c r="O39" s="37"/>
      <c r="P39" s="37"/>
      <c r="Q39" s="37"/>
      <c r="R39" s="37"/>
      <c r="S39" s="37"/>
      <c r="T39" s="37"/>
      <c r="U39" s="37"/>
      <c r="Y39" s="11"/>
      <c r="Z39" s="11"/>
      <c r="AA39" s="11"/>
    </row>
    <row r="40" spans="1:27" x14ac:dyDescent="0.25">
      <c r="A40" s="79" t="str">
        <f>Sets!H39</f>
        <v>cmetp</v>
      </c>
      <c r="B40" s="37">
        <f>VLOOKUP(VLOOKUP($A40,Demand_RawData!$AC$8:$AD$66,2,),Demand_RawData!$L$8:$Z$39,COLUMNS(Demand_RawData!$L$8:M$8),)</f>
        <v>1.5241253391209983</v>
      </c>
      <c r="C40" s="37">
        <f>VLOOKUP(VLOOKUP($A40,Demand_RawData!$AC$8:$AD$66,2,),Demand_RawData!$L$8:$Z$39,COLUMNS(Demand_RawData!$L$8:N$8),)</f>
        <v>1.4284009766684753</v>
      </c>
      <c r="D40" s="37">
        <f>VLOOKUP(VLOOKUP($A40,Demand_RawData!$AC$8:$AD$66,2,),Demand_RawData!$L$8:$Z$39,COLUMNS(Demand_RawData!$L$8:O$8),)</f>
        <v>1.3326766142159523</v>
      </c>
      <c r="E40" s="37">
        <f>VLOOKUP(VLOOKUP($A40,Demand_RawData!$AC$8:$AD$66,2,),Demand_RawData!$L$8:$Z$39,COLUMNS(Demand_RawData!$L$8:P$8),)</f>
        <v>1.2369522517634293</v>
      </c>
      <c r="F40" s="37">
        <f>VLOOKUP(VLOOKUP($A40,Demand_RawData!$AC$8:$AD$66,2,),Demand_RawData!$L$8:$Z$39,COLUMNS(Demand_RawData!$L$8:Q$8),)</f>
        <v>1.1412278893109062</v>
      </c>
      <c r="G40" s="37">
        <f>VLOOKUP(VLOOKUP($A40,Demand_RawData!$AC$8:$AD$66,2,),Demand_RawData!$L$8:$Z$39,COLUMNS(Demand_RawData!$L$8:R$8),)</f>
        <v>1.0455035268583832</v>
      </c>
      <c r="H40" s="37">
        <f>VLOOKUP(VLOOKUP($A40,Demand_RawData!$AC$8:$AD$66,2,),Demand_RawData!$L$8:$Z$39,COLUMNS(Demand_RawData!$L$8:S$8),)</f>
        <v>0.94977916440586019</v>
      </c>
      <c r="I40" s="37">
        <f>VLOOKUP(VLOOKUP($A40,Demand_RawData!$AC$8:$AD$66,2,),Demand_RawData!$L$8:$Z$39,COLUMNS(Demand_RawData!$L$8:T$8),)</f>
        <v>0.85405480195333716</v>
      </c>
      <c r="J40" s="37">
        <f>VLOOKUP(VLOOKUP($A40,Demand_RawData!$AC$8:$AD$66,2,),Demand_RawData!$L$8:$Z$39,COLUMNS(Demand_RawData!$L$8:U$8),)</f>
        <v>0.75833043950081414</v>
      </c>
      <c r="K40" s="37">
        <f>VLOOKUP(VLOOKUP($A40,Demand_RawData!$AC$8:$AD$66,2,),Demand_RawData!$L$8:$Z$39,COLUMNS(Demand_RawData!$L$8:V$8),)</f>
        <v>0.70089582202930012</v>
      </c>
      <c r="L40" s="37"/>
      <c r="M40" s="37"/>
      <c r="N40" s="37"/>
      <c r="O40" s="37"/>
      <c r="P40" s="37"/>
      <c r="Q40" s="37"/>
      <c r="R40" s="37"/>
      <c r="S40" s="37"/>
      <c r="T40" s="37"/>
      <c r="U40" s="37"/>
      <c r="Y40" s="11"/>
      <c r="Z40" s="11"/>
      <c r="AA40" s="11"/>
    </row>
    <row r="41" spans="1:27" x14ac:dyDescent="0.25">
      <c r="A41" s="79" t="str">
        <f>Sets!H40</f>
        <v>cmach</v>
      </c>
      <c r="B41" s="37">
        <f>VLOOKUP(VLOOKUP($A41,Demand_RawData!$AC$8:$AD$66,2,),Demand_RawData!$L$8:$Z$39,COLUMNS(Demand_RawData!$L$8:M$8),)</f>
        <v>1.5241253391209983</v>
      </c>
      <c r="C41" s="37">
        <f>VLOOKUP(VLOOKUP($A41,Demand_RawData!$AC$8:$AD$66,2,),Demand_RawData!$L$8:$Z$39,COLUMNS(Demand_RawData!$L$8:N$8),)</f>
        <v>1.4284009766684753</v>
      </c>
      <c r="D41" s="37">
        <f>VLOOKUP(VLOOKUP($A41,Demand_RawData!$AC$8:$AD$66,2,),Demand_RawData!$L$8:$Z$39,COLUMNS(Demand_RawData!$L$8:O$8),)</f>
        <v>1.3326766142159523</v>
      </c>
      <c r="E41" s="37">
        <f>VLOOKUP(VLOOKUP($A41,Demand_RawData!$AC$8:$AD$66,2,),Demand_RawData!$L$8:$Z$39,COLUMNS(Demand_RawData!$L$8:P$8),)</f>
        <v>1.2369522517634293</v>
      </c>
      <c r="F41" s="37">
        <f>VLOOKUP(VLOOKUP($A41,Demand_RawData!$AC$8:$AD$66,2,),Demand_RawData!$L$8:$Z$39,COLUMNS(Demand_RawData!$L$8:Q$8),)</f>
        <v>1.1412278893109062</v>
      </c>
      <c r="G41" s="37">
        <f>VLOOKUP(VLOOKUP($A41,Demand_RawData!$AC$8:$AD$66,2,),Demand_RawData!$L$8:$Z$39,COLUMNS(Demand_RawData!$L$8:R$8),)</f>
        <v>1.0455035268583832</v>
      </c>
      <c r="H41" s="37">
        <f>VLOOKUP(VLOOKUP($A41,Demand_RawData!$AC$8:$AD$66,2,),Demand_RawData!$L$8:$Z$39,COLUMNS(Demand_RawData!$L$8:S$8),)</f>
        <v>0.94977916440586019</v>
      </c>
      <c r="I41" s="37">
        <f>VLOOKUP(VLOOKUP($A41,Demand_RawData!$AC$8:$AD$66,2,),Demand_RawData!$L$8:$Z$39,COLUMNS(Demand_RawData!$L$8:T$8),)</f>
        <v>0.85405480195333716</v>
      </c>
      <c r="J41" s="37">
        <f>VLOOKUP(VLOOKUP($A41,Demand_RawData!$AC$8:$AD$66,2,),Demand_RawData!$L$8:$Z$39,COLUMNS(Demand_RawData!$L$8:U$8),)</f>
        <v>0.75833043950081414</v>
      </c>
      <c r="K41" s="37">
        <f>VLOOKUP(VLOOKUP($A41,Demand_RawData!$AC$8:$AD$66,2,),Demand_RawData!$L$8:$Z$39,COLUMNS(Demand_RawData!$L$8:V$8),)</f>
        <v>0.70089582202930012</v>
      </c>
      <c r="L41" s="37"/>
      <c r="M41" s="37"/>
      <c r="N41" s="37"/>
      <c r="O41" s="37"/>
      <c r="P41" s="37"/>
      <c r="Q41" s="37"/>
      <c r="R41" s="37"/>
      <c r="S41" s="37"/>
      <c r="T41" s="37"/>
      <c r="U41" s="37"/>
      <c r="Y41" s="11"/>
      <c r="Z41" s="11"/>
      <c r="AA41" s="11"/>
    </row>
    <row r="42" spans="1:27" x14ac:dyDescent="0.25">
      <c r="A42" s="79" t="str">
        <f>Sets!H41</f>
        <v>celct</v>
      </c>
      <c r="B42" s="37">
        <f>VLOOKUP(VLOOKUP($A42,Demand_RawData!$AC$8:$AD$66,2,),Demand_RawData!$L$8:$Z$39,COLUMNS(Demand_RawData!$L$8:M$8),)</f>
        <v>1.3632257189365167</v>
      </c>
      <c r="C42" s="37">
        <f>VLOOKUP(VLOOKUP($A42,Demand_RawData!$AC$8:$AD$66,2,),Demand_RawData!$L$8:$Z$39,COLUMNS(Demand_RawData!$L$8:N$8),)</f>
        <v>1.3130900705371678</v>
      </c>
      <c r="D42" s="37">
        <f>VLOOKUP(VLOOKUP($A42,Demand_RawData!$AC$8:$AD$66,2,),Demand_RawData!$L$8:$Z$39,COLUMNS(Demand_RawData!$L$8:O$8),)</f>
        <v>1.2629544221378188</v>
      </c>
      <c r="E42" s="37">
        <f>VLOOKUP(VLOOKUP($A42,Demand_RawData!$AC$8:$AD$66,2,),Demand_RawData!$L$8:$Z$39,COLUMNS(Demand_RawData!$L$8:P$8),)</f>
        <v>1.2128187737384699</v>
      </c>
      <c r="F42" s="37">
        <f>VLOOKUP(VLOOKUP($A42,Demand_RawData!$AC$8:$AD$66,2,),Demand_RawData!$L$8:$Z$39,COLUMNS(Demand_RawData!$L$8:Q$8),)</f>
        <v>1.1626831253391212</v>
      </c>
      <c r="G42" s="37">
        <f>VLOOKUP(VLOOKUP($A42,Demand_RawData!$AC$8:$AD$66,2,),Demand_RawData!$L$8:$Z$39,COLUMNS(Demand_RawData!$L$8:R$8),)</f>
        <v>1.1125474769397723</v>
      </c>
      <c r="H42" s="37">
        <f>VLOOKUP(VLOOKUP($A42,Demand_RawData!$AC$8:$AD$66,2,),Demand_RawData!$L$8:$Z$39,COLUMNS(Demand_RawData!$L$8:S$8),)</f>
        <v>1.0624118285404234</v>
      </c>
      <c r="I42" s="37">
        <f>VLOOKUP(VLOOKUP($A42,Demand_RawData!$AC$8:$AD$66,2,),Demand_RawData!$L$8:$Z$39,COLUMNS(Demand_RawData!$L$8:T$8),)</f>
        <v>1.0122761801410745</v>
      </c>
      <c r="J42" s="37">
        <f>VLOOKUP(VLOOKUP($A42,Demand_RawData!$AC$8:$AD$66,2,),Demand_RawData!$L$8:$Z$39,COLUMNS(Demand_RawData!$L$8:U$8),)</f>
        <v>0.96214053174172554</v>
      </c>
      <c r="K42" s="37">
        <f>VLOOKUP(VLOOKUP($A42,Demand_RawData!$AC$8:$AD$66,2,),Demand_RawData!$L$8:$Z$39,COLUMNS(Demand_RawData!$L$8:V$8),)</f>
        <v>0.93205914270211609</v>
      </c>
      <c r="L42" s="37"/>
      <c r="M42" s="37"/>
      <c r="N42" s="37"/>
      <c r="O42" s="37"/>
      <c r="P42" s="37"/>
      <c r="Q42" s="37"/>
      <c r="R42" s="37"/>
      <c r="S42" s="37"/>
      <c r="T42" s="37"/>
      <c r="U42" s="37"/>
      <c r="Y42" s="11"/>
      <c r="Z42" s="11"/>
      <c r="AA42" s="11"/>
    </row>
    <row r="43" spans="1:27" x14ac:dyDescent="0.25">
      <c r="A43" s="79" t="str">
        <f>Sets!H42</f>
        <v>cfcel</v>
      </c>
      <c r="B43" s="37">
        <f>VLOOKUP(VLOOKUP($A43,Demand_RawData!$AC$8:$AD$66,2,),Demand_RawData!$L$8:$Z$39,COLUMNS(Demand_RawData!$L$8:M$8),)</f>
        <v>1.3632257189365167</v>
      </c>
      <c r="C43" s="37">
        <f>VLOOKUP(VLOOKUP($A43,Demand_RawData!$AC$8:$AD$66,2,),Demand_RawData!$L$8:$Z$39,COLUMNS(Demand_RawData!$L$8:N$8),)</f>
        <v>1.3130900705371678</v>
      </c>
      <c r="D43" s="37">
        <f>VLOOKUP(VLOOKUP($A43,Demand_RawData!$AC$8:$AD$66,2,),Demand_RawData!$L$8:$Z$39,COLUMNS(Demand_RawData!$L$8:O$8),)</f>
        <v>1.2629544221378188</v>
      </c>
      <c r="E43" s="37">
        <f>VLOOKUP(VLOOKUP($A43,Demand_RawData!$AC$8:$AD$66,2,),Demand_RawData!$L$8:$Z$39,COLUMNS(Demand_RawData!$L$8:P$8),)</f>
        <v>1.2128187737384699</v>
      </c>
      <c r="F43" s="37">
        <f>VLOOKUP(VLOOKUP($A43,Demand_RawData!$AC$8:$AD$66,2,),Demand_RawData!$L$8:$Z$39,COLUMNS(Demand_RawData!$L$8:Q$8),)</f>
        <v>1.1626831253391212</v>
      </c>
      <c r="G43" s="37">
        <f>VLOOKUP(VLOOKUP($A43,Demand_RawData!$AC$8:$AD$66,2,),Demand_RawData!$L$8:$Z$39,COLUMNS(Demand_RawData!$L$8:R$8),)</f>
        <v>1.1125474769397723</v>
      </c>
      <c r="H43" s="37">
        <f>VLOOKUP(VLOOKUP($A43,Demand_RawData!$AC$8:$AD$66,2,),Demand_RawData!$L$8:$Z$39,COLUMNS(Demand_RawData!$L$8:S$8),)</f>
        <v>1.0624118285404234</v>
      </c>
      <c r="I43" s="37">
        <f>VLOOKUP(VLOOKUP($A43,Demand_RawData!$AC$8:$AD$66,2,),Demand_RawData!$L$8:$Z$39,COLUMNS(Demand_RawData!$L$8:T$8),)</f>
        <v>1.0122761801410745</v>
      </c>
      <c r="J43" s="37">
        <f>VLOOKUP(VLOOKUP($A43,Demand_RawData!$AC$8:$AD$66,2,),Demand_RawData!$L$8:$Z$39,COLUMNS(Demand_RawData!$L$8:U$8),)</f>
        <v>0.96214053174172554</v>
      </c>
      <c r="K43" s="37">
        <f>VLOOKUP(VLOOKUP($A43,Demand_RawData!$AC$8:$AD$66,2,),Demand_RawData!$L$8:$Z$39,COLUMNS(Demand_RawData!$L$8:V$8),)</f>
        <v>0.93205914270211609</v>
      </c>
      <c r="L43" s="37"/>
      <c r="M43" s="37"/>
      <c r="N43" s="37"/>
      <c r="O43" s="37"/>
      <c r="P43" s="37"/>
      <c r="Q43" s="37"/>
      <c r="R43" s="37"/>
      <c r="S43" s="37"/>
      <c r="T43" s="37"/>
      <c r="U43" s="37"/>
      <c r="Y43" s="11"/>
      <c r="Z43" s="11"/>
      <c r="AA43" s="11"/>
    </row>
    <row r="44" spans="1:27" x14ac:dyDescent="0.25">
      <c r="A44" s="79" t="str">
        <f>Sets!H43</f>
        <v>cemch</v>
      </c>
      <c r="B44" s="37">
        <f>VLOOKUP(VLOOKUP($A44,Demand_RawData!$AC$8:$AD$66,2,),Demand_RawData!$L$8:$Z$39,COLUMNS(Demand_RawData!$L$8:M$8),)</f>
        <v>1.3632257189365167</v>
      </c>
      <c r="C44" s="37">
        <f>VLOOKUP(VLOOKUP($A44,Demand_RawData!$AC$8:$AD$66,2,),Demand_RawData!$L$8:$Z$39,COLUMNS(Demand_RawData!$L$8:N$8),)</f>
        <v>1.3130900705371678</v>
      </c>
      <c r="D44" s="37">
        <f>VLOOKUP(VLOOKUP($A44,Demand_RawData!$AC$8:$AD$66,2,),Demand_RawData!$L$8:$Z$39,COLUMNS(Demand_RawData!$L$8:O$8),)</f>
        <v>1.2629544221378188</v>
      </c>
      <c r="E44" s="37">
        <f>VLOOKUP(VLOOKUP($A44,Demand_RawData!$AC$8:$AD$66,2,),Demand_RawData!$L$8:$Z$39,COLUMNS(Demand_RawData!$L$8:P$8),)</f>
        <v>1.2128187737384699</v>
      </c>
      <c r="F44" s="37">
        <f>VLOOKUP(VLOOKUP($A44,Demand_RawData!$AC$8:$AD$66,2,),Demand_RawData!$L$8:$Z$39,COLUMNS(Demand_RawData!$L$8:Q$8),)</f>
        <v>1.1626831253391212</v>
      </c>
      <c r="G44" s="37">
        <f>VLOOKUP(VLOOKUP($A44,Demand_RawData!$AC$8:$AD$66,2,),Demand_RawData!$L$8:$Z$39,COLUMNS(Demand_RawData!$L$8:R$8),)</f>
        <v>1.1125474769397723</v>
      </c>
      <c r="H44" s="37">
        <f>VLOOKUP(VLOOKUP($A44,Demand_RawData!$AC$8:$AD$66,2,),Demand_RawData!$L$8:$Z$39,COLUMNS(Demand_RawData!$L$8:S$8),)</f>
        <v>1.0624118285404234</v>
      </c>
      <c r="I44" s="37">
        <f>VLOOKUP(VLOOKUP($A44,Demand_RawData!$AC$8:$AD$66,2,),Demand_RawData!$L$8:$Z$39,COLUMNS(Demand_RawData!$L$8:T$8),)</f>
        <v>1.0122761801410745</v>
      </c>
      <c r="J44" s="37">
        <f>VLOOKUP(VLOOKUP($A44,Demand_RawData!$AC$8:$AD$66,2,),Demand_RawData!$L$8:$Z$39,COLUMNS(Demand_RawData!$L$8:U$8),)</f>
        <v>0.96214053174172554</v>
      </c>
      <c r="K44" s="37">
        <f>VLOOKUP(VLOOKUP($A44,Demand_RawData!$AC$8:$AD$66,2,),Demand_RawData!$L$8:$Z$39,COLUMNS(Demand_RawData!$L$8:V$8),)</f>
        <v>0.93205914270211609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Y44" s="11"/>
      <c r="Z44" s="11"/>
      <c r="AA44" s="11"/>
    </row>
    <row r="45" spans="1:27" x14ac:dyDescent="0.25">
      <c r="A45" s="79" t="str">
        <f>Sets!H44</f>
        <v>csequ</v>
      </c>
      <c r="B45" s="37">
        <f>VLOOKUP(VLOOKUP($A45,Demand_RawData!$AC$8:$AD$66,2,),Demand_RawData!$L$8:$Z$39,COLUMNS(Demand_RawData!$L$8:M$8),)</f>
        <v>1.3632257189365167</v>
      </c>
      <c r="C45" s="37">
        <f>VLOOKUP(VLOOKUP($A45,Demand_RawData!$AC$8:$AD$66,2,),Demand_RawData!$L$8:$Z$39,COLUMNS(Demand_RawData!$L$8:N$8),)</f>
        <v>1.3130900705371678</v>
      </c>
      <c r="D45" s="37">
        <f>VLOOKUP(VLOOKUP($A45,Demand_RawData!$AC$8:$AD$66,2,),Demand_RawData!$L$8:$Z$39,COLUMNS(Demand_RawData!$L$8:O$8),)</f>
        <v>1.2629544221378188</v>
      </c>
      <c r="E45" s="37">
        <f>VLOOKUP(VLOOKUP($A45,Demand_RawData!$AC$8:$AD$66,2,),Demand_RawData!$L$8:$Z$39,COLUMNS(Demand_RawData!$L$8:P$8),)</f>
        <v>1.2128187737384699</v>
      </c>
      <c r="F45" s="37">
        <f>VLOOKUP(VLOOKUP($A45,Demand_RawData!$AC$8:$AD$66,2,),Demand_RawData!$L$8:$Z$39,COLUMNS(Demand_RawData!$L$8:Q$8),)</f>
        <v>1.1626831253391212</v>
      </c>
      <c r="G45" s="37">
        <f>VLOOKUP(VLOOKUP($A45,Demand_RawData!$AC$8:$AD$66,2,),Demand_RawData!$L$8:$Z$39,COLUMNS(Demand_RawData!$L$8:R$8),)</f>
        <v>1.1125474769397723</v>
      </c>
      <c r="H45" s="37">
        <f>VLOOKUP(VLOOKUP($A45,Demand_RawData!$AC$8:$AD$66,2,),Demand_RawData!$L$8:$Z$39,COLUMNS(Demand_RawData!$L$8:S$8),)</f>
        <v>1.0624118285404234</v>
      </c>
      <c r="I45" s="37">
        <f>VLOOKUP(VLOOKUP($A45,Demand_RawData!$AC$8:$AD$66,2,),Demand_RawData!$L$8:$Z$39,COLUMNS(Demand_RawData!$L$8:T$8),)</f>
        <v>1.0122761801410745</v>
      </c>
      <c r="J45" s="37">
        <f>VLOOKUP(VLOOKUP($A45,Demand_RawData!$AC$8:$AD$66,2,),Demand_RawData!$L$8:$Z$39,COLUMNS(Demand_RawData!$L$8:U$8),)</f>
        <v>0.96214053174172554</v>
      </c>
      <c r="K45" s="37">
        <f>VLOOKUP(VLOOKUP($A45,Demand_RawData!$AC$8:$AD$66,2,),Demand_RawData!$L$8:$Z$39,COLUMNS(Demand_RawData!$L$8:V$8),)</f>
        <v>0.93205914270211609</v>
      </c>
      <c r="L45" s="37"/>
      <c r="M45" s="37"/>
      <c r="N45" s="37"/>
      <c r="O45" s="37"/>
      <c r="P45" s="37"/>
      <c r="Q45" s="37"/>
      <c r="R45" s="37"/>
      <c r="S45" s="37"/>
      <c r="T45" s="37"/>
      <c r="U45" s="37"/>
      <c r="Y45" s="11"/>
      <c r="Z45" s="11"/>
      <c r="AA45" s="11"/>
    </row>
    <row r="46" spans="1:27" x14ac:dyDescent="0.25">
      <c r="A46" s="79" t="str">
        <f>Sets!H45</f>
        <v>cvehi</v>
      </c>
      <c r="B46" s="37">
        <f>VLOOKUP(VLOOKUP($A46,Demand_RawData!$AC$8:$AD$66,2,),Demand_RawData!$L$8:$Z$39,COLUMNS(Demand_RawData!$L$8:M$8),)</f>
        <v>2.3944120998372216</v>
      </c>
      <c r="C46" s="37">
        <f>VLOOKUP(VLOOKUP($A46,Demand_RawData!$AC$8:$AD$66,2,),Demand_RawData!$L$8:$Z$39,COLUMNS(Demand_RawData!$L$8:N$8),)</f>
        <v>2.3001668475311989</v>
      </c>
      <c r="D46" s="37">
        <f>VLOOKUP(VLOOKUP($A46,Demand_RawData!$AC$8:$AD$66,2,),Demand_RawData!$L$8:$Z$39,COLUMNS(Demand_RawData!$L$8:O$8),)</f>
        <v>2.2059215952251763</v>
      </c>
      <c r="E46" s="37">
        <f>VLOOKUP(VLOOKUP($A46,Demand_RawData!$AC$8:$AD$66,2,),Demand_RawData!$L$8:$Z$39,COLUMNS(Demand_RawData!$L$8:P$8),)</f>
        <v>2.1116763429191536</v>
      </c>
      <c r="F46" s="37">
        <f>VLOOKUP(VLOOKUP($A46,Demand_RawData!$AC$8:$AD$66,2,),Demand_RawData!$L$8:$Z$39,COLUMNS(Demand_RawData!$L$8:Q$8),)</f>
        <v>2.0174310906131305</v>
      </c>
      <c r="G46" s="37">
        <f>VLOOKUP(VLOOKUP($A46,Demand_RawData!$AC$8:$AD$66,2,),Demand_RawData!$L$8:$Z$39,COLUMNS(Demand_RawData!$L$8:R$8),)</f>
        <v>1.9231858383071079</v>
      </c>
      <c r="H46" s="37">
        <f>VLOOKUP(VLOOKUP($A46,Demand_RawData!$AC$8:$AD$66,2,),Demand_RawData!$L$8:$Z$39,COLUMNS(Demand_RawData!$L$8:S$8),)</f>
        <v>1.8289405860010852</v>
      </c>
      <c r="I46" s="37">
        <f>VLOOKUP(VLOOKUP($A46,Demand_RawData!$AC$8:$AD$66,2,),Demand_RawData!$L$8:$Z$39,COLUMNS(Demand_RawData!$L$8:T$8),)</f>
        <v>1.7346953336950623</v>
      </c>
      <c r="J46" s="37">
        <f>VLOOKUP(VLOOKUP($A46,Demand_RawData!$AC$8:$AD$66,2,),Demand_RawData!$L$8:$Z$39,COLUMNS(Demand_RawData!$L$8:U$8),)</f>
        <v>1.6404500813890395</v>
      </c>
      <c r="K46" s="37">
        <f>VLOOKUP(VLOOKUP($A46,Demand_RawData!$AC$8:$AD$66,2,),Demand_RawData!$L$8:$Z$39,COLUMNS(Demand_RawData!$L$8:V$8),)</f>
        <v>1.5839029300054257</v>
      </c>
      <c r="L46" s="37"/>
      <c r="M46" s="37"/>
      <c r="N46" s="37"/>
      <c r="O46" s="37"/>
      <c r="P46" s="37"/>
      <c r="Q46" s="37"/>
      <c r="R46" s="37"/>
      <c r="S46" s="37"/>
      <c r="T46" s="37"/>
      <c r="U46" s="37"/>
      <c r="Y46" s="11"/>
      <c r="Z46" s="11"/>
      <c r="AA46" s="11"/>
    </row>
    <row r="47" spans="1:27" x14ac:dyDescent="0.25">
      <c r="A47" s="79" t="str">
        <f>Sets!H46</f>
        <v>ctequ</v>
      </c>
      <c r="B47" s="37">
        <f>VLOOKUP(VLOOKUP($A47,Demand_RawData!$AC$8:$AD$66,2,),Demand_RawData!$L$8:$Z$39,COLUMNS(Demand_RawData!$L$8:M$8),)</f>
        <v>2.3944120998372216</v>
      </c>
      <c r="C47" s="37">
        <f>VLOOKUP(VLOOKUP($A47,Demand_RawData!$AC$8:$AD$66,2,),Demand_RawData!$L$8:$Z$39,COLUMNS(Demand_RawData!$L$8:N$8),)</f>
        <v>2.3001668475311989</v>
      </c>
      <c r="D47" s="37">
        <f>VLOOKUP(VLOOKUP($A47,Demand_RawData!$AC$8:$AD$66,2,),Demand_RawData!$L$8:$Z$39,COLUMNS(Demand_RawData!$L$8:O$8),)</f>
        <v>2.2059215952251763</v>
      </c>
      <c r="E47" s="37">
        <f>VLOOKUP(VLOOKUP($A47,Demand_RawData!$AC$8:$AD$66,2,),Demand_RawData!$L$8:$Z$39,COLUMNS(Demand_RawData!$L$8:P$8),)</f>
        <v>2.1116763429191536</v>
      </c>
      <c r="F47" s="37">
        <f>VLOOKUP(VLOOKUP($A47,Demand_RawData!$AC$8:$AD$66,2,),Demand_RawData!$L$8:$Z$39,COLUMNS(Demand_RawData!$L$8:Q$8),)</f>
        <v>2.0174310906131305</v>
      </c>
      <c r="G47" s="37">
        <f>VLOOKUP(VLOOKUP($A47,Demand_RawData!$AC$8:$AD$66,2,),Demand_RawData!$L$8:$Z$39,COLUMNS(Demand_RawData!$L$8:R$8),)</f>
        <v>1.9231858383071079</v>
      </c>
      <c r="H47" s="37">
        <f>VLOOKUP(VLOOKUP($A47,Demand_RawData!$AC$8:$AD$66,2,),Demand_RawData!$L$8:$Z$39,COLUMNS(Demand_RawData!$L$8:S$8),)</f>
        <v>1.8289405860010852</v>
      </c>
      <c r="I47" s="37">
        <f>VLOOKUP(VLOOKUP($A47,Demand_RawData!$AC$8:$AD$66,2,),Demand_RawData!$L$8:$Z$39,COLUMNS(Demand_RawData!$L$8:T$8),)</f>
        <v>1.7346953336950623</v>
      </c>
      <c r="J47" s="37">
        <f>VLOOKUP(VLOOKUP($A47,Demand_RawData!$AC$8:$AD$66,2,),Demand_RawData!$L$8:$Z$39,COLUMNS(Demand_RawData!$L$8:U$8),)</f>
        <v>1.6404500813890395</v>
      </c>
      <c r="K47" s="37">
        <f>VLOOKUP(VLOOKUP($A47,Demand_RawData!$AC$8:$AD$66,2,),Demand_RawData!$L$8:$Z$39,COLUMNS(Demand_RawData!$L$8:V$8),)</f>
        <v>1.5839029300054257</v>
      </c>
      <c r="L47" s="37"/>
      <c r="M47" s="37"/>
      <c r="N47" s="37"/>
      <c r="O47" s="37"/>
      <c r="P47" s="37"/>
      <c r="Q47" s="37"/>
      <c r="R47" s="37"/>
      <c r="S47" s="37"/>
      <c r="T47" s="37"/>
      <c r="U47" s="37"/>
    </row>
    <row r="48" spans="1:27" x14ac:dyDescent="0.25">
      <c r="A48" s="79" t="str">
        <f>Sets!H47</f>
        <v>cfurn</v>
      </c>
      <c r="B48" s="37">
        <f>VLOOKUP(VLOOKUP($A48,Demand_RawData!$AC$8:$AD$66,2,),Demand_RawData!$L$8:$Z$39,COLUMNS(Demand_RawData!$L$8:M$8),)</f>
        <v>2.0641172002170376</v>
      </c>
      <c r="C48" s="37">
        <f>VLOOKUP(VLOOKUP($A48,Demand_RawData!$AC$8:$AD$66,2,),Demand_RawData!$L$8:$Z$39,COLUMNS(Demand_RawData!$L$8:N$8),)</f>
        <v>1.905777536625068</v>
      </c>
      <c r="D48" s="37">
        <f>VLOOKUP(VLOOKUP($A48,Demand_RawData!$AC$8:$AD$66,2,),Demand_RawData!$L$8:$Z$39,COLUMNS(Demand_RawData!$L$8:O$8),)</f>
        <v>1.7474378730330984</v>
      </c>
      <c r="E48" s="37">
        <f>VLOOKUP(VLOOKUP($A48,Demand_RawData!$AC$8:$AD$66,2,),Demand_RawData!$L$8:$Z$39,COLUMNS(Demand_RawData!$L$8:P$8),)</f>
        <v>1.5890982094411288</v>
      </c>
      <c r="F48" s="37">
        <f>VLOOKUP(VLOOKUP($A48,Demand_RawData!$AC$8:$AD$66,2,),Demand_RawData!$L$8:$Z$39,COLUMNS(Demand_RawData!$L$8:Q$8),)</f>
        <v>1.4307585458491592</v>
      </c>
      <c r="G48" s="37">
        <f>VLOOKUP(VLOOKUP($A48,Demand_RawData!$AC$8:$AD$66,2,),Demand_RawData!$L$8:$Z$39,COLUMNS(Demand_RawData!$L$8:R$8),)</f>
        <v>1.2724188822571896</v>
      </c>
      <c r="H48" s="37">
        <f>VLOOKUP(VLOOKUP($A48,Demand_RawData!$AC$8:$AD$66,2,),Demand_RawData!$L$8:$Z$39,COLUMNS(Demand_RawData!$L$8:S$8),)</f>
        <v>1.11407921866522</v>
      </c>
      <c r="I48" s="37">
        <f>VLOOKUP(VLOOKUP($A48,Demand_RawData!$AC$8:$AD$66,2,),Demand_RawData!$L$8:$Z$39,COLUMNS(Demand_RawData!$L$8:T$8),)</f>
        <v>0.95573955507325037</v>
      </c>
      <c r="J48" s="37">
        <f>VLOOKUP(VLOOKUP($A48,Demand_RawData!$AC$8:$AD$66,2,),Demand_RawData!$L$8:$Z$39,COLUMNS(Demand_RawData!$L$8:U$8),)</f>
        <v>0.79739989148128076</v>
      </c>
      <c r="K48" s="37">
        <f>VLOOKUP(VLOOKUP($A48,Demand_RawData!$AC$8:$AD$66,2,),Demand_RawData!$L$8:$Z$39,COLUMNS(Demand_RawData!$L$8:V$8),)</f>
        <v>0.70239609332609865</v>
      </c>
      <c r="L48" s="37"/>
      <c r="M48" s="37"/>
      <c r="N48" s="37"/>
      <c r="O48" s="37"/>
      <c r="P48" s="37"/>
      <c r="Q48" s="37"/>
      <c r="R48" s="37"/>
      <c r="S48" s="37"/>
      <c r="T48" s="37"/>
      <c r="U48" s="37"/>
    </row>
    <row r="49" spans="1:21" x14ac:dyDescent="0.25">
      <c r="A49" s="79" t="str">
        <f>Sets!H48</f>
        <v>coman</v>
      </c>
      <c r="B49" s="37">
        <f>VLOOKUP(VLOOKUP($A49,Demand_RawData!$AC$8:$AD$66,2,),Demand_RawData!$L$8:$Z$39,COLUMNS(Demand_RawData!$L$8:M$8),)</f>
        <v>2.0641172002170376</v>
      </c>
      <c r="C49" s="37">
        <f>VLOOKUP(VLOOKUP($A49,Demand_RawData!$AC$8:$AD$66,2,),Demand_RawData!$L$8:$Z$39,COLUMNS(Demand_RawData!$L$8:N$8),)</f>
        <v>1.905777536625068</v>
      </c>
      <c r="D49" s="37">
        <f>VLOOKUP(VLOOKUP($A49,Demand_RawData!$AC$8:$AD$66,2,),Demand_RawData!$L$8:$Z$39,COLUMNS(Demand_RawData!$L$8:O$8),)</f>
        <v>1.7474378730330984</v>
      </c>
      <c r="E49" s="37">
        <f>VLOOKUP(VLOOKUP($A49,Demand_RawData!$AC$8:$AD$66,2,),Demand_RawData!$L$8:$Z$39,COLUMNS(Demand_RawData!$L$8:P$8),)</f>
        <v>1.5890982094411288</v>
      </c>
      <c r="F49" s="37">
        <f>VLOOKUP(VLOOKUP($A49,Demand_RawData!$AC$8:$AD$66,2,),Demand_RawData!$L$8:$Z$39,COLUMNS(Demand_RawData!$L$8:Q$8),)</f>
        <v>1.4307585458491592</v>
      </c>
      <c r="G49" s="37">
        <f>VLOOKUP(VLOOKUP($A49,Demand_RawData!$AC$8:$AD$66,2,),Demand_RawData!$L$8:$Z$39,COLUMNS(Demand_RawData!$L$8:R$8),)</f>
        <v>1.2724188822571896</v>
      </c>
      <c r="H49" s="37">
        <f>VLOOKUP(VLOOKUP($A49,Demand_RawData!$AC$8:$AD$66,2,),Demand_RawData!$L$8:$Z$39,COLUMNS(Demand_RawData!$L$8:S$8),)</f>
        <v>1.11407921866522</v>
      </c>
      <c r="I49" s="37">
        <f>VLOOKUP(VLOOKUP($A49,Demand_RawData!$AC$8:$AD$66,2,),Demand_RawData!$L$8:$Z$39,COLUMNS(Demand_RawData!$L$8:T$8),)</f>
        <v>0.95573955507325037</v>
      </c>
      <c r="J49" s="37">
        <f>VLOOKUP(VLOOKUP($A49,Demand_RawData!$AC$8:$AD$66,2,),Demand_RawData!$L$8:$Z$39,COLUMNS(Demand_RawData!$L$8:U$8),)</f>
        <v>0.79739989148128076</v>
      </c>
      <c r="K49" s="37">
        <f>VLOOKUP(VLOOKUP($A49,Demand_RawData!$AC$8:$AD$66,2,),Demand_RawData!$L$8:$Z$39,COLUMNS(Demand_RawData!$L$8:V$8),)</f>
        <v>0.70239609332609865</v>
      </c>
      <c r="L49" s="37"/>
      <c r="M49" s="37"/>
      <c r="N49" s="37"/>
      <c r="O49" s="37"/>
      <c r="P49" s="37"/>
      <c r="Q49" s="37"/>
      <c r="R49" s="37"/>
      <c r="S49" s="37"/>
      <c r="T49" s="37"/>
      <c r="U49" s="37"/>
    </row>
    <row r="50" spans="1:21" x14ac:dyDescent="0.25">
      <c r="A50" s="79" t="str">
        <f>Sets!H49</f>
        <v>celec</v>
      </c>
      <c r="B50" s="37">
        <f>VLOOKUP(VLOOKUP($A50,Demand_RawData!$AC$8:$AD$66,2,),Demand_RawData!$L$8:$Z$39,COLUMNS(Demand_RawData!$L$8:M$8),)</f>
        <v>0.655842105263158</v>
      </c>
      <c r="C50" s="37">
        <f>VLOOKUP(VLOOKUP($A50,Demand_RawData!$AC$8:$AD$66,2,),Demand_RawData!$L$8:$Z$39,COLUMNS(Demand_RawData!$L$8:N$8),)</f>
        <v>0.70110526315789479</v>
      </c>
      <c r="D50" s="37">
        <f>VLOOKUP(VLOOKUP($A50,Demand_RawData!$AC$8:$AD$66,2,),Demand_RawData!$L$8:$Z$39,COLUMNS(Demand_RawData!$L$8:O$8),)</f>
        <v>0.74636842105263168</v>
      </c>
      <c r="E50" s="37">
        <f>VLOOKUP(VLOOKUP($A50,Demand_RawData!$AC$8:$AD$66,2,),Demand_RawData!$L$8:$Z$39,COLUMNS(Demand_RawData!$L$8:P$8),)</f>
        <v>0.79163157894736846</v>
      </c>
      <c r="F50" s="37">
        <f>VLOOKUP(VLOOKUP($A50,Demand_RawData!$AC$8:$AD$66,2,),Demand_RawData!$L$8:$Z$39,COLUMNS(Demand_RawData!$L$8:Q$8),)</f>
        <v>0.83689473684210536</v>
      </c>
      <c r="G50" s="37">
        <f>VLOOKUP(VLOOKUP($A50,Demand_RawData!$AC$8:$AD$66,2,),Demand_RawData!$L$8:$Z$39,COLUMNS(Demand_RawData!$L$8:R$8),)</f>
        <v>0.88215789473684214</v>
      </c>
      <c r="H50" s="37">
        <f>VLOOKUP(VLOOKUP($A50,Demand_RawData!$AC$8:$AD$66,2,),Demand_RawData!$L$8:$Z$39,COLUMNS(Demand_RawData!$L$8:S$8),)</f>
        <v>0.92742105263157892</v>
      </c>
      <c r="I50" s="37">
        <f>VLOOKUP(VLOOKUP($A50,Demand_RawData!$AC$8:$AD$66,2,),Demand_RawData!$L$8:$Z$39,COLUMNS(Demand_RawData!$L$8:T$8),)</f>
        <v>0.97268421052631582</v>
      </c>
      <c r="J50" s="37">
        <f>VLOOKUP(VLOOKUP($A50,Demand_RawData!$AC$8:$AD$66,2,),Demand_RawData!$L$8:$Z$39,COLUMNS(Demand_RawData!$L$8:U$8),)</f>
        <v>1.0179473684210527</v>
      </c>
      <c r="K50" s="37">
        <f>VLOOKUP(VLOOKUP($A50,Demand_RawData!$AC$8:$AD$66,2,),Demand_RawData!$L$8:$Z$39,COLUMNS(Demand_RawData!$L$8:V$8),)</f>
        <v>1.0451052631578948</v>
      </c>
      <c r="L50" s="37"/>
      <c r="M50" s="37"/>
      <c r="N50" s="37"/>
      <c r="O50" s="37"/>
      <c r="P50" s="37"/>
      <c r="Q50" s="37"/>
      <c r="R50" s="37"/>
      <c r="S50" s="37"/>
      <c r="T50" s="37"/>
      <c r="U50" s="37"/>
    </row>
    <row r="51" spans="1:21" x14ac:dyDescent="0.25">
      <c r="A51" s="79" t="str">
        <f>Sets!H50</f>
        <v>cwatr</v>
      </c>
      <c r="B51" s="37">
        <f>VLOOKUP(VLOOKUP($A51,Demand_RawData!$AC$8:$AD$66,2,),Demand_RawData!$L$8:$Z$39,COLUMNS(Demand_RawData!$L$8:M$8),)</f>
        <v>0.655842105263158</v>
      </c>
      <c r="C51" s="37">
        <f>VLOOKUP(VLOOKUP($A51,Demand_RawData!$AC$8:$AD$66,2,),Demand_RawData!$L$8:$Z$39,COLUMNS(Demand_RawData!$L$8:N$8),)</f>
        <v>0.70110526315789479</v>
      </c>
      <c r="D51" s="37">
        <f>VLOOKUP(VLOOKUP($A51,Demand_RawData!$AC$8:$AD$66,2,),Demand_RawData!$L$8:$Z$39,COLUMNS(Demand_RawData!$L$8:O$8),)</f>
        <v>0.74636842105263168</v>
      </c>
      <c r="E51" s="37">
        <f>VLOOKUP(VLOOKUP($A51,Demand_RawData!$AC$8:$AD$66,2,),Demand_RawData!$L$8:$Z$39,COLUMNS(Demand_RawData!$L$8:P$8),)</f>
        <v>0.79163157894736846</v>
      </c>
      <c r="F51" s="37">
        <f>VLOOKUP(VLOOKUP($A51,Demand_RawData!$AC$8:$AD$66,2,),Demand_RawData!$L$8:$Z$39,COLUMNS(Demand_RawData!$L$8:Q$8),)</f>
        <v>0.83689473684210536</v>
      </c>
      <c r="G51" s="37">
        <f>VLOOKUP(VLOOKUP($A51,Demand_RawData!$AC$8:$AD$66,2,),Demand_RawData!$L$8:$Z$39,COLUMNS(Demand_RawData!$L$8:R$8),)</f>
        <v>0.88215789473684214</v>
      </c>
      <c r="H51" s="37">
        <f>VLOOKUP(VLOOKUP($A51,Demand_RawData!$AC$8:$AD$66,2,),Demand_RawData!$L$8:$Z$39,COLUMNS(Demand_RawData!$L$8:S$8),)</f>
        <v>0.92742105263157892</v>
      </c>
      <c r="I51" s="37">
        <f>VLOOKUP(VLOOKUP($A51,Demand_RawData!$AC$8:$AD$66,2,),Demand_RawData!$L$8:$Z$39,COLUMNS(Demand_RawData!$L$8:T$8),)</f>
        <v>0.97268421052631582</v>
      </c>
      <c r="J51" s="37">
        <f>VLOOKUP(VLOOKUP($A51,Demand_RawData!$AC$8:$AD$66,2,),Demand_RawData!$L$8:$Z$39,COLUMNS(Demand_RawData!$L$8:U$8),)</f>
        <v>1.0179473684210527</v>
      </c>
      <c r="K51" s="37">
        <f>VLOOKUP(VLOOKUP($A51,Demand_RawData!$AC$8:$AD$66,2,),Demand_RawData!$L$8:$Z$39,COLUMNS(Demand_RawData!$L$8:V$8),)</f>
        <v>1.0451052631578948</v>
      </c>
      <c r="L51" s="37"/>
      <c r="M51" s="37"/>
      <c r="N51" s="37"/>
      <c r="O51" s="37"/>
      <c r="P51" s="37"/>
      <c r="Q51" s="37"/>
      <c r="R51" s="37"/>
      <c r="S51" s="37"/>
      <c r="T51" s="37"/>
      <c r="U51" s="37"/>
    </row>
    <row r="52" spans="1:21" x14ac:dyDescent="0.25">
      <c r="A52" s="79" t="str">
        <f>Sets!H51</f>
        <v>ccons</v>
      </c>
      <c r="B52" s="37">
        <f>VLOOKUP(VLOOKUP($A52,Demand_RawData!$AC$8:$AD$66,2,),Demand_RawData!$L$8:$Z$39,COLUMNS(Demand_RawData!$L$8:M$8),)</f>
        <v>0.72321866521975031</v>
      </c>
      <c r="C52" s="37">
        <f>VLOOKUP(VLOOKUP($A52,Demand_RawData!$AC$8:$AD$66,2,),Demand_RawData!$L$8:$Z$39,COLUMNS(Demand_RawData!$L$8:N$8),)</f>
        <v>0.76814975583288103</v>
      </c>
      <c r="D52" s="37">
        <f>VLOOKUP(VLOOKUP($A52,Demand_RawData!$AC$8:$AD$66,2,),Demand_RawData!$L$8:$Z$39,COLUMNS(Demand_RawData!$L$8:O$8),)</f>
        <v>0.81308084644601186</v>
      </c>
      <c r="E52" s="37">
        <f>VLOOKUP(VLOOKUP($A52,Demand_RawData!$AC$8:$AD$66,2,),Demand_RawData!$L$8:$Z$39,COLUMNS(Demand_RawData!$L$8:P$8),)</f>
        <v>0.85801193705914258</v>
      </c>
      <c r="F52" s="37">
        <f>VLOOKUP(VLOOKUP($A52,Demand_RawData!$AC$8:$AD$66,2,),Demand_RawData!$L$8:$Z$39,COLUMNS(Demand_RawData!$L$8:Q$8),)</f>
        <v>0.9029430276722733</v>
      </c>
      <c r="G52" s="37">
        <f>VLOOKUP(VLOOKUP($A52,Demand_RawData!$AC$8:$AD$66,2,),Demand_RawData!$L$8:$Z$39,COLUMNS(Demand_RawData!$L$8:R$8),)</f>
        <v>0.94787411828540413</v>
      </c>
      <c r="H52" s="37">
        <f>VLOOKUP(VLOOKUP($A52,Demand_RawData!$AC$8:$AD$66,2,),Demand_RawData!$L$8:$Z$39,COLUMNS(Demand_RawData!$L$8:S$8),)</f>
        <v>0.99280520889853485</v>
      </c>
      <c r="I52" s="37">
        <f>VLOOKUP(VLOOKUP($A52,Demand_RawData!$AC$8:$AD$66,2,),Demand_RawData!$L$8:$Z$39,COLUMNS(Demand_RawData!$L$8:T$8),)</f>
        <v>1.0377362995116657</v>
      </c>
      <c r="J52" s="37">
        <f>VLOOKUP(VLOOKUP($A52,Demand_RawData!$AC$8:$AD$66,2,),Demand_RawData!$L$8:$Z$39,COLUMNS(Demand_RawData!$L$8:U$8),)</f>
        <v>1.0826673901247963</v>
      </c>
      <c r="K52" s="37">
        <f>VLOOKUP(VLOOKUP($A52,Demand_RawData!$AC$8:$AD$66,2,),Demand_RawData!$L$8:$Z$39,COLUMNS(Demand_RawData!$L$8:V$8),)</f>
        <v>1.1096260444926749</v>
      </c>
      <c r="L52" s="37"/>
      <c r="M52" s="37"/>
      <c r="N52" s="37"/>
      <c r="O52" s="37"/>
      <c r="P52" s="37"/>
      <c r="Q52" s="37"/>
      <c r="R52" s="37"/>
      <c r="S52" s="37"/>
      <c r="T52" s="37"/>
      <c r="U52" s="37"/>
    </row>
    <row r="53" spans="1:21" x14ac:dyDescent="0.25">
      <c r="A53" s="79" t="str">
        <f>Sets!H52</f>
        <v>ctrad</v>
      </c>
      <c r="B53" s="37">
        <f>VLOOKUP(VLOOKUP($A53,Demand_RawData!$AC$8:$AD$66,2,),Demand_RawData!$L$8:$Z$39,COLUMNS(Demand_RawData!$L$8:M$8),)</f>
        <v>1.5337479652740096</v>
      </c>
      <c r="C53" s="37">
        <f>VLOOKUP(VLOOKUP($A53,Demand_RawData!$AC$8:$AD$66,2,),Demand_RawData!$L$8:$Z$39,COLUMNS(Demand_RawData!$L$8:N$8),)</f>
        <v>1.4820941399891481</v>
      </c>
      <c r="D53" s="37">
        <f>VLOOKUP(VLOOKUP($A53,Demand_RawData!$AC$8:$AD$66,2,),Demand_RawData!$L$8:$Z$39,COLUMNS(Demand_RawData!$L$8:O$8),)</f>
        <v>1.4304403147042863</v>
      </c>
      <c r="E53" s="37">
        <f>VLOOKUP(VLOOKUP($A53,Demand_RawData!$AC$8:$AD$66,2,),Demand_RawData!$L$8:$Z$39,COLUMNS(Demand_RawData!$L$8:P$8),)</f>
        <v>1.3787864894194248</v>
      </c>
      <c r="F53" s="37">
        <f>VLOOKUP(VLOOKUP($A53,Demand_RawData!$AC$8:$AD$66,2,),Demand_RawData!$L$8:$Z$39,COLUMNS(Demand_RawData!$L$8:Q$8),)</f>
        <v>1.3271326641345631</v>
      </c>
      <c r="G53" s="37">
        <f>VLOOKUP(VLOOKUP($A53,Demand_RawData!$AC$8:$AD$66,2,),Demand_RawData!$L$8:$Z$39,COLUMNS(Demand_RawData!$L$8:R$8),)</f>
        <v>1.2754788388497016</v>
      </c>
      <c r="H53" s="37">
        <f>VLOOKUP(VLOOKUP($A53,Demand_RawData!$AC$8:$AD$66,2,),Demand_RawData!$L$8:$Z$39,COLUMNS(Demand_RawData!$L$8:S$8),)</f>
        <v>1.2238250135648401</v>
      </c>
      <c r="I53" s="37">
        <f>VLOOKUP(VLOOKUP($A53,Demand_RawData!$AC$8:$AD$66,2,),Demand_RawData!$L$8:$Z$39,COLUMNS(Demand_RawData!$L$8:T$8),)</f>
        <v>1.1721711882799783</v>
      </c>
      <c r="J53" s="37">
        <f>VLOOKUP(VLOOKUP($A53,Demand_RawData!$AC$8:$AD$66,2,),Demand_RawData!$L$8:$Z$39,COLUMNS(Demand_RawData!$L$8:U$8),)</f>
        <v>1.1205173629951166</v>
      </c>
      <c r="K53" s="37">
        <f>VLOOKUP(VLOOKUP($A53,Demand_RawData!$AC$8:$AD$66,2,),Demand_RawData!$L$8:$Z$39,COLUMNS(Demand_RawData!$L$8:V$8),)</f>
        <v>1.0895250678241997</v>
      </c>
      <c r="L53" s="37"/>
      <c r="M53" s="37"/>
      <c r="N53" s="37"/>
      <c r="O53" s="37"/>
      <c r="P53" s="37"/>
      <c r="Q53" s="37"/>
      <c r="R53" s="37"/>
      <c r="S53" s="37"/>
      <c r="T53" s="37"/>
      <c r="U53" s="37"/>
    </row>
    <row r="54" spans="1:21" x14ac:dyDescent="0.25">
      <c r="A54" s="79" t="str">
        <f>Sets!H53</f>
        <v>chotl</v>
      </c>
      <c r="B54" s="37">
        <f>VLOOKUP(VLOOKUP($A54,Demand_RawData!$AC$8:$AD$66,2,),Demand_RawData!$L$8:$Z$39,COLUMNS(Demand_RawData!$L$8:M$8),)</f>
        <v>1.5337479652740096</v>
      </c>
      <c r="C54" s="37">
        <f>VLOOKUP(VLOOKUP($A54,Demand_RawData!$AC$8:$AD$66,2,),Demand_RawData!$L$8:$Z$39,COLUMNS(Demand_RawData!$L$8:N$8),)</f>
        <v>1.4820941399891481</v>
      </c>
      <c r="D54" s="37">
        <f>VLOOKUP(VLOOKUP($A54,Demand_RawData!$AC$8:$AD$66,2,),Demand_RawData!$L$8:$Z$39,COLUMNS(Demand_RawData!$L$8:O$8),)</f>
        <v>1.4304403147042863</v>
      </c>
      <c r="E54" s="37">
        <f>VLOOKUP(VLOOKUP($A54,Demand_RawData!$AC$8:$AD$66,2,),Demand_RawData!$L$8:$Z$39,COLUMNS(Demand_RawData!$L$8:P$8),)</f>
        <v>1.3787864894194248</v>
      </c>
      <c r="F54" s="37">
        <f>VLOOKUP(VLOOKUP($A54,Demand_RawData!$AC$8:$AD$66,2,),Demand_RawData!$L$8:$Z$39,COLUMNS(Demand_RawData!$L$8:Q$8),)</f>
        <v>1.3271326641345631</v>
      </c>
      <c r="G54" s="37">
        <f>VLOOKUP(VLOOKUP($A54,Demand_RawData!$AC$8:$AD$66,2,),Demand_RawData!$L$8:$Z$39,COLUMNS(Demand_RawData!$L$8:R$8),)</f>
        <v>1.2754788388497016</v>
      </c>
      <c r="H54" s="37">
        <f>VLOOKUP(VLOOKUP($A54,Demand_RawData!$AC$8:$AD$66,2,),Demand_RawData!$L$8:$Z$39,COLUMNS(Demand_RawData!$L$8:S$8),)</f>
        <v>1.2238250135648401</v>
      </c>
      <c r="I54" s="37">
        <f>VLOOKUP(VLOOKUP($A54,Demand_RawData!$AC$8:$AD$66,2,),Demand_RawData!$L$8:$Z$39,COLUMNS(Demand_RawData!$L$8:T$8),)</f>
        <v>1.1721711882799783</v>
      </c>
      <c r="J54" s="37">
        <f>VLOOKUP(VLOOKUP($A54,Demand_RawData!$AC$8:$AD$66,2,),Demand_RawData!$L$8:$Z$39,COLUMNS(Demand_RawData!$L$8:U$8),)</f>
        <v>1.1205173629951166</v>
      </c>
      <c r="K54" s="37">
        <f>VLOOKUP(VLOOKUP($A54,Demand_RawData!$AC$8:$AD$66,2,),Demand_RawData!$L$8:$Z$39,COLUMNS(Demand_RawData!$L$8:V$8),)</f>
        <v>1.0895250678241997</v>
      </c>
      <c r="L54" s="37"/>
      <c r="M54" s="37"/>
      <c r="N54" s="37"/>
      <c r="O54" s="37"/>
      <c r="P54" s="37"/>
      <c r="Q54" s="37"/>
      <c r="R54" s="37"/>
      <c r="S54" s="37"/>
      <c r="T54" s="37"/>
      <c r="U54" s="37"/>
    </row>
    <row r="55" spans="1:21" x14ac:dyDescent="0.25">
      <c r="A55" s="79" t="str">
        <f>Sets!H54</f>
        <v>cptrp-l</v>
      </c>
      <c r="B55" s="37">
        <f>VLOOKUP(VLOOKUP($A55,Demand_RawData!$AC$8:$AD$66,2,),Demand_RawData!$L$8:$Z$39,COLUMNS(Demand_RawData!$L$8:M$8),)</f>
        <v>1.4046584373304396</v>
      </c>
      <c r="C55" s="37">
        <f>VLOOKUP(VLOOKUP($A55,Demand_RawData!$AC$8:$AD$66,2,),Demand_RawData!$L$8:$Z$39,COLUMNS(Demand_RawData!$L$8:N$8),)</f>
        <v>1.2562362995116658</v>
      </c>
      <c r="D55" s="37">
        <f>VLOOKUP(VLOOKUP($A55,Demand_RawData!$AC$8:$AD$66,2,),Demand_RawData!$L$8:$Z$39,COLUMNS(Demand_RawData!$L$8:O$8),)</f>
        <v>1.1078141616928923</v>
      </c>
      <c r="E55" s="37">
        <f>VLOOKUP(VLOOKUP($A55,Demand_RawData!$AC$8:$AD$66,2,),Demand_RawData!$L$8:$Z$39,COLUMNS(Demand_RawData!$L$8:P$8),)</f>
        <v>0.95939202387411848</v>
      </c>
      <c r="F55" s="37">
        <f>VLOOKUP(VLOOKUP($A55,Demand_RawData!$AC$8:$AD$66,2,),Demand_RawData!$L$8:$Z$39,COLUMNS(Demand_RawData!$L$8:Q$8),)</f>
        <v>0.8109698860553447</v>
      </c>
      <c r="G55" s="37">
        <f>VLOOKUP(VLOOKUP($A55,Demand_RawData!$AC$8:$AD$66,2,),Demand_RawData!$L$8:$Z$39,COLUMNS(Demand_RawData!$L$8:R$8),)</f>
        <v>0.66254774823657103</v>
      </c>
      <c r="H55" s="37">
        <f>VLOOKUP(VLOOKUP($A55,Demand_RawData!$AC$8:$AD$66,2,),Demand_RawData!$L$8:$Z$39,COLUMNS(Demand_RawData!$L$8:S$8),)</f>
        <v>0.51412561041779736</v>
      </c>
      <c r="I55" s="37">
        <f>VLOOKUP(VLOOKUP($A55,Demand_RawData!$AC$8:$AD$66,2,),Demand_RawData!$L$8:$Z$39,COLUMNS(Demand_RawData!$L$8:T$8),)</f>
        <v>0.36570347259902358</v>
      </c>
      <c r="J55" s="37">
        <f>VLOOKUP(VLOOKUP($A55,Demand_RawData!$AC$8:$AD$66,2,),Demand_RawData!$L$8:$Z$39,COLUMNS(Demand_RawData!$L$8:U$8),)</f>
        <v>0.21728133478025002</v>
      </c>
      <c r="K55" s="37">
        <f>VLOOKUP(VLOOKUP($A55,Demand_RawData!$AC$8:$AD$66,2,),Demand_RawData!$L$8:$Z$39,COLUMNS(Demand_RawData!$L$8:V$8),)</f>
        <v>0.12822805208898536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</row>
    <row r="56" spans="1:21" x14ac:dyDescent="0.25">
      <c r="A56" s="79" t="str">
        <f>Sets!H55</f>
        <v>cftrp-l</v>
      </c>
      <c r="B56" s="37">
        <f>VLOOKUP(VLOOKUP($A56,Demand_RawData!$AC$8:$AD$66,2,),Demand_RawData!$L$8:$Z$39,COLUMNS(Demand_RawData!$L$8:M$8),)</f>
        <v>1.4046584373304396</v>
      </c>
      <c r="C56" s="37">
        <f>VLOOKUP(VLOOKUP($A56,Demand_RawData!$AC$8:$AD$66,2,),Demand_RawData!$L$8:$Z$39,COLUMNS(Demand_RawData!$L$8:N$8),)</f>
        <v>1.2562362995116658</v>
      </c>
      <c r="D56" s="37">
        <f>VLOOKUP(VLOOKUP($A56,Demand_RawData!$AC$8:$AD$66,2,),Demand_RawData!$L$8:$Z$39,COLUMNS(Demand_RawData!$L$8:O$8),)</f>
        <v>1.1078141616928923</v>
      </c>
      <c r="E56" s="37">
        <f>VLOOKUP(VLOOKUP($A56,Demand_RawData!$AC$8:$AD$66,2,),Demand_RawData!$L$8:$Z$39,COLUMNS(Demand_RawData!$L$8:P$8),)</f>
        <v>0.95939202387411848</v>
      </c>
      <c r="F56" s="37">
        <f>VLOOKUP(VLOOKUP($A56,Demand_RawData!$AC$8:$AD$66,2,),Demand_RawData!$L$8:$Z$39,COLUMNS(Demand_RawData!$L$8:Q$8),)</f>
        <v>0.8109698860553447</v>
      </c>
      <c r="G56" s="37">
        <f>VLOOKUP(VLOOKUP($A56,Demand_RawData!$AC$8:$AD$66,2,),Demand_RawData!$L$8:$Z$39,COLUMNS(Demand_RawData!$L$8:R$8),)</f>
        <v>0.66254774823657103</v>
      </c>
      <c r="H56" s="37">
        <f>VLOOKUP(VLOOKUP($A56,Demand_RawData!$AC$8:$AD$66,2,),Demand_RawData!$L$8:$Z$39,COLUMNS(Demand_RawData!$L$8:S$8),)</f>
        <v>0.51412561041779736</v>
      </c>
      <c r="I56" s="37">
        <f>VLOOKUP(VLOOKUP($A56,Demand_RawData!$AC$8:$AD$66,2,),Demand_RawData!$L$8:$Z$39,COLUMNS(Demand_RawData!$L$8:T$8),)</f>
        <v>0.36570347259902358</v>
      </c>
      <c r="J56" s="37">
        <f>VLOOKUP(VLOOKUP($A56,Demand_RawData!$AC$8:$AD$66,2,),Demand_RawData!$L$8:$Z$39,COLUMNS(Demand_RawData!$L$8:U$8),)</f>
        <v>0.21728133478025002</v>
      </c>
      <c r="K56" s="37">
        <f>VLOOKUP(VLOOKUP($A56,Demand_RawData!$AC$8:$AD$66,2,),Demand_RawData!$L$8:$Z$39,COLUMNS(Demand_RawData!$L$8:V$8),)</f>
        <v>0.12822805208898536</v>
      </c>
      <c r="L56" s="37"/>
      <c r="M56" s="37"/>
      <c r="N56" s="37"/>
      <c r="O56" s="37"/>
      <c r="P56" s="37"/>
      <c r="Q56" s="37"/>
      <c r="R56" s="37"/>
      <c r="S56" s="37"/>
      <c r="T56" s="37"/>
      <c r="U56" s="37"/>
    </row>
    <row r="57" spans="1:21" x14ac:dyDescent="0.25">
      <c r="A57" s="79" t="str">
        <f>Sets!H56</f>
        <v>cptrp-o</v>
      </c>
      <c r="B57" s="37">
        <f>VLOOKUP(VLOOKUP($A57,Demand_RawData!$AC$8:$AD$66,2,),Demand_RawData!$L$8:$Z$39,COLUMNS(Demand_RawData!$L$8:M$8),)</f>
        <v>1.4046584373304396</v>
      </c>
      <c r="C57" s="37">
        <f>VLOOKUP(VLOOKUP($A57,Demand_RawData!$AC$8:$AD$66,2,),Demand_RawData!$L$8:$Z$39,COLUMNS(Demand_RawData!$L$8:N$8),)</f>
        <v>1.2562362995116658</v>
      </c>
      <c r="D57" s="37">
        <f>VLOOKUP(VLOOKUP($A57,Demand_RawData!$AC$8:$AD$66,2,),Demand_RawData!$L$8:$Z$39,COLUMNS(Demand_RawData!$L$8:O$8),)</f>
        <v>1.1078141616928923</v>
      </c>
      <c r="E57" s="37">
        <f>VLOOKUP(VLOOKUP($A57,Demand_RawData!$AC$8:$AD$66,2,),Demand_RawData!$L$8:$Z$39,COLUMNS(Demand_RawData!$L$8:P$8),)</f>
        <v>0.95939202387411848</v>
      </c>
      <c r="F57" s="37">
        <f>VLOOKUP(VLOOKUP($A57,Demand_RawData!$AC$8:$AD$66,2,),Demand_RawData!$L$8:$Z$39,COLUMNS(Demand_RawData!$L$8:Q$8),)</f>
        <v>0.8109698860553447</v>
      </c>
      <c r="G57" s="37">
        <f>VLOOKUP(VLOOKUP($A57,Demand_RawData!$AC$8:$AD$66,2,),Demand_RawData!$L$8:$Z$39,COLUMNS(Demand_RawData!$L$8:R$8),)</f>
        <v>0.66254774823657103</v>
      </c>
      <c r="H57" s="37">
        <f>VLOOKUP(VLOOKUP($A57,Demand_RawData!$AC$8:$AD$66,2,),Demand_RawData!$L$8:$Z$39,COLUMNS(Demand_RawData!$L$8:S$8),)</f>
        <v>0.51412561041779736</v>
      </c>
      <c r="I57" s="37">
        <f>VLOOKUP(VLOOKUP($A57,Demand_RawData!$AC$8:$AD$66,2,),Demand_RawData!$L$8:$Z$39,COLUMNS(Demand_RawData!$L$8:T$8),)</f>
        <v>0.36570347259902358</v>
      </c>
      <c r="J57" s="37">
        <f>VLOOKUP(VLOOKUP($A57,Demand_RawData!$AC$8:$AD$66,2,),Demand_RawData!$L$8:$Z$39,COLUMNS(Demand_RawData!$L$8:U$8),)</f>
        <v>0.21728133478025002</v>
      </c>
      <c r="K57" s="37">
        <f>VLOOKUP(VLOOKUP($A57,Demand_RawData!$AC$8:$AD$66,2,),Demand_RawData!$L$8:$Z$39,COLUMNS(Demand_RawData!$L$8:V$8),)</f>
        <v>0.12822805208898536</v>
      </c>
      <c r="L57" s="37"/>
      <c r="M57" s="37"/>
      <c r="N57" s="37"/>
      <c r="O57" s="37"/>
      <c r="P57" s="37"/>
      <c r="Q57" s="37"/>
      <c r="R57" s="37"/>
      <c r="S57" s="37"/>
      <c r="T57" s="37"/>
      <c r="U57" s="37"/>
    </row>
    <row r="58" spans="1:21" x14ac:dyDescent="0.25">
      <c r="A58" s="79" t="str">
        <f>Sets!H57</f>
        <v>cftrp-o</v>
      </c>
      <c r="B58" s="37">
        <f>VLOOKUP(VLOOKUP($A58,Demand_RawData!$AC$8:$AD$66,2,),Demand_RawData!$L$8:$Z$39,COLUMNS(Demand_RawData!$L$8:M$8),)</f>
        <v>1.4046584373304396</v>
      </c>
      <c r="C58" s="37">
        <f>VLOOKUP(VLOOKUP($A58,Demand_RawData!$AC$8:$AD$66,2,),Demand_RawData!$L$8:$Z$39,COLUMNS(Demand_RawData!$L$8:N$8),)</f>
        <v>1.2562362995116658</v>
      </c>
      <c r="D58" s="37">
        <f>VLOOKUP(VLOOKUP($A58,Demand_RawData!$AC$8:$AD$66,2,),Demand_RawData!$L$8:$Z$39,COLUMNS(Demand_RawData!$L$8:O$8),)</f>
        <v>1.1078141616928923</v>
      </c>
      <c r="E58" s="37">
        <f>VLOOKUP(VLOOKUP($A58,Demand_RawData!$AC$8:$AD$66,2,),Demand_RawData!$L$8:$Z$39,COLUMNS(Demand_RawData!$L$8:P$8),)</f>
        <v>0.95939202387411848</v>
      </c>
      <c r="F58" s="37">
        <f>VLOOKUP(VLOOKUP($A58,Demand_RawData!$AC$8:$AD$66,2,),Demand_RawData!$L$8:$Z$39,COLUMNS(Demand_RawData!$L$8:Q$8),)</f>
        <v>0.8109698860553447</v>
      </c>
      <c r="G58" s="37">
        <f>VLOOKUP(VLOOKUP($A58,Demand_RawData!$AC$8:$AD$66,2,),Demand_RawData!$L$8:$Z$39,COLUMNS(Demand_RawData!$L$8:R$8),)</f>
        <v>0.66254774823657103</v>
      </c>
      <c r="H58" s="37">
        <f>VLOOKUP(VLOOKUP($A58,Demand_RawData!$AC$8:$AD$66,2,),Demand_RawData!$L$8:$Z$39,COLUMNS(Demand_RawData!$L$8:S$8),)</f>
        <v>0.51412561041779736</v>
      </c>
      <c r="I58" s="37">
        <f>VLOOKUP(VLOOKUP($A58,Demand_RawData!$AC$8:$AD$66,2,),Demand_RawData!$L$8:$Z$39,COLUMNS(Demand_RawData!$L$8:T$8),)</f>
        <v>0.36570347259902358</v>
      </c>
      <c r="J58" s="37">
        <f>VLOOKUP(VLOOKUP($A58,Demand_RawData!$AC$8:$AD$66,2,),Demand_RawData!$L$8:$Z$39,COLUMNS(Demand_RawData!$L$8:U$8),)</f>
        <v>0.21728133478025002</v>
      </c>
      <c r="K58" s="37">
        <f>VLOOKUP(VLOOKUP($A58,Demand_RawData!$AC$8:$AD$66,2,),Demand_RawData!$L$8:$Z$39,COLUMNS(Demand_RawData!$L$8:V$8),)</f>
        <v>0.12822805208898536</v>
      </c>
      <c r="L58" s="37"/>
      <c r="M58" s="37"/>
      <c r="N58" s="37"/>
      <c r="O58" s="37"/>
      <c r="P58" s="37"/>
      <c r="Q58" s="37"/>
      <c r="R58" s="37"/>
      <c r="S58" s="37"/>
      <c r="T58" s="37"/>
      <c r="U58" s="37"/>
    </row>
    <row r="59" spans="1:21" x14ac:dyDescent="0.25">
      <c r="A59" s="79" t="str">
        <f>Sets!H58</f>
        <v>ctrps</v>
      </c>
      <c r="B59" s="37">
        <f>VLOOKUP(VLOOKUP($A59,Demand_RawData!$AC$8:$AD$66,2,),Demand_RawData!$L$8:$Z$39,COLUMNS(Demand_RawData!$L$8:M$8),)</f>
        <v>1.4046584373304396</v>
      </c>
      <c r="C59" s="37">
        <f>VLOOKUP(VLOOKUP($A59,Demand_RawData!$AC$8:$AD$66,2,),Demand_RawData!$L$8:$Z$39,COLUMNS(Demand_RawData!$L$8:N$8),)</f>
        <v>1.2562362995116658</v>
      </c>
      <c r="D59" s="37">
        <f>VLOOKUP(VLOOKUP($A59,Demand_RawData!$AC$8:$AD$66,2,),Demand_RawData!$L$8:$Z$39,COLUMNS(Demand_RawData!$L$8:O$8),)</f>
        <v>1.1078141616928923</v>
      </c>
      <c r="E59" s="37">
        <f>VLOOKUP(VLOOKUP($A59,Demand_RawData!$AC$8:$AD$66,2,),Demand_RawData!$L$8:$Z$39,COLUMNS(Demand_RawData!$L$8:P$8),)</f>
        <v>0.95939202387411848</v>
      </c>
      <c r="F59" s="37">
        <f>VLOOKUP(VLOOKUP($A59,Demand_RawData!$AC$8:$AD$66,2,),Demand_RawData!$L$8:$Z$39,COLUMNS(Demand_RawData!$L$8:Q$8),)</f>
        <v>0.8109698860553447</v>
      </c>
      <c r="G59" s="37">
        <f>VLOOKUP(VLOOKUP($A59,Demand_RawData!$AC$8:$AD$66,2,),Demand_RawData!$L$8:$Z$39,COLUMNS(Demand_RawData!$L$8:R$8),)</f>
        <v>0.66254774823657103</v>
      </c>
      <c r="H59" s="37">
        <f>VLOOKUP(VLOOKUP($A59,Demand_RawData!$AC$8:$AD$66,2,),Demand_RawData!$L$8:$Z$39,COLUMNS(Demand_RawData!$L$8:S$8),)</f>
        <v>0.51412561041779736</v>
      </c>
      <c r="I59" s="37">
        <f>VLOOKUP(VLOOKUP($A59,Demand_RawData!$AC$8:$AD$66,2,),Demand_RawData!$L$8:$Z$39,COLUMNS(Demand_RawData!$L$8:T$8),)</f>
        <v>0.36570347259902358</v>
      </c>
      <c r="J59" s="37">
        <f>VLOOKUP(VLOOKUP($A59,Demand_RawData!$AC$8:$AD$66,2,),Demand_RawData!$L$8:$Z$39,COLUMNS(Demand_RawData!$L$8:U$8),)</f>
        <v>0.21728133478025002</v>
      </c>
      <c r="K59" s="37">
        <f>VLOOKUP(VLOOKUP($A59,Demand_RawData!$AC$8:$AD$66,2,),Demand_RawData!$L$8:$Z$39,COLUMNS(Demand_RawData!$L$8:V$8),)</f>
        <v>0.12822805208898536</v>
      </c>
      <c r="L59" s="37"/>
      <c r="M59" s="37"/>
      <c r="N59" s="37"/>
      <c r="O59" s="37"/>
      <c r="P59" s="37"/>
      <c r="Q59" s="37"/>
      <c r="R59" s="37"/>
      <c r="S59" s="37"/>
      <c r="T59" s="37"/>
      <c r="U59" s="37"/>
    </row>
    <row r="60" spans="1:21" x14ac:dyDescent="0.25">
      <c r="A60" s="79" t="str">
        <f>Sets!H59</f>
        <v>cprtr</v>
      </c>
      <c r="B60" s="37">
        <f>VLOOKUP(VLOOKUP($A60,Demand_RawData!$AC$8:$AD$66,2,),Demand_RawData!$L$8:$Z$39,COLUMNS(Demand_RawData!$L$8:M$8),)</f>
        <v>0.655842105263158</v>
      </c>
      <c r="C60" s="37">
        <f>VLOOKUP(VLOOKUP($A60,Demand_RawData!$AC$8:$AD$66,2,),Demand_RawData!$L$8:$Z$39,COLUMNS(Demand_RawData!$L$8:N$8),)</f>
        <v>0.70110526315789479</v>
      </c>
      <c r="D60" s="37">
        <f>VLOOKUP(VLOOKUP($A60,Demand_RawData!$AC$8:$AD$66,2,),Demand_RawData!$L$8:$Z$39,COLUMNS(Demand_RawData!$L$8:O$8),)</f>
        <v>0.74636842105263168</v>
      </c>
      <c r="E60" s="37">
        <f>VLOOKUP(VLOOKUP($A60,Demand_RawData!$AC$8:$AD$66,2,),Demand_RawData!$L$8:$Z$39,COLUMNS(Demand_RawData!$L$8:P$8),)</f>
        <v>0.79163157894736846</v>
      </c>
      <c r="F60" s="37">
        <f>VLOOKUP(VLOOKUP($A60,Demand_RawData!$AC$8:$AD$66,2,),Demand_RawData!$L$8:$Z$39,COLUMNS(Demand_RawData!$L$8:Q$8),)</f>
        <v>0.83689473684210536</v>
      </c>
      <c r="G60" s="37">
        <f>VLOOKUP(VLOOKUP($A60,Demand_RawData!$AC$8:$AD$66,2,),Demand_RawData!$L$8:$Z$39,COLUMNS(Demand_RawData!$L$8:R$8),)</f>
        <v>0.88215789473684214</v>
      </c>
      <c r="H60" s="37">
        <f>VLOOKUP(VLOOKUP($A60,Demand_RawData!$AC$8:$AD$66,2,),Demand_RawData!$L$8:$Z$39,COLUMNS(Demand_RawData!$L$8:S$8),)</f>
        <v>0.92742105263157892</v>
      </c>
      <c r="I60" s="37">
        <f>VLOOKUP(VLOOKUP($A60,Demand_RawData!$AC$8:$AD$66,2,),Demand_RawData!$L$8:$Z$39,COLUMNS(Demand_RawData!$L$8:T$8),)</f>
        <v>0.97268421052631582</v>
      </c>
      <c r="J60" s="37">
        <f>VLOOKUP(VLOOKUP($A60,Demand_RawData!$AC$8:$AD$66,2,),Demand_RawData!$L$8:$Z$39,COLUMNS(Demand_RawData!$L$8:U$8),)</f>
        <v>1.0179473684210527</v>
      </c>
      <c r="K60" s="37">
        <f>VLOOKUP(VLOOKUP($A60,Demand_RawData!$AC$8:$AD$66,2,),Demand_RawData!$L$8:$Z$39,COLUMNS(Demand_RawData!$L$8:V$8),)</f>
        <v>1.0451052631578948</v>
      </c>
      <c r="L60" s="37"/>
      <c r="M60" s="37"/>
      <c r="N60" s="37"/>
      <c r="O60" s="37"/>
      <c r="P60" s="37"/>
      <c r="Q60" s="37"/>
      <c r="R60" s="37"/>
      <c r="S60" s="37"/>
      <c r="T60" s="37"/>
      <c r="U60" s="37"/>
    </row>
    <row r="61" spans="1:21" x14ac:dyDescent="0.25">
      <c r="A61" s="79" t="str">
        <f>Sets!H60</f>
        <v>ccomm</v>
      </c>
      <c r="B61" s="37">
        <f>VLOOKUP(VLOOKUP($A61,Demand_RawData!$AC$8:$AD$66,2,),Demand_RawData!$L$8:$Z$39,COLUMNS(Demand_RawData!$L$8:M$8),)</f>
        <v>1.3464590341833966</v>
      </c>
      <c r="C61" s="37">
        <f>VLOOKUP(VLOOKUP($A61,Demand_RawData!$AC$8:$AD$66,2,),Demand_RawData!$L$8:$Z$39,COLUMNS(Demand_RawData!$L$8:N$8),)</f>
        <v>1.2859620184481821</v>
      </c>
      <c r="D61" s="37">
        <f>VLOOKUP(VLOOKUP($A61,Demand_RawData!$AC$8:$AD$66,2,),Demand_RawData!$L$8:$Z$39,COLUMNS(Demand_RawData!$L$8:O$8),)</f>
        <v>1.2254650027129679</v>
      </c>
      <c r="E61" s="37">
        <f>VLOOKUP(VLOOKUP($A61,Demand_RawData!$AC$8:$AD$66,2,),Demand_RawData!$L$8:$Z$39,COLUMNS(Demand_RawData!$L$8:P$8),)</f>
        <v>1.1649679869777536</v>
      </c>
      <c r="F61" s="37">
        <f>VLOOKUP(VLOOKUP($A61,Demand_RawData!$AC$8:$AD$66,2,),Demand_RawData!$L$8:$Z$39,COLUMNS(Demand_RawData!$L$8:Q$8),)</f>
        <v>1.1044709712425393</v>
      </c>
      <c r="G61" s="37">
        <f>VLOOKUP(VLOOKUP($A61,Demand_RawData!$AC$8:$AD$66,2,),Demand_RawData!$L$8:$Z$39,COLUMNS(Demand_RawData!$L$8:R$8),)</f>
        <v>1.0439739555073251</v>
      </c>
      <c r="H61" s="37">
        <f>VLOOKUP(VLOOKUP($A61,Demand_RawData!$AC$8:$AD$66,2,),Demand_RawData!$L$8:$Z$39,COLUMNS(Demand_RawData!$L$8:S$8),)</f>
        <v>0.98347693977211059</v>
      </c>
      <c r="I61" s="37">
        <f>VLOOKUP(VLOOKUP($A61,Demand_RawData!$AC$8:$AD$66,2,),Demand_RawData!$L$8:$Z$39,COLUMNS(Demand_RawData!$L$8:T$8),)</f>
        <v>0.92297992403689633</v>
      </c>
      <c r="J61" s="37">
        <f>VLOOKUP(VLOOKUP($A61,Demand_RawData!$AC$8:$AD$66,2,),Demand_RawData!$L$8:$Z$39,COLUMNS(Demand_RawData!$L$8:U$8),)</f>
        <v>0.86248290830168206</v>
      </c>
      <c r="K61" s="37">
        <f>VLOOKUP(VLOOKUP($A61,Demand_RawData!$AC$8:$AD$66,2,),Demand_RawData!$L$8:$Z$39,COLUMNS(Demand_RawData!$L$8:V$8),)</f>
        <v>0.82618469886055335</v>
      </c>
      <c r="L61" s="37"/>
      <c r="M61" s="37"/>
      <c r="N61" s="37"/>
      <c r="O61" s="37"/>
      <c r="P61" s="37"/>
      <c r="Q61" s="37"/>
      <c r="R61" s="37"/>
      <c r="S61" s="37"/>
      <c r="T61" s="37"/>
      <c r="U61" s="37"/>
    </row>
    <row r="62" spans="1:21" x14ac:dyDescent="0.25">
      <c r="A62" s="79" t="str">
        <f>Sets!H61</f>
        <v>cfsrv</v>
      </c>
      <c r="B62" s="37">
        <f>VLOOKUP(VLOOKUP($A62,Demand_RawData!$AC$8:$AD$66,2,),Demand_RawData!$L$8:$Z$39,COLUMNS(Demand_RawData!$L$8:M$8),)</f>
        <v>1.1009272924579492</v>
      </c>
      <c r="C62" s="37">
        <f>VLOOKUP(VLOOKUP($A62,Demand_RawData!$AC$8:$AD$66,2,),Demand_RawData!$L$8:$Z$39,COLUMNS(Demand_RawData!$L$8:N$8),)</f>
        <v>1.1082306022788933</v>
      </c>
      <c r="D62" s="37">
        <f>VLOOKUP(VLOOKUP($A62,Demand_RawData!$AC$8:$AD$66,2,),Demand_RawData!$L$8:$Z$39,COLUMNS(Demand_RawData!$L$8:O$8),)</f>
        <v>1.1155339120998373</v>
      </c>
      <c r="E62" s="37">
        <f>VLOOKUP(VLOOKUP($A62,Demand_RawData!$AC$8:$AD$66,2,),Demand_RawData!$L$8:$Z$39,COLUMNS(Demand_RawData!$L$8:P$8),)</f>
        <v>1.1228372219207814</v>
      </c>
      <c r="F62" s="37">
        <f>VLOOKUP(VLOOKUP($A62,Demand_RawData!$AC$8:$AD$66,2,),Demand_RawData!$L$8:$Z$39,COLUMNS(Demand_RawData!$L$8:Q$8),)</f>
        <v>1.1301405317417255</v>
      </c>
      <c r="G62" s="37">
        <f>VLOOKUP(VLOOKUP($A62,Demand_RawData!$AC$8:$AD$66,2,),Demand_RawData!$L$8:$Z$39,COLUMNS(Demand_RawData!$L$8:R$8),)</f>
        <v>1.1374438415626695</v>
      </c>
      <c r="H62" s="37">
        <f>VLOOKUP(VLOOKUP($A62,Demand_RawData!$AC$8:$AD$66,2,),Demand_RawData!$L$8:$Z$39,COLUMNS(Demand_RawData!$L$8:S$8),)</f>
        <v>1.1447471513836138</v>
      </c>
      <c r="I62" s="37">
        <f>VLOOKUP(VLOOKUP($A62,Demand_RawData!$AC$8:$AD$66,2,),Demand_RawData!$L$8:$Z$39,COLUMNS(Demand_RawData!$L$8:T$8),)</f>
        <v>1.1520504612045579</v>
      </c>
      <c r="J62" s="37">
        <f>VLOOKUP(VLOOKUP($A62,Demand_RawData!$AC$8:$AD$66,2,),Demand_RawData!$L$8:$Z$39,COLUMNS(Demand_RawData!$L$8:U$8),)</f>
        <v>1.159353771025502</v>
      </c>
      <c r="K62" s="37">
        <f>VLOOKUP(VLOOKUP($A62,Demand_RawData!$AC$8:$AD$66,2,),Demand_RawData!$L$8:$Z$39,COLUMNS(Demand_RawData!$L$8:V$8),)</f>
        <v>1.1637357569180684</v>
      </c>
      <c r="L62" s="37"/>
      <c r="M62" s="37"/>
      <c r="N62" s="37"/>
      <c r="O62" s="37"/>
      <c r="P62" s="37"/>
      <c r="Q62" s="37"/>
      <c r="R62" s="37"/>
      <c r="S62" s="37"/>
      <c r="T62" s="37"/>
      <c r="U62" s="37"/>
    </row>
    <row r="63" spans="1:21" x14ac:dyDescent="0.25">
      <c r="A63" s="79" t="str">
        <f>Sets!H62</f>
        <v>cbsrv</v>
      </c>
      <c r="B63" s="37">
        <f>VLOOKUP(VLOOKUP($A63,Demand_RawData!$AC$8:$AD$66,2,),Demand_RawData!$L$8:$Z$39,COLUMNS(Demand_RawData!$L$8:M$8),)</f>
        <v>0.91349755832881163</v>
      </c>
      <c r="C63" s="37">
        <f>VLOOKUP(VLOOKUP($A63,Demand_RawData!$AC$8:$AD$66,2,),Demand_RawData!$L$8:$Z$39,COLUMNS(Demand_RawData!$L$8:N$8),)</f>
        <v>0.94671296798697768</v>
      </c>
      <c r="D63" s="37">
        <f>VLOOKUP(VLOOKUP($A63,Demand_RawData!$AC$8:$AD$66,2,),Demand_RawData!$L$8:$Z$39,COLUMNS(Demand_RawData!$L$8:O$8),)</f>
        <v>0.97992837764514373</v>
      </c>
      <c r="E63" s="37">
        <f>VLOOKUP(VLOOKUP($A63,Demand_RawData!$AC$8:$AD$66,2,),Demand_RawData!$L$8:$Z$39,COLUMNS(Demand_RawData!$L$8:P$8),)</f>
        <v>1.0131437873033098</v>
      </c>
      <c r="F63" s="37">
        <f>VLOOKUP(VLOOKUP($A63,Demand_RawData!$AC$8:$AD$66,2,),Demand_RawData!$L$8:$Z$39,COLUMNS(Demand_RawData!$L$8:Q$8),)</f>
        <v>1.0463591969614758</v>
      </c>
      <c r="G63" s="37">
        <f>VLOOKUP(VLOOKUP($A63,Demand_RawData!$AC$8:$AD$66,2,),Demand_RawData!$L$8:$Z$39,COLUMNS(Demand_RawData!$L$8:R$8),)</f>
        <v>1.0795746066196419</v>
      </c>
      <c r="H63" s="37">
        <f>VLOOKUP(VLOOKUP($A63,Demand_RawData!$AC$8:$AD$66,2,),Demand_RawData!$L$8:$Z$39,COLUMNS(Demand_RawData!$L$8:S$8),)</f>
        <v>1.1127900162778079</v>
      </c>
      <c r="I63" s="37">
        <f>VLOOKUP(VLOOKUP($A63,Demand_RawData!$AC$8:$AD$66,2,),Demand_RawData!$L$8:$Z$39,COLUMNS(Demand_RawData!$L$8:T$8),)</f>
        <v>1.146005425935974</v>
      </c>
      <c r="J63" s="37">
        <f>VLOOKUP(VLOOKUP($A63,Demand_RawData!$AC$8:$AD$66,2,),Demand_RawData!$L$8:$Z$39,COLUMNS(Demand_RawData!$L$8:U$8),)</f>
        <v>1.17922083559414</v>
      </c>
      <c r="K63" s="37">
        <f>VLOOKUP(VLOOKUP($A63,Demand_RawData!$AC$8:$AD$66,2,),Demand_RawData!$L$8:$Z$39,COLUMNS(Demand_RawData!$L$8:V$8),)</f>
        <v>1.1991500813890397</v>
      </c>
      <c r="L63" s="37"/>
      <c r="M63" s="37"/>
      <c r="N63" s="37"/>
      <c r="O63" s="37"/>
      <c r="P63" s="37"/>
      <c r="Q63" s="37"/>
      <c r="R63" s="37"/>
      <c r="S63" s="37"/>
      <c r="T63" s="37"/>
      <c r="U63" s="37"/>
    </row>
    <row r="64" spans="1:21" x14ac:dyDescent="0.25">
      <c r="A64" s="79" t="str">
        <f>Sets!H63</f>
        <v>cgsrv</v>
      </c>
      <c r="B64" s="37">
        <f>VLOOKUP(VLOOKUP($A64,Demand_RawData!$AC$8:$AD$66,2,),Demand_RawData!$L$8:$Z$39,COLUMNS(Demand_RawData!$L$8:M$8),)</f>
        <v>1.5346174715138361</v>
      </c>
      <c r="C64" s="37">
        <f>VLOOKUP(VLOOKUP($A64,Demand_RawData!$AC$8:$AD$66,2,),Demand_RawData!$L$8:$Z$39,COLUMNS(Demand_RawData!$L$8:N$8),)</f>
        <v>1.547698317959848</v>
      </c>
      <c r="D64" s="37">
        <f>VLOOKUP(VLOOKUP($A64,Demand_RawData!$AC$8:$AD$66,2,),Demand_RawData!$L$8:$Z$39,COLUMNS(Demand_RawData!$L$8:O$8),)</f>
        <v>1.56077916440586</v>
      </c>
      <c r="E64" s="37">
        <f>VLOOKUP(VLOOKUP($A64,Demand_RawData!$AC$8:$AD$66,2,),Demand_RawData!$L$8:$Z$39,COLUMNS(Demand_RawData!$L$8:P$8),)</f>
        <v>1.5738600108518719</v>
      </c>
      <c r="F64" s="37">
        <f>VLOOKUP(VLOOKUP($A64,Demand_RawData!$AC$8:$AD$66,2,),Demand_RawData!$L$8:$Z$39,COLUMNS(Demand_RawData!$L$8:Q$8),)</f>
        <v>1.5869408572978838</v>
      </c>
      <c r="G64" s="37">
        <f>VLOOKUP(VLOOKUP($A64,Demand_RawData!$AC$8:$AD$66,2,),Demand_RawData!$L$8:$Z$39,COLUMNS(Demand_RawData!$L$8:R$8),)</f>
        <v>1.6000217037438957</v>
      </c>
      <c r="H64" s="37">
        <f>VLOOKUP(VLOOKUP($A64,Demand_RawData!$AC$8:$AD$66,2,),Demand_RawData!$L$8:$Z$39,COLUMNS(Demand_RawData!$L$8:S$8),)</f>
        <v>1.6131025501899079</v>
      </c>
      <c r="I64" s="37">
        <f>VLOOKUP(VLOOKUP($A64,Demand_RawData!$AC$8:$AD$66,2,),Demand_RawData!$L$8:$Z$39,COLUMNS(Demand_RawData!$L$8:T$8),)</f>
        <v>1.6261833966359198</v>
      </c>
      <c r="J64" s="37">
        <f>VLOOKUP(VLOOKUP($A64,Demand_RawData!$AC$8:$AD$66,2,),Demand_RawData!$L$8:$Z$39,COLUMNS(Demand_RawData!$L$8:U$8),)</f>
        <v>1.6392642430819317</v>
      </c>
      <c r="K64" s="37">
        <f>VLOOKUP(VLOOKUP($A64,Demand_RawData!$AC$8:$AD$66,2,),Demand_RawData!$L$8:$Z$39,COLUMNS(Demand_RawData!$L$8:V$8),)</f>
        <v>1.6471127509495389</v>
      </c>
      <c r="P64" s="37"/>
      <c r="Q64" s="37"/>
      <c r="R64" s="37"/>
      <c r="S64" s="37"/>
      <c r="T64" s="37"/>
      <c r="U64" s="37"/>
    </row>
    <row r="65" spans="1:11" x14ac:dyDescent="0.25">
      <c r="A65" s="79" t="str">
        <f>Sets!H64</f>
        <v>cosrv</v>
      </c>
      <c r="B65" s="37">
        <f>VLOOKUP(VLOOKUP($A65,Demand_RawData!$AC$8:$AD$66,2,),Demand_RawData!$L$8:$Z$39,COLUMNS(Demand_RawData!$L$8:M$8),)</f>
        <v>0.91349755832881163</v>
      </c>
      <c r="C65" s="37">
        <f>VLOOKUP(VLOOKUP($A65,Demand_RawData!$AC$8:$AD$66,2,),Demand_RawData!$L$8:$Z$39,COLUMNS(Demand_RawData!$L$8:N$8),)</f>
        <v>0.94671296798697768</v>
      </c>
      <c r="D65" s="37">
        <f>VLOOKUP(VLOOKUP($A65,Demand_RawData!$AC$8:$AD$66,2,),Demand_RawData!$L$8:$Z$39,COLUMNS(Demand_RawData!$L$8:O$8),)</f>
        <v>0.97992837764514373</v>
      </c>
      <c r="E65" s="37">
        <f>VLOOKUP(VLOOKUP($A65,Demand_RawData!$AC$8:$AD$66,2,),Demand_RawData!$L$8:$Z$39,COLUMNS(Demand_RawData!$L$8:P$8),)</f>
        <v>1.0131437873033098</v>
      </c>
      <c r="F65" s="37">
        <f>VLOOKUP(VLOOKUP($A65,Demand_RawData!$AC$8:$AD$66,2,),Demand_RawData!$L$8:$Z$39,COLUMNS(Demand_RawData!$L$8:Q$8),)</f>
        <v>1.0463591969614758</v>
      </c>
      <c r="G65" s="37">
        <f>VLOOKUP(VLOOKUP($A65,Demand_RawData!$AC$8:$AD$66,2,),Demand_RawData!$L$8:$Z$39,COLUMNS(Demand_RawData!$L$8:R$8),)</f>
        <v>1.0795746066196419</v>
      </c>
      <c r="H65" s="37">
        <f>VLOOKUP(VLOOKUP($A65,Demand_RawData!$AC$8:$AD$66,2,),Demand_RawData!$L$8:$Z$39,COLUMNS(Demand_RawData!$L$8:S$8),)</f>
        <v>1.1127900162778079</v>
      </c>
      <c r="I65" s="37">
        <f>VLOOKUP(VLOOKUP($A65,Demand_RawData!$AC$8:$AD$66,2,),Demand_RawData!$L$8:$Z$39,COLUMNS(Demand_RawData!$L$8:T$8),)</f>
        <v>1.146005425935974</v>
      </c>
      <c r="J65" s="37">
        <f>VLOOKUP(VLOOKUP($A65,Demand_RawData!$AC$8:$AD$66,2,),Demand_RawData!$L$8:$Z$39,COLUMNS(Demand_RawData!$L$8:U$8),)</f>
        <v>1.17922083559414</v>
      </c>
      <c r="K65" s="37">
        <f>VLOOKUP(VLOOKUP($A65,Demand_RawData!$AC$8:$AD$66,2,),Demand_RawData!$L$8:$Z$39,COLUMNS(Demand_RawData!$L$8:V$8),)</f>
        <v>1.1991500813890397</v>
      </c>
    </row>
    <row r="66" spans="1:11" x14ac:dyDescent="0.25">
      <c r="A66" s="79" t="str">
        <f>Sets!H65</f>
        <v>cimpt</v>
      </c>
      <c r="B66" s="37">
        <f>VLOOKUP(VLOOKUP($A66,Demand_RawData!$AC$8:$AD$66,2,),Demand_RawData!$L$8:$Z$39,COLUMNS(Demand_RawData!$L$8:M$8),)</f>
        <v>1.3632257189365167</v>
      </c>
      <c r="C66" s="37">
        <f>VLOOKUP(VLOOKUP($A66,Demand_RawData!$AC$8:$AD$66,2,),Demand_RawData!$L$8:$Z$39,COLUMNS(Demand_RawData!$L$8:N$8),)</f>
        <v>1.3130900705371678</v>
      </c>
      <c r="D66" s="37">
        <f>VLOOKUP(VLOOKUP($A66,Demand_RawData!$AC$8:$AD$66,2,),Demand_RawData!$L$8:$Z$39,COLUMNS(Demand_RawData!$L$8:O$8),)</f>
        <v>1.2629544221378188</v>
      </c>
      <c r="E66" s="37">
        <f>VLOOKUP(VLOOKUP($A66,Demand_RawData!$AC$8:$AD$66,2,),Demand_RawData!$L$8:$Z$39,COLUMNS(Demand_RawData!$L$8:P$8),)</f>
        <v>1.2128187737384699</v>
      </c>
      <c r="F66" s="37">
        <f>VLOOKUP(VLOOKUP($A66,Demand_RawData!$AC$8:$AD$66,2,),Demand_RawData!$L$8:$Z$39,COLUMNS(Demand_RawData!$L$8:Q$8),)</f>
        <v>1.1626831253391212</v>
      </c>
      <c r="G66" s="37">
        <f>VLOOKUP(VLOOKUP($A66,Demand_RawData!$AC$8:$AD$66,2,),Demand_RawData!$L$8:$Z$39,COLUMNS(Demand_RawData!$L$8:R$8),)</f>
        <v>1.1125474769397723</v>
      </c>
      <c r="H66" s="37">
        <f>VLOOKUP(VLOOKUP($A66,Demand_RawData!$AC$8:$AD$66,2,),Demand_RawData!$L$8:$Z$39,COLUMNS(Demand_RawData!$L$8:S$8),)</f>
        <v>1.0624118285404234</v>
      </c>
      <c r="I66" s="37">
        <f>VLOOKUP(VLOOKUP($A66,Demand_RawData!$AC$8:$AD$66,2,),Demand_RawData!$L$8:$Z$39,COLUMNS(Demand_RawData!$L$8:T$8),)</f>
        <v>1.0122761801410745</v>
      </c>
      <c r="J66" s="37">
        <f>VLOOKUP(VLOOKUP($A66,Demand_RawData!$AC$8:$AD$66,2,),Demand_RawData!$L$8:$Z$39,COLUMNS(Demand_RawData!$L$8:U$8),)</f>
        <v>0.96214053174172554</v>
      </c>
      <c r="K66" s="37">
        <f>VLOOKUP(VLOOKUP($A66,Demand_RawData!$AC$8:$AD$66,2,),Demand_RawData!$L$8:$Z$39,COLUMNS(Demand_RawData!$L$8:V$8),)</f>
        <v>0.93205914270211609</v>
      </c>
    </row>
    <row r="67" spans="1:11" x14ac:dyDescent="0.25">
      <c r="A67" s="79"/>
    </row>
  </sheetData>
  <conditionalFormatting sqref="B8:O62 L63:O63 B8:K66">
    <cfRule type="cellIs" dxfId="1" priority="2" operator="equal">
      <formula>"eps"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101"/>
  <sheetViews>
    <sheetView zoomScale="70" zoomScaleNormal="70" workbookViewId="0">
      <pane ySplit="7" topLeftCell="A8" activePane="bottomLeft" state="frozen"/>
      <selection activeCell="D21" sqref="D21"/>
      <selection pane="bottomLeft" activeCell="J8" sqref="J8"/>
    </sheetView>
  </sheetViews>
  <sheetFormatPr defaultRowHeight="15" x14ac:dyDescent="0.25"/>
  <cols>
    <col min="1" max="1" width="15.140625" customWidth="1"/>
    <col min="9" max="10" width="10.28515625" customWidth="1"/>
    <col min="28" max="31" width="9.28515625" customWidth="1"/>
    <col min="32" max="33" width="8.42578125" customWidth="1"/>
  </cols>
  <sheetData>
    <row r="1" spans="1:34" ht="18.75" x14ac:dyDescent="0.3">
      <c r="A1" s="2" t="s">
        <v>215</v>
      </c>
      <c r="I1" s="11"/>
    </row>
    <row r="4" spans="1:34" x14ac:dyDescent="0.25">
      <c r="D4" s="5"/>
      <c r="E4" s="5"/>
    </row>
    <row r="5" spans="1:34" x14ac:dyDescent="0.25">
      <c r="A5" s="6" t="s">
        <v>524</v>
      </c>
      <c r="B5" s="7"/>
      <c r="C5" s="7"/>
      <c r="D5" s="7"/>
      <c r="E5" s="7"/>
      <c r="F5" s="7"/>
      <c r="G5" s="7"/>
      <c r="H5" s="6" t="s">
        <v>523</v>
      </c>
      <c r="I5" s="7"/>
      <c r="J5" s="7"/>
      <c r="L5" s="3" t="s">
        <v>525</v>
      </c>
      <c r="AB5" s="25"/>
      <c r="AF5" s="25"/>
    </row>
    <row r="6" spans="1:34" x14ac:dyDescent="0.25">
      <c r="A6" s="7"/>
      <c r="B6" s="8" t="s">
        <v>202</v>
      </c>
      <c r="C6" s="8" t="s">
        <v>203</v>
      </c>
      <c r="D6" s="8" t="s">
        <v>204</v>
      </c>
      <c r="E6" s="8" t="s">
        <v>205</v>
      </c>
      <c r="F6" s="13" t="s">
        <v>206</v>
      </c>
      <c r="G6" s="8"/>
      <c r="H6" s="7"/>
      <c r="I6" s="8" t="s">
        <v>207</v>
      </c>
      <c r="J6" s="7"/>
      <c r="L6" s="5" t="s">
        <v>527</v>
      </c>
      <c r="W6" s="25"/>
      <c r="X6" s="26"/>
      <c r="Y6" s="26"/>
      <c r="AB6" s="25"/>
      <c r="AC6" s="26"/>
      <c r="AD6" s="26"/>
      <c r="AE6" s="26"/>
      <c r="AF6" s="25"/>
    </row>
    <row r="7" spans="1:34" x14ac:dyDescent="0.25">
      <c r="A7" s="14"/>
      <c r="B7" s="14" t="s">
        <v>208</v>
      </c>
      <c r="C7" s="14" t="s">
        <v>209</v>
      </c>
      <c r="D7" s="14" t="s">
        <v>210</v>
      </c>
      <c r="E7" s="14" t="s">
        <v>211</v>
      </c>
      <c r="F7" s="14" t="s">
        <v>212</v>
      </c>
      <c r="G7" s="14"/>
      <c r="H7" s="14"/>
      <c r="I7" s="14" t="s">
        <v>213</v>
      </c>
      <c r="J7" s="14" t="s">
        <v>214</v>
      </c>
      <c r="M7" t="s">
        <v>526</v>
      </c>
      <c r="W7" s="26"/>
      <c r="X7" s="26"/>
      <c r="Y7" s="26"/>
      <c r="AB7" s="26"/>
      <c r="AC7" s="26"/>
      <c r="AD7" s="26"/>
      <c r="AE7" s="26"/>
      <c r="AG7" s="26"/>
    </row>
    <row r="8" spans="1:34" x14ac:dyDescent="0.25">
      <c r="A8" t="str">
        <f>Demand!A8</f>
        <v>cagri</v>
      </c>
      <c r="B8" s="22">
        <f>VLOOKUP(VLOOKUP($A8,Elasticities_RawData!$N$8:$O$66,2,),Elasticities_RawData!$E$8:$G$48,2,)</f>
        <v>0.99299999999999999</v>
      </c>
      <c r="C8" s="22">
        <f>VLOOKUP(VLOOKUP($A8,Elasticities_RawData!$N$8:$O$66,2,),Elasticities_RawData!$E$8:$G$48,2,)</f>
        <v>0.99299999999999999</v>
      </c>
      <c r="D8" s="11">
        <v>3</v>
      </c>
      <c r="E8" s="11">
        <v>9</v>
      </c>
      <c r="F8" s="11">
        <v>9</v>
      </c>
      <c r="H8" t="str">
        <f>Sets!D7</f>
        <v>aagri</v>
      </c>
      <c r="I8" s="11">
        <f>VLOOKUP($H8,Elasticities_RawData!$I$8:$K$16,3,)</f>
        <v>0.80900000000000005</v>
      </c>
      <c r="J8" s="11">
        <v>1.2</v>
      </c>
      <c r="L8" t="s">
        <v>392</v>
      </c>
      <c r="M8" s="21">
        <v>0.5</v>
      </c>
      <c r="W8" s="27"/>
      <c r="X8" s="27"/>
      <c r="Y8" s="27"/>
      <c r="AB8" s="27"/>
      <c r="AC8" s="27"/>
      <c r="AD8" s="27"/>
      <c r="AE8" s="27"/>
      <c r="AF8" s="27"/>
      <c r="AG8" s="27"/>
      <c r="AH8" s="40"/>
    </row>
    <row r="9" spans="1:34" x14ac:dyDescent="0.25">
      <c r="A9" t="str">
        <f>Demand!A9</f>
        <v>cfore</v>
      </c>
      <c r="B9" s="22">
        <f>VLOOKUP(VLOOKUP($A9,Elasticities_RawData!$N$8:$O$66,2,),Elasticities_RawData!$E$8:$G$48,2,)</f>
        <v>0.99299999999999999</v>
      </c>
      <c r="C9" s="22">
        <f>VLOOKUP(VLOOKUP($A9,Elasticities_RawData!$N$8:$O$66,2,),Elasticities_RawData!$E$8:$G$48,2,)</f>
        <v>0.99299999999999999</v>
      </c>
      <c r="D9" s="11">
        <f>D8</f>
        <v>3</v>
      </c>
      <c r="E9" s="11">
        <f t="shared" ref="E9:F9" si="0">E8</f>
        <v>9</v>
      </c>
      <c r="F9" s="11">
        <f t="shared" si="0"/>
        <v>9</v>
      </c>
      <c r="H9" t="str">
        <f>Sets!D8</f>
        <v>afore</v>
      </c>
      <c r="I9" s="11">
        <f>I8</f>
        <v>0.80900000000000005</v>
      </c>
      <c r="J9" s="11">
        <f>J8</f>
        <v>1.2</v>
      </c>
      <c r="L9" t="s">
        <v>393</v>
      </c>
      <c r="M9" s="21">
        <f>M8</f>
        <v>0.5</v>
      </c>
      <c r="W9" s="27"/>
      <c r="X9" s="27"/>
      <c r="Y9" s="27"/>
      <c r="AB9" s="27"/>
      <c r="AC9" s="27"/>
      <c r="AD9" s="27"/>
      <c r="AF9" s="27"/>
      <c r="AG9" s="27"/>
      <c r="AH9" s="40"/>
    </row>
    <row r="10" spans="1:34" x14ac:dyDescent="0.25">
      <c r="A10" t="str">
        <f>Demand!A10</f>
        <v>cfish</v>
      </c>
      <c r="B10" s="22">
        <f>VLOOKUP(VLOOKUP($A10,Elasticities_RawData!$N$8:$O$66,2,),Elasticities_RawData!$E$8:$G$48,2,)</f>
        <v>0.99299999999999999</v>
      </c>
      <c r="C10" s="22">
        <f>VLOOKUP(VLOOKUP($A10,Elasticities_RawData!$N$8:$O$66,2,),Elasticities_RawData!$E$8:$G$48,2,)</f>
        <v>0.99299999999999999</v>
      </c>
      <c r="D10" s="11">
        <f t="shared" ref="D10:F60" si="1">D9</f>
        <v>3</v>
      </c>
      <c r="E10" s="11">
        <f t="shared" si="1"/>
        <v>9</v>
      </c>
      <c r="F10" s="11">
        <f t="shared" si="1"/>
        <v>9</v>
      </c>
      <c r="H10" t="str">
        <f>Sets!D9</f>
        <v>afish</v>
      </c>
      <c r="I10" s="11">
        <f>I9</f>
        <v>0.80900000000000005</v>
      </c>
      <c r="J10" s="11">
        <f t="shared" ref="J10:J58" si="2">J9</f>
        <v>1.2</v>
      </c>
      <c r="L10" t="s">
        <v>394</v>
      </c>
      <c r="M10" s="21">
        <v>0.3</v>
      </c>
      <c r="W10" s="27"/>
      <c r="X10" s="27"/>
      <c r="Y10" s="27"/>
      <c r="AB10" s="27"/>
      <c r="AC10" s="27"/>
      <c r="AD10" s="27"/>
      <c r="AE10" s="27"/>
      <c r="AF10" s="27"/>
      <c r="AG10" s="27"/>
      <c r="AH10" s="40"/>
    </row>
    <row r="11" spans="1:34" x14ac:dyDescent="0.25">
      <c r="A11" t="str">
        <f>Demand!A11</f>
        <v>ccoal-low</v>
      </c>
      <c r="B11" s="22">
        <f>VLOOKUP(VLOOKUP($A11,Elasticities_RawData!$N$8:$O$66,2,),Elasticities_RawData!$E$8:$G$48,2,)</f>
        <v>0.52700000000000002</v>
      </c>
      <c r="C11" s="22">
        <f>VLOOKUP(VLOOKUP($A11,Elasticities_RawData!$N$8:$O$66,2,),Elasticities_RawData!$E$8:$G$48,2,)</f>
        <v>0.52700000000000002</v>
      </c>
      <c r="D11" s="11">
        <f t="shared" si="1"/>
        <v>3</v>
      </c>
      <c r="E11" s="72">
        <v>15</v>
      </c>
      <c r="F11" s="11">
        <f t="shared" si="1"/>
        <v>9</v>
      </c>
      <c r="H11" t="str">
        <f>Sets!D10</f>
        <v>acoal</v>
      </c>
      <c r="I11" s="11">
        <f>VLOOKUP($H11,Elasticities_RawData!$I$8:$K$16,3,)</f>
        <v>0.77100000000000002</v>
      </c>
      <c r="J11" s="11">
        <f t="shared" si="2"/>
        <v>1.2</v>
      </c>
      <c r="L11" t="s">
        <v>395</v>
      </c>
      <c r="M11" s="21">
        <f t="shared" ref="M11" si="3">M10</f>
        <v>0.3</v>
      </c>
      <c r="W11" s="27"/>
      <c r="X11" s="27"/>
      <c r="Y11" s="27"/>
      <c r="AB11" s="27"/>
      <c r="AC11" s="27"/>
      <c r="AD11" s="27"/>
      <c r="AE11" s="27"/>
      <c r="AF11" s="27"/>
      <c r="AG11" s="27"/>
      <c r="AH11" s="40"/>
    </row>
    <row r="12" spans="1:34" x14ac:dyDescent="0.25">
      <c r="A12" t="str">
        <f>Demand!A12</f>
        <v>ccoal-hgh</v>
      </c>
      <c r="B12" s="22">
        <f>VLOOKUP(VLOOKUP($A12,Elasticities_RawData!$N$8:$O$66,2,),Elasticities_RawData!$E$8:$G$48,2,)</f>
        <v>0.52700000000000002</v>
      </c>
      <c r="C12" s="22">
        <f>VLOOKUP(VLOOKUP($A12,Elasticities_RawData!$N$8:$O$66,2,),Elasticities_RawData!$E$8:$G$48,2,)</f>
        <v>0.52700000000000002</v>
      </c>
      <c r="D12" s="11">
        <f t="shared" si="1"/>
        <v>3</v>
      </c>
      <c r="E12" s="11">
        <v>9</v>
      </c>
      <c r="F12" s="11">
        <f t="shared" si="1"/>
        <v>9</v>
      </c>
      <c r="H12" t="str">
        <f>Sets!D11</f>
        <v>agold</v>
      </c>
      <c r="I12" s="11">
        <f t="shared" ref="I12:I18" si="4">I11</f>
        <v>0.77100000000000002</v>
      </c>
      <c r="J12" s="11">
        <f t="shared" si="2"/>
        <v>1.2</v>
      </c>
      <c r="W12" s="27"/>
      <c r="X12" s="27"/>
      <c r="Y12" s="27"/>
      <c r="AB12" s="27"/>
      <c r="AC12" s="27"/>
      <c r="AD12" s="27"/>
      <c r="AE12" s="27"/>
      <c r="AF12" s="27"/>
      <c r="AG12" s="27"/>
      <c r="AH12" s="40"/>
    </row>
    <row r="13" spans="1:34" x14ac:dyDescent="0.25">
      <c r="A13" t="str">
        <f>Demand!A13</f>
        <v>cpgm</v>
      </c>
      <c r="B13" s="22">
        <f>VLOOKUP(VLOOKUP($A13,Elasticities_RawData!$N$8:$O$66,2,),Elasticities_RawData!$E$8:$G$48,2,)</f>
        <v>0.42899999999999999</v>
      </c>
      <c r="C13" s="22">
        <f>VLOOKUP(VLOOKUP($A13,Elasticities_RawData!$N$8:$O$66,2,),Elasticities_RawData!$E$8:$G$48,2,)</f>
        <v>0.42899999999999999</v>
      </c>
      <c r="D13" s="11">
        <f t="shared" si="1"/>
        <v>3</v>
      </c>
      <c r="E13" s="11">
        <f t="shared" si="1"/>
        <v>9</v>
      </c>
      <c r="F13" s="11">
        <f t="shared" si="1"/>
        <v>9</v>
      </c>
      <c r="H13" t="str">
        <f>Sets!D12</f>
        <v>apgm</v>
      </c>
      <c r="I13" s="11">
        <f t="shared" si="4"/>
        <v>0.77100000000000002</v>
      </c>
      <c r="J13" s="11">
        <f t="shared" si="2"/>
        <v>1.2</v>
      </c>
      <c r="W13" s="27"/>
      <c r="X13" s="27"/>
      <c r="Y13" s="27"/>
      <c r="AB13" s="27"/>
      <c r="AC13" s="27"/>
      <c r="AD13" s="27"/>
      <c r="AE13" s="27"/>
      <c r="AF13" s="27"/>
      <c r="AG13" s="27"/>
      <c r="AH13" s="40"/>
    </row>
    <row r="14" spans="1:34" x14ac:dyDescent="0.25">
      <c r="A14" t="str">
        <f>Demand!A14</f>
        <v>cmore</v>
      </c>
      <c r="B14" s="22">
        <f>VLOOKUP(VLOOKUP($A14,Elasticities_RawData!$N$8:$O$66,2,),Elasticities_RawData!$E$8:$G$48,2,)</f>
        <v>0.42899999999999999</v>
      </c>
      <c r="C14" s="22">
        <f>VLOOKUP(VLOOKUP($A14,Elasticities_RawData!$N$8:$O$66,2,),Elasticities_RawData!$E$8:$G$48,2,)</f>
        <v>0.42899999999999999</v>
      </c>
      <c r="D14" s="22">
        <f t="shared" ref="D14" si="5">D11</f>
        <v>3</v>
      </c>
      <c r="E14" s="11">
        <f t="shared" ref="E14:F14" si="6">E13</f>
        <v>9</v>
      </c>
      <c r="F14" s="11">
        <f t="shared" si="6"/>
        <v>9</v>
      </c>
      <c r="H14" t="str">
        <f>Sets!D13</f>
        <v>amore</v>
      </c>
      <c r="I14" s="11">
        <f t="shared" si="4"/>
        <v>0.77100000000000002</v>
      </c>
      <c r="J14" s="11">
        <f t="shared" si="2"/>
        <v>1.2</v>
      </c>
      <c r="W14" s="27"/>
      <c r="X14" s="27"/>
      <c r="Y14" s="27"/>
      <c r="AB14" s="27"/>
      <c r="AC14" s="27"/>
      <c r="AD14" s="27"/>
      <c r="AE14" s="27"/>
      <c r="AF14" s="27"/>
      <c r="AG14" s="27"/>
      <c r="AH14" s="40"/>
    </row>
    <row r="15" spans="1:34" x14ac:dyDescent="0.25">
      <c r="A15" t="str">
        <f>Demand!A15</f>
        <v>cmine</v>
      </c>
      <c r="B15" s="22">
        <f>VLOOKUP(VLOOKUP($A15,Elasticities_RawData!$N$8:$O$66,2,),Elasticities_RawData!$E$8:$G$48,2,)</f>
        <v>0.38600000000000001</v>
      </c>
      <c r="C15" s="22">
        <f>VLOOKUP(VLOOKUP($A15,Elasticities_RawData!$N$8:$O$66,2,),Elasticities_RawData!$E$8:$G$48,2,)</f>
        <v>0.38600000000000001</v>
      </c>
      <c r="D15" s="11">
        <f t="shared" si="1"/>
        <v>3</v>
      </c>
      <c r="E15" s="11">
        <f t="shared" si="1"/>
        <v>9</v>
      </c>
      <c r="F15" s="11">
        <f t="shared" si="1"/>
        <v>9</v>
      </c>
      <c r="H15" t="str">
        <f>Sets!D14</f>
        <v>amine</v>
      </c>
      <c r="I15" s="11">
        <f t="shared" si="4"/>
        <v>0.77100000000000002</v>
      </c>
      <c r="J15" s="11">
        <f t="shared" si="2"/>
        <v>1.2</v>
      </c>
      <c r="W15" s="27"/>
      <c r="X15" s="27"/>
      <c r="Y15" s="27"/>
      <c r="AB15" s="27"/>
      <c r="AC15" s="27"/>
      <c r="AD15" s="27"/>
      <c r="AE15" s="27"/>
      <c r="AF15" s="27"/>
      <c r="AG15" s="27"/>
      <c r="AH15" s="40"/>
    </row>
    <row r="16" spans="1:34" x14ac:dyDescent="0.25">
      <c r="A16" t="str">
        <f>Demand!A16</f>
        <v>ccoil</v>
      </c>
      <c r="B16" s="22">
        <f>VLOOKUP(VLOOKUP($A16,Elasticities_RawData!$N$8:$O$66,2,),Elasticities_RawData!$E$8:$G$48,2,)</f>
        <v>0.38600000000000001</v>
      </c>
      <c r="C16" s="22">
        <f>VLOOKUP(VLOOKUP($A16,Elasticities_RawData!$N$8:$O$66,2,),Elasticities_RawData!$E$8:$G$48,2,)</f>
        <v>0.38600000000000001</v>
      </c>
      <c r="D16" s="11">
        <f t="shared" si="1"/>
        <v>3</v>
      </c>
      <c r="E16" s="11">
        <f t="shared" si="1"/>
        <v>9</v>
      </c>
      <c r="F16" s="11">
        <f t="shared" si="1"/>
        <v>9</v>
      </c>
      <c r="H16" t="str">
        <f>Sets!D15</f>
        <v>acoil</v>
      </c>
      <c r="I16" s="11">
        <f t="shared" si="4"/>
        <v>0.77100000000000002</v>
      </c>
      <c r="J16" s="11">
        <f t="shared" si="2"/>
        <v>1.2</v>
      </c>
      <c r="W16" s="27"/>
      <c r="X16" s="27"/>
      <c r="Y16" s="27"/>
      <c r="AB16" s="27"/>
      <c r="AC16" s="27"/>
      <c r="AD16" s="27"/>
      <c r="AE16" s="27"/>
      <c r="AF16" s="27"/>
      <c r="AG16" s="27"/>
      <c r="AH16" s="40"/>
    </row>
    <row r="17" spans="1:34" x14ac:dyDescent="0.25">
      <c r="A17" t="str">
        <f>Demand!A17</f>
        <v>cngas</v>
      </c>
      <c r="B17" s="22">
        <f>VLOOKUP(VLOOKUP($A17,Elasticities_RawData!$N$8:$O$66,2,),Elasticities_RawData!$E$8:$G$48,2,)</f>
        <v>0.38600000000000001</v>
      </c>
      <c r="C17" s="22">
        <f>VLOOKUP(VLOOKUP($A17,Elasticities_RawData!$N$8:$O$66,2,),Elasticities_RawData!$E$8:$G$48,2,)</f>
        <v>0.38600000000000001</v>
      </c>
      <c r="D17" s="11">
        <f t="shared" si="1"/>
        <v>3</v>
      </c>
      <c r="E17" s="11">
        <f t="shared" si="1"/>
        <v>9</v>
      </c>
      <c r="F17" s="11">
        <f t="shared" si="1"/>
        <v>9</v>
      </c>
      <c r="H17" t="str">
        <f>Sets!D16</f>
        <v>angas</v>
      </c>
      <c r="I17" s="11">
        <f t="shared" si="4"/>
        <v>0.77100000000000002</v>
      </c>
      <c r="J17" s="11">
        <f t="shared" si="2"/>
        <v>1.2</v>
      </c>
      <c r="W17" s="27"/>
      <c r="X17" s="27"/>
      <c r="Y17" s="27"/>
      <c r="AB17" s="27"/>
      <c r="AC17" s="27"/>
      <c r="AD17" s="27"/>
      <c r="AE17" s="27"/>
      <c r="AH17" s="40"/>
    </row>
    <row r="18" spans="1:34" x14ac:dyDescent="0.25">
      <c r="A18" t="str">
        <f>Demand!A18</f>
        <v>chydr</v>
      </c>
      <c r="B18" s="22">
        <f>VLOOKUP(VLOOKUP($A18,Elasticities_RawData!$N$8:$O$66,2,),Elasticities_RawData!$E$8:$G$48,2,)</f>
        <v>0.38600000000000001</v>
      </c>
      <c r="C18" s="22">
        <f>VLOOKUP(VLOOKUP($A18,Elasticities_RawData!$N$8:$O$66,2,),Elasticities_RawData!$E$8:$G$48,2,)</f>
        <v>0.38600000000000001</v>
      </c>
      <c r="D18" s="11">
        <f t="shared" si="1"/>
        <v>3</v>
      </c>
      <c r="E18" s="11">
        <f t="shared" si="1"/>
        <v>9</v>
      </c>
      <c r="F18" s="11">
        <f t="shared" si="1"/>
        <v>9</v>
      </c>
      <c r="H18" t="str">
        <f>Sets!D17</f>
        <v>ahydr</v>
      </c>
      <c r="I18" s="11">
        <f t="shared" si="4"/>
        <v>0.77100000000000002</v>
      </c>
      <c r="J18" s="11">
        <f t="shared" si="2"/>
        <v>1.2</v>
      </c>
      <c r="W18" s="27"/>
      <c r="X18" s="27"/>
      <c r="Y18" s="27"/>
      <c r="AB18" s="27"/>
      <c r="AC18" s="27"/>
      <c r="AD18" s="27"/>
      <c r="AH18" s="40"/>
    </row>
    <row r="19" spans="1:34" x14ac:dyDescent="0.25">
      <c r="A19" t="str">
        <f>Demand!A19</f>
        <v>cfood</v>
      </c>
      <c r="B19" s="22">
        <f>VLOOKUP(VLOOKUP($A19,Elasticities_RawData!$N$8:$O$66,2,),Elasticities_RawData!$E$8:$G$48,2,)</f>
        <v>0.88800000000000001</v>
      </c>
      <c r="C19" s="22">
        <f>VLOOKUP(VLOOKUP($A19,Elasticities_RawData!$N$8:$O$66,2,),Elasticities_RawData!$E$8:$G$48,2,)</f>
        <v>0.88800000000000001</v>
      </c>
      <c r="D19" s="22">
        <f t="shared" ref="D19" si="7">D33</f>
        <v>3</v>
      </c>
      <c r="E19" s="11">
        <f t="shared" ref="E19:F19" si="8">E18</f>
        <v>9</v>
      </c>
      <c r="F19" s="11">
        <f t="shared" si="8"/>
        <v>9</v>
      </c>
      <c r="H19" t="str">
        <f>Sets!D18</f>
        <v>afood</v>
      </c>
      <c r="I19" s="11">
        <f>VLOOKUP($H19,Elasticities_RawData!$I$8:$K$16,3,)</f>
        <v>0.78400000000000003</v>
      </c>
      <c r="J19" s="11">
        <f t="shared" si="2"/>
        <v>1.2</v>
      </c>
      <c r="W19" s="27"/>
      <c r="X19" s="27"/>
      <c r="Y19" s="27"/>
      <c r="AB19" s="27"/>
      <c r="AC19" s="27"/>
      <c r="AD19" s="27"/>
      <c r="AE19" s="27"/>
      <c r="AH19" s="40"/>
    </row>
    <row r="20" spans="1:34" x14ac:dyDescent="0.25">
      <c r="A20" t="str">
        <f>Demand!A20</f>
        <v>cbevt</v>
      </c>
      <c r="B20" s="22">
        <f>VLOOKUP(VLOOKUP($A20,Elasticities_RawData!$N$8:$O$66,2,),Elasticities_RawData!$E$8:$G$48,2,)</f>
        <v>1.3320000000000001</v>
      </c>
      <c r="C20" s="22">
        <f>VLOOKUP(VLOOKUP($A20,Elasticities_RawData!$N$8:$O$66,2,),Elasticities_RawData!$E$8:$G$48,2,)</f>
        <v>1.3320000000000001</v>
      </c>
      <c r="D20" s="11">
        <f>D18</f>
        <v>3</v>
      </c>
      <c r="E20" s="11">
        <f t="shared" ref="E20:F20" si="9">E19</f>
        <v>9</v>
      </c>
      <c r="F20" s="11">
        <f t="shared" si="9"/>
        <v>9</v>
      </c>
      <c r="H20" t="str">
        <f>Sets!D19</f>
        <v>abevt</v>
      </c>
      <c r="I20" s="11">
        <f t="shared" ref="I20:I47" si="10">I19</f>
        <v>0.78400000000000003</v>
      </c>
      <c r="J20" s="11">
        <f t="shared" si="2"/>
        <v>1.2</v>
      </c>
      <c r="W20" s="27"/>
      <c r="X20" s="27"/>
      <c r="Y20" s="27"/>
      <c r="AB20" s="27"/>
      <c r="AC20" s="27"/>
      <c r="AD20" s="27"/>
      <c r="AE20" s="27"/>
      <c r="AH20" s="40"/>
    </row>
    <row r="21" spans="1:34" x14ac:dyDescent="0.25">
      <c r="A21" t="str">
        <f>Demand!A21</f>
        <v>ctext</v>
      </c>
      <c r="B21" s="22">
        <f>VLOOKUP(VLOOKUP($A21,Elasticities_RawData!$N$8:$O$66,2,),Elasticities_RawData!$E$8:$G$48,2,)</f>
        <v>0.91100000000000003</v>
      </c>
      <c r="C21" s="22">
        <f>VLOOKUP(VLOOKUP($A21,Elasticities_RawData!$N$8:$O$66,2,),Elasticities_RawData!$E$8:$G$48,2,)</f>
        <v>0.91100000000000003</v>
      </c>
      <c r="D21" s="11">
        <f t="shared" si="1"/>
        <v>3</v>
      </c>
      <c r="E21" s="11">
        <f t="shared" si="1"/>
        <v>9</v>
      </c>
      <c r="F21" s="11">
        <f t="shared" si="1"/>
        <v>9</v>
      </c>
      <c r="H21" t="str">
        <f>Sets!D20</f>
        <v>atext</v>
      </c>
      <c r="I21" s="11">
        <f t="shared" si="10"/>
        <v>0.78400000000000003</v>
      </c>
      <c r="J21" s="11">
        <f t="shared" si="2"/>
        <v>1.2</v>
      </c>
      <c r="W21" s="27"/>
      <c r="X21" s="27"/>
      <c r="Y21" s="27"/>
      <c r="AB21" s="27"/>
      <c r="AC21" s="27"/>
      <c r="AD21" s="27"/>
      <c r="AE21" s="27"/>
      <c r="AH21" s="40"/>
    </row>
    <row r="22" spans="1:34" x14ac:dyDescent="0.25">
      <c r="A22" t="str">
        <f>Demand!A22</f>
        <v>cclth</v>
      </c>
      <c r="B22" s="22">
        <f>VLOOKUP(VLOOKUP($A22,Elasticities_RawData!$N$8:$O$66,2,),Elasticities_RawData!$E$8:$G$48,2,)</f>
        <v>1.3029999999999999</v>
      </c>
      <c r="C22" s="22">
        <f>VLOOKUP(VLOOKUP($A22,Elasticities_RawData!$N$8:$O$66,2,),Elasticities_RawData!$E$8:$G$48,2,)</f>
        <v>1.3029999999999999</v>
      </c>
      <c r="D22" s="11">
        <f t="shared" si="1"/>
        <v>3</v>
      </c>
      <c r="E22" s="11">
        <f t="shared" si="1"/>
        <v>9</v>
      </c>
      <c r="F22" s="11">
        <f t="shared" si="1"/>
        <v>9</v>
      </c>
      <c r="H22" t="str">
        <f>Sets!D21</f>
        <v>aclth</v>
      </c>
      <c r="I22" s="11">
        <f t="shared" si="10"/>
        <v>0.78400000000000003</v>
      </c>
      <c r="J22" s="11">
        <f t="shared" si="2"/>
        <v>1.2</v>
      </c>
      <c r="T22" s="27"/>
      <c r="X22" s="27"/>
      <c r="Y22" s="27"/>
      <c r="AB22" s="27"/>
      <c r="AC22" s="27"/>
      <c r="AD22" s="27"/>
      <c r="AE22" s="27"/>
      <c r="AH22" s="40"/>
    </row>
    <row r="23" spans="1:34" x14ac:dyDescent="0.25">
      <c r="A23" t="str">
        <f>Demand!A23</f>
        <v>cleat</v>
      </c>
      <c r="B23" s="22">
        <f>VLOOKUP(VLOOKUP($A23,Elasticities_RawData!$N$8:$O$66,2,),Elasticities_RawData!$E$8:$G$48,2,)</f>
        <v>1.2829999999999999</v>
      </c>
      <c r="C23" s="22">
        <f>VLOOKUP(VLOOKUP($A23,Elasticities_RawData!$N$8:$O$66,2,),Elasticities_RawData!$E$8:$G$48,2,)</f>
        <v>1.2829999999999999</v>
      </c>
      <c r="D23" s="11">
        <f t="shared" si="1"/>
        <v>3</v>
      </c>
      <c r="E23" s="11">
        <f t="shared" si="1"/>
        <v>9</v>
      </c>
      <c r="F23" s="11">
        <f t="shared" si="1"/>
        <v>9</v>
      </c>
      <c r="H23" t="str">
        <f>Sets!D22</f>
        <v>aleat</v>
      </c>
      <c r="I23" s="11">
        <f t="shared" si="10"/>
        <v>0.78400000000000003</v>
      </c>
      <c r="J23" s="11">
        <f t="shared" si="2"/>
        <v>1.2</v>
      </c>
      <c r="T23" s="27"/>
      <c r="X23" s="27"/>
      <c r="Y23" s="27"/>
      <c r="AB23" s="27"/>
      <c r="AC23" s="27"/>
      <c r="AD23" s="27"/>
      <c r="AE23" s="40"/>
      <c r="AH23" s="40"/>
    </row>
    <row r="24" spans="1:34" x14ac:dyDescent="0.25">
      <c r="A24" t="str">
        <f>Demand!A24</f>
        <v>cfoot</v>
      </c>
      <c r="B24" s="22">
        <f>VLOOKUP(VLOOKUP($A24,Elasticities_RawData!$N$8:$O$66,2,),Elasticities_RawData!$E$8:$G$48,2,)</f>
        <v>1.008</v>
      </c>
      <c r="C24" s="22">
        <f>VLOOKUP(VLOOKUP($A24,Elasticities_RawData!$N$8:$O$66,2,),Elasticities_RawData!$E$8:$G$48,2,)</f>
        <v>1.008</v>
      </c>
      <c r="D24" s="11">
        <f t="shared" si="1"/>
        <v>3</v>
      </c>
      <c r="E24" s="11">
        <f t="shared" si="1"/>
        <v>9</v>
      </c>
      <c r="F24" s="11">
        <f t="shared" si="1"/>
        <v>9</v>
      </c>
      <c r="H24" t="str">
        <f>Sets!D23</f>
        <v>afoot</v>
      </c>
      <c r="I24" s="11">
        <f t="shared" si="10"/>
        <v>0.78400000000000003</v>
      </c>
      <c r="J24" s="11">
        <f t="shared" si="2"/>
        <v>1.2</v>
      </c>
      <c r="W24" s="27"/>
      <c r="X24" s="27"/>
      <c r="Y24" s="27"/>
      <c r="AB24" s="27"/>
      <c r="AC24" s="27"/>
      <c r="AD24" s="27"/>
      <c r="AE24" s="27"/>
      <c r="AH24" s="40"/>
    </row>
    <row r="25" spans="1:34" x14ac:dyDescent="0.25">
      <c r="A25" t="str">
        <f>Demand!A25</f>
        <v>cwood</v>
      </c>
      <c r="B25" s="22">
        <f>VLOOKUP(VLOOKUP($A25,Elasticities_RawData!$N$8:$O$66,2,),Elasticities_RawData!$E$8:$G$48,2,)</f>
        <v>1.0649999999999999</v>
      </c>
      <c r="C25" s="22">
        <f>VLOOKUP(VLOOKUP($A25,Elasticities_RawData!$N$8:$O$66,2,),Elasticities_RawData!$E$8:$G$48,2,)</f>
        <v>1.0649999999999999</v>
      </c>
      <c r="D25" s="11">
        <f t="shared" si="1"/>
        <v>3</v>
      </c>
      <c r="E25" s="11">
        <f t="shared" si="1"/>
        <v>9</v>
      </c>
      <c r="F25" s="11">
        <f t="shared" si="1"/>
        <v>9</v>
      </c>
      <c r="H25" t="str">
        <f>Sets!D24</f>
        <v>awood</v>
      </c>
      <c r="I25" s="11">
        <f t="shared" si="10"/>
        <v>0.78400000000000003</v>
      </c>
      <c r="J25" s="11">
        <f t="shared" si="2"/>
        <v>1.2</v>
      </c>
      <c r="W25" s="27"/>
      <c r="X25" s="27"/>
      <c r="Y25" s="27"/>
      <c r="AB25" s="27"/>
      <c r="AC25" s="27"/>
      <c r="AD25" s="27"/>
      <c r="AE25" s="27"/>
      <c r="AH25" s="40"/>
    </row>
    <row r="26" spans="1:34" x14ac:dyDescent="0.25">
      <c r="A26" t="str">
        <f>Demand!A26</f>
        <v>cpapr</v>
      </c>
      <c r="B26" s="22">
        <f>VLOOKUP(VLOOKUP($A26,Elasticities_RawData!$N$8:$O$66,2,),Elasticities_RawData!$E$8:$G$48,2,)</f>
        <v>0.84299999999999997</v>
      </c>
      <c r="C26" s="22">
        <f>VLOOKUP(VLOOKUP($A26,Elasticities_RawData!$N$8:$O$66,2,),Elasticities_RawData!$E$8:$G$48,2,)</f>
        <v>0.84299999999999997</v>
      </c>
      <c r="D26" s="11">
        <f t="shared" si="1"/>
        <v>3</v>
      </c>
      <c r="E26" s="11">
        <f t="shared" si="1"/>
        <v>9</v>
      </c>
      <c r="F26" s="11">
        <f t="shared" si="1"/>
        <v>9</v>
      </c>
      <c r="H26" t="str">
        <f>Sets!D25</f>
        <v>apapr</v>
      </c>
      <c r="I26" s="11">
        <f t="shared" si="10"/>
        <v>0.78400000000000003</v>
      </c>
      <c r="J26" s="11">
        <f t="shared" si="2"/>
        <v>1.2</v>
      </c>
      <c r="W26" s="27"/>
      <c r="X26" s="27"/>
      <c r="Y26" s="27"/>
      <c r="AB26" s="27"/>
      <c r="AC26" s="27"/>
      <c r="AD26" s="27"/>
      <c r="AE26" s="27"/>
      <c r="AH26" s="40"/>
    </row>
    <row r="27" spans="1:34" x14ac:dyDescent="0.25">
      <c r="A27" t="str">
        <f>Demand!A27</f>
        <v>cprnt</v>
      </c>
      <c r="B27" s="22">
        <f>VLOOKUP(VLOOKUP($A27,Elasticities_RawData!$N$8:$O$66,2,),Elasticities_RawData!$E$8:$G$48,2,)</f>
        <v>0.41299999999999998</v>
      </c>
      <c r="C27" s="22">
        <f>VLOOKUP(VLOOKUP($A27,Elasticities_RawData!$N$8:$O$66,2,),Elasticities_RawData!$E$8:$G$48,2,)</f>
        <v>0.41299999999999998</v>
      </c>
      <c r="D27" s="11">
        <f t="shared" si="1"/>
        <v>3</v>
      </c>
      <c r="E27" s="11">
        <f t="shared" si="1"/>
        <v>9</v>
      </c>
      <c r="F27" s="11">
        <f t="shared" si="1"/>
        <v>9</v>
      </c>
      <c r="H27" t="str">
        <f>Sets!D26</f>
        <v>aprnt</v>
      </c>
      <c r="I27" s="11">
        <f t="shared" si="10"/>
        <v>0.78400000000000003</v>
      </c>
      <c r="J27" s="11">
        <f t="shared" si="2"/>
        <v>1.2</v>
      </c>
      <c r="T27" s="27"/>
      <c r="X27" s="27"/>
      <c r="Y27" s="27"/>
      <c r="AB27" s="27"/>
      <c r="AC27" s="27"/>
      <c r="AD27" s="27"/>
      <c r="AE27" s="27"/>
      <c r="AH27" s="40"/>
    </row>
    <row r="28" spans="1:34" x14ac:dyDescent="0.25">
      <c r="A28" t="str">
        <f>Demand!A28</f>
        <v>cpetr_p</v>
      </c>
      <c r="B28" s="22">
        <f>VLOOKUP(VLOOKUP($A28,Elasticities_RawData!$N$8:$O$66,2,),Elasticities_RawData!$E$8:$G$48,2,)</f>
        <v>0.93700000000000006</v>
      </c>
      <c r="C28" s="22">
        <f>VLOOKUP(VLOOKUP($A28,Elasticities_RawData!$N$8:$O$66,2,),Elasticities_RawData!$E$8:$G$48,2,)</f>
        <v>0.93700000000000006</v>
      </c>
      <c r="D28" s="11">
        <f t="shared" si="1"/>
        <v>3</v>
      </c>
      <c r="E28" s="11">
        <f t="shared" si="1"/>
        <v>9</v>
      </c>
      <c r="F28" s="11">
        <f t="shared" si="1"/>
        <v>9</v>
      </c>
      <c r="H28" t="str">
        <f>Sets!D27</f>
        <v>apetr</v>
      </c>
      <c r="I28" s="11">
        <f t="shared" si="10"/>
        <v>0.78400000000000003</v>
      </c>
      <c r="J28" s="11">
        <f t="shared" si="2"/>
        <v>1.2</v>
      </c>
      <c r="T28" s="27"/>
      <c r="X28" s="27"/>
      <c r="Y28" s="27"/>
      <c r="AB28" s="27"/>
      <c r="AC28" s="27"/>
      <c r="AD28" s="27"/>
      <c r="AE28" s="27"/>
      <c r="AH28" s="40"/>
    </row>
    <row r="29" spans="1:34" x14ac:dyDescent="0.25">
      <c r="A29" t="str">
        <f>Demand!A29</f>
        <v>cpetr_d</v>
      </c>
      <c r="B29" s="22">
        <f>VLOOKUP(VLOOKUP($A29,Elasticities_RawData!$N$8:$O$66,2,),Elasticities_RawData!$E$8:$G$48,2,)</f>
        <v>0.93700000000000006</v>
      </c>
      <c r="C29" s="22">
        <f>VLOOKUP(VLOOKUP($A29,Elasticities_RawData!$N$8:$O$66,2,),Elasticities_RawData!$E$8:$G$48,2,)</f>
        <v>0.93700000000000006</v>
      </c>
      <c r="D29" s="11">
        <f t="shared" si="1"/>
        <v>3</v>
      </c>
      <c r="E29" s="11">
        <f t="shared" si="1"/>
        <v>9</v>
      </c>
      <c r="F29" s="11">
        <f t="shared" si="1"/>
        <v>9</v>
      </c>
      <c r="H29" t="str">
        <f>Sets!D28</f>
        <v>aammo</v>
      </c>
      <c r="I29" s="11">
        <f t="shared" si="10"/>
        <v>0.78400000000000003</v>
      </c>
      <c r="J29" s="11">
        <f t="shared" si="2"/>
        <v>1.2</v>
      </c>
      <c r="W29" s="27"/>
      <c r="X29" s="27"/>
      <c r="Y29" s="27"/>
      <c r="AB29" s="27"/>
      <c r="AC29" s="27"/>
      <c r="AD29" s="27"/>
      <c r="AE29" s="27"/>
      <c r="AH29" s="40"/>
    </row>
    <row r="30" spans="1:34" x14ac:dyDescent="0.25">
      <c r="A30" t="str">
        <f>Demand!A30</f>
        <v>cpetr_o</v>
      </c>
      <c r="B30" s="22">
        <f>VLOOKUP(VLOOKUP($A30,Elasticities_RawData!$N$8:$O$66,2,),Elasticities_RawData!$E$8:$G$48,2,)</f>
        <v>0.93700000000000006</v>
      </c>
      <c r="C30" s="22">
        <f>VLOOKUP(VLOOKUP($A30,Elasticities_RawData!$N$8:$O$66,2,),Elasticities_RawData!$E$8:$G$48,2,)</f>
        <v>0.93700000000000006</v>
      </c>
      <c r="D30" s="11">
        <f t="shared" si="1"/>
        <v>3</v>
      </c>
      <c r="E30" s="11">
        <f t="shared" si="1"/>
        <v>9</v>
      </c>
      <c r="F30" s="11">
        <f t="shared" si="1"/>
        <v>9</v>
      </c>
      <c r="H30" t="str">
        <f>Sets!D29</f>
        <v>abchm</v>
      </c>
      <c r="I30" s="11">
        <f t="shared" si="10"/>
        <v>0.78400000000000003</v>
      </c>
      <c r="J30" s="11">
        <f t="shared" si="2"/>
        <v>1.2</v>
      </c>
      <c r="W30" s="27"/>
      <c r="X30" s="27"/>
      <c r="Y30" s="27"/>
      <c r="AB30" s="27"/>
      <c r="AC30" s="27"/>
      <c r="AD30" s="27"/>
      <c r="AE30" s="27"/>
      <c r="AH30" s="40"/>
    </row>
    <row r="31" spans="1:34" x14ac:dyDescent="0.25">
      <c r="A31" t="str">
        <f>Demand!A31</f>
        <v>cammo</v>
      </c>
      <c r="B31" s="22">
        <f>VLOOKUP(VLOOKUP($A31,Elasticities_RawData!$N$8:$O$66,2,),Elasticities_RawData!$E$8:$G$48,2,)</f>
        <v>0.27700000000000002</v>
      </c>
      <c r="C31" s="22">
        <f>VLOOKUP(VLOOKUP($A31,Elasticities_RawData!$N$8:$O$66,2,),Elasticities_RawData!$E$8:$G$48,2,)</f>
        <v>0.27700000000000002</v>
      </c>
      <c r="D31" s="11">
        <f t="shared" si="1"/>
        <v>3</v>
      </c>
      <c r="E31" s="11">
        <f t="shared" si="1"/>
        <v>9</v>
      </c>
      <c r="F31" s="11">
        <f t="shared" si="1"/>
        <v>9</v>
      </c>
      <c r="H31" t="str">
        <f>Sets!D30</f>
        <v>aochm</v>
      </c>
      <c r="I31" s="11">
        <f t="shared" si="10"/>
        <v>0.78400000000000003</v>
      </c>
      <c r="J31" s="11">
        <f t="shared" si="2"/>
        <v>1.2</v>
      </c>
      <c r="W31" s="27"/>
      <c r="X31" s="27"/>
      <c r="Y31" s="27"/>
      <c r="AB31" s="27"/>
      <c r="AC31" s="27"/>
      <c r="AD31" s="27"/>
      <c r="AE31" s="27"/>
      <c r="AH31" s="40"/>
    </row>
    <row r="32" spans="1:34" x14ac:dyDescent="0.25">
      <c r="A32" t="str">
        <f>Demand!A32</f>
        <v>cbchm</v>
      </c>
      <c r="B32" s="22">
        <f>VLOOKUP(VLOOKUP($A32,Elasticities_RawData!$N$8:$O$66,2,),Elasticities_RawData!$E$8:$G$48,2,)</f>
        <v>0.27700000000000002</v>
      </c>
      <c r="C32" s="22">
        <f>VLOOKUP(VLOOKUP($A32,Elasticities_RawData!$N$8:$O$66,2,),Elasticities_RawData!$E$8:$G$48,2,)</f>
        <v>0.27700000000000002</v>
      </c>
      <c r="D32" s="11">
        <f t="shared" si="1"/>
        <v>3</v>
      </c>
      <c r="E32" s="11">
        <f t="shared" si="1"/>
        <v>9</v>
      </c>
      <c r="F32" s="11">
        <f t="shared" si="1"/>
        <v>9</v>
      </c>
      <c r="H32" t="str">
        <f>Sets!D31</f>
        <v>arubb</v>
      </c>
      <c r="I32" s="11">
        <f t="shared" si="10"/>
        <v>0.78400000000000003</v>
      </c>
      <c r="J32" s="11">
        <f t="shared" si="2"/>
        <v>1.2</v>
      </c>
      <c r="W32" s="27"/>
      <c r="X32" s="27"/>
      <c r="Y32" s="27"/>
      <c r="AB32" s="27"/>
      <c r="AC32" s="27"/>
      <c r="AD32" s="27"/>
      <c r="AE32" s="27"/>
      <c r="AH32" s="40"/>
    </row>
    <row r="33" spans="1:34" x14ac:dyDescent="0.25">
      <c r="A33" t="str">
        <f>Demand!A33</f>
        <v>cochm</v>
      </c>
      <c r="B33" s="22">
        <f>VLOOKUP(VLOOKUP($A33,Elasticities_RawData!$N$8:$O$66,2,),Elasticities_RawData!$E$8:$G$48,2,)</f>
        <v>0.73499999999999999</v>
      </c>
      <c r="C33" s="22">
        <f>VLOOKUP(VLOOKUP($A33,Elasticities_RawData!$N$8:$O$66,2,),Elasticities_RawData!$E$8:$G$48,2,)</f>
        <v>0.73499999999999999</v>
      </c>
      <c r="D33" s="11">
        <f t="shared" si="1"/>
        <v>3</v>
      </c>
      <c r="E33" s="11">
        <f t="shared" si="1"/>
        <v>9</v>
      </c>
      <c r="F33" s="11">
        <f t="shared" si="1"/>
        <v>9</v>
      </c>
      <c r="H33" t="str">
        <f>Sets!D32</f>
        <v>aplas</v>
      </c>
      <c r="I33" s="11">
        <f t="shared" si="10"/>
        <v>0.78400000000000003</v>
      </c>
      <c r="J33" s="11">
        <f t="shared" si="2"/>
        <v>1.2</v>
      </c>
      <c r="W33" s="27"/>
      <c r="X33" s="27"/>
      <c r="Y33" s="27"/>
      <c r="AB33" s="27"/>
      <c r="AC33" s="27"/>
      <c r="AD33" s="27"/>
      <c r="AE33" s="27"/>
      <c r="AH33" s="40"/>
    </row>
    <row r="34" spans="1:34" x14ac:dyDescent="0.25">
      <c r="A34" t="str">
        <f>Demand!A34</f>
        <v>crubb</v>
      </c>
      <c r="B34" s="22">
        <f>VLOOKUP(VLOOKUP($A34,Elasticities_RawData!$N$8:$O$66,2,),Elasticities_RawData!$E$8:$G$48,2,)</f>
        <v>1.1399999999999999</v>
      </c>
      <c r="C34" s="22">
        <f>VLOOKUP(VLOOKUP($A34,Elasticities_RawData!$N$8:$O$66,2,),Elasticities_RawData!$E$8:$G$48,2,)</f>
        <v>1.1399999999999999</v>
      </c>
      <c r="D34" s="11">
        <f t="shared" si="1"/>
        <v>3</v>
      </c>
      <c r="E34" s="11">
        <f t="shared" si="1"/>
        <v>9</v>
      </c>
      <c r="F34" s="11">
        <f t="shared" si="1"/>
        <v>9</v>
      </c>
      <c r="H34" t="str">
        <f>Sets!D33</f>
        <v>aglas</v>
      </c>
      <c r="I34" s="11">
        <f t="shared" si="10"/>
        <v>0.78400000000000003</v>
      </c>
      <c r="J34" s="11">
        <f t="shared" si="2"/>
        <v>1.2</v>
      </c>
      <c r="W34" s="27"/>
      <c r="X34" s="27"/>
      <c r="Y34" s="27"/>
      <c r="AB34" s="27"/>
      <c r="AC34" s="27"/>
      <c r="AD34" s="27"/>
      <c r="AE34" s="27"/>
      <c r="AH34" s="40"/>
    </row>
    <row r="35" spans="1:34" x14ac:dyDescent="0.25">
      <c r="A35" t="str">
        <f>Demand!A35</f>
        <v>cplas</v>
      </c>
      <c r="B35" s="22">
        <f>VLOOKUP(VLOOKUP($A35,Elasticities_RawData!$N$8:$O$66,2,),Elasticities_RawData!$E$8:$G$48,2,)</f>
        <v>0.77</v>
      </c>
      <c r="C35" s="22">
        <f>VLOOKUP(VLOOKUP($A35,Elasticities_RawData!$N$8:$O$66,2,),Elasticities_RawData!$E$8:$G$48,2,)</f>
        <v>0.77</v>
      </c>
      <c r="D35" s="11">
        <f t="shared" si="1"/>
        <v>3</v>
      </c>
      <c r="E35" s="11">
        <f t="shared" si="1"/>
        <v>9</v>
      </c>
      <c r="F35" s="11">
        <f t="shared" si="1"/>
        <v>9</v>
      </c>
      <c r="H35" t="str">
        <f>Sets!D34</f>
        <v>anmet</v>
      </c>
      <c r="I35" s="11">
        <f t="shared" si="10"/>
        <v>0.78400000000000003</v>
      </c>
      <c r="J35" s="11">
        <f t="shared" si="2"/>
        <v>1.2</v>
      </c>
      <c r="W35" s="27"/>
      <c r="X35" s="27"/>
      <c r="Y35" s="27"/>
      <c r="AB35" s="27"/>
      <c r="AC35" s="27"/>
      <c r="AD35" s="27"/>
      <c r="AE35" s="27"/>
      <c r="AH35" s="40"/>
    </row>
    <row r="36" spans="1:34" x14ac:dyDescent="0.25">
      <c r="A36" t="str">
        <f>Demand!A36</f>
        <v>cglas</v>
      </c>
      <c r="B36" s="22">
        <f>VLOOKUP(VLOOKUP($A36,Elasticities_RawData!$N$8:$O$66,2,),Elasticities_RawData!$E$8:$G$48,2,)</f>
        <v>0.76900000000000002</v>
      </c>
      <c r="C36" s="22">
        <f>VLOOKUP(VLOOKUP($A36,Elasticities_RawData!$N$8:$O$66,2,),Elasticities_RawData!$E$8:$G$48,2,)</f>
        <v>0.76900000000000002</v>
      </c>
      <c r="D36" s="11">
        <f t="shared" si="1"/>
        <v>3</v>
      </c>
      <c r="E36" s="11">
        <f t="shared" si="1"/>
        <v>9</v>
      </c>
      <c r="F36" s="11">
        <f t="shared" si="1"/>
        <v>9</v>
      </c>
      <c r="H36" t="str">
        <f>Sets!D35</f>
        <v>airon</v>
      </c>
      <c r="I36" s="11">
        <f t="shared" si="10"/>
        <v>0.78400000000000003</v>
      </c>
      <c r="J36" s="11">
        <f t="shared" si="2"/>
        <v>1.2</v>
      </c>
      <c r="W36" s="27"/>
      <c r="X36" s="27"/>
      <c r="Y36" s="27"/>
      <c r="AB36" s="27"/>
      <c r="AC36" s="27"/>
      <c r="AD36" s="27"/>
      <c r="AE36" s="27"/>
      <c r="AH36" s="40"/>
    </row>
    <row r="37" spans="1:34" x14ac:dyDescent="0.25">
      <c r="A37" t="str">
        <f>Demand!A37</f>
        <v>cnmet</v>
      </c>
      <c r="B37" s="22">
        <f>VLOOKUP(VLOOKUP($A37,Elasticities_RawData!$N$8:$O$66,2,),Elasticities_RawData!$E$8:$G$48,2,)</f>
        <v>0.51700000000000002</v>
      </c>
      <c r="C37" s="22">
        <f>VLOOKUP(VLOOKUP($A37,Elasticities_RawData!$N$8:$O$66,2,),Elasticities_RawData!$E$8:$G$48,2,)</f>
        <v>0.51700000000000002</v>
      </c>
      <c r="D37" s="11">
        <f t="shared" si="1"/>
        <v>3</v>
      </c>
      <c r="E37" s="11">
        <f t="shared" si="1"/>
        <v>9</v>
      </c>
      <c r="F37" s="11">
        <f t="shared" si="1"/>
        <v>9</v>
      </c>
      <c r="H37" t="str">
        <f>Sets!D36</f>
        <v>anfrm</v>
      </c>
      <c r="I37" s="11">
        <f t="shared" si="10"/>
        <v>0.78400000000000003</v>
      </c>
      <c r="J37" s="11">
        <f t="shared" si="2"/>
        <v>1.2</v>
      </c>
      <c r="W37" s="27"/>
      <c r="X37" s="27"/>
      <c r="Y37" s="27"/>
      <c r="AB37" s="27"/>
      <c r="AC37" s="27"/>
      <c r="AD37" s="27"/>
      <c r="AE37" s="27"/>
      <c r="AH37" s="40"/>
    </row>
    <row r="38" spans="1:34" x14ac:dyDescent="0.25">
      <c r="A38" t="str">
        <f>Demand!A38</f>
        <v>ciron</v>
      </c>
      <c r="B38" s="22">
        <f>VLOOKUP(VLOOKUP($A38,Elasticities_RawData!$N$8:$O$66,2,),Elasticities_RawData!$E$8:$G$48,2,)</f>
        <v>1.274</v>
      </c>
      <c r="C38" s="22">
        <f>VLOOKUP(VLOOKUP($A38,Elasticities_RawData!$N$8:$O$66,2,),Elasticities_RawData!$E$8:$G$48,2,)</f>
        <v>1.274</v>
      </c>
      <c r="D38" s="11">
        <f t="shared" si="1"/>
        <v>3</v>
      </c>
      <c r="E38" s="11">
        <f t="shared" si="1"/>
        <v>9</v>
      </c>
      <c r="F38" s="11">
        <f t="shared" si="1"/>
        <v>9</v>
      </c>
      <c r="H38" t="str">
        <f>Sets!D37</f>
        <v>ametp</v>
      </c>
      <c r="I38" s="11">
        <f t="shared" si="10"/>
        <v>0.78400000000000003</v>
      </c>
      <c r="J38" s="11">
        <f t="shared" si="2"/>
        <v>1.2</v>
      </c>
      <c r="W38" s="27"/>
      <c r="X38" s="27"/>
      <c r="Y38" s="27"/>
      <c r="AB38" s="27"/>
      <c r="AC38" s="27"/>
      <c r="AD38" s="27"/>
      <c r="AE38" s="27"/>
      <c r="AH38" s="40"/>
    </row>
    <row r="39" spans="1:34" x14ac:dyDescent="0.25">
      <c r="A39" t="str">
        <f>Demand!A39</f>
        <v>cnfrm</v>
      </c>
      <c r="B39" s="22">
        <f>VLOOKUP(VLOOKUP($A39,Elasticities_RawData!$N$8:$O$66,2,),Elasticities_RawData!$E$8:$G$48,2,)</f>
        <v>1.379</v>
      </c>
      <c r="C39" s="22">
        <f>VLOOKUP(VLOOKUP($A39,Elasticities_RawData!$N$8:$O$66,2,),Elasticities_RawData!$E$8:$G$48,2,)</f>
        <v>1.379</v>
      </c>
      <c r="D39" s="11">
        <f t="shared" si="1"/>
        <v>3</v>
      </c>
      <c r="E39" s="11">
        <f t="shared" si="1"/>
        <v>9</v>
      </c>
      <c r="F39" s="11">
        <f t="shared" si="1"/>
        <v>9</v>
      </c>
      <c r="H39" t="str">
        <f>Sets!D38</f>
        <v>amach</v>
      </c>
      <c r="I39" s="11">
        <f t="shared" si="10"/>
        <v>0.78400000000000003</v>
      </c>
      <c r="J39" s="11">
        <f t="shared" si="2"/>
        <v>1.2</v>
      </c>
      <c r="W39" s="27"/>
      <c r="X39" s="27"/>
      <c r="Y39" s="27"/>
      <c r="AB39" s="27"/>
      <c r="AC39" s="27"/>
      <c r="AD39" s="27"/>
      <c r="AE39" s="27"/>
      <c r="AH39" s="40"/>
    </row>
    <row r="40" spans="1:34" x14ac:dyDescent="0.25">
      <c r="A40" t="str">
        <f>Demand!A40</f>
        <v>cmetp</v>
      </c>
      <c r="B40" s="22">
        <f>VLOOKUP(VLOOKUP($A40,Elasticities_RawData!$N$8:$O$66,2,),Elasticities_RawData!$E$8:$G$48,2,)</f>
        <v>0.65</v>
      </c>
      <c r="C40" s="22">
        <f>VLOOKUP(VLOOKUP($A40,Elasticities_RawData!$N$8:$O$66,2,),Elasticities_RawData!$E$8:$G$48,2,)</f>
        <v>0.65</v>
      </c>
      <c r="D40" s="11">
        <f t="shared" si="1"/>
        <v>3</v>
      </c>
      <c r="E40" s="11">
        <f t="shared" si="1"/>
        <v>9</v>
      </c>
      <c r="F40" s="11">
        <f t="shared" si="1"/>
        <v>9</v>
      </c>
      <c r="H40" t="str">
        <f>Sets!D39</f>
        <v>aelct</v>
      </c>
      <c r="I40" s="11">
        <f t="shared" si="10"/>
        <v>0.78400000000000003</v>
      </c>
      <c r="J40" s="11">
        <f t="shared" si="2"/>
        <v>1.2</v>
      </c>
      <c r="W40" s="27"/>
      <c r="X40" s="27"/>
      <c r="Y40" s="27"/>
      <c r="AB40" s="27"/>
      <c r="AC40" s="27"/>
      <c r="AD40" s="27"/>
      <c r="AE40" s="27"/>
      <c r="AH40" s="40"/>
    </row>
    <row r="41" spans="1:34" x14ac:dyDescent="0.25">
      <c r="A41" t="str">
        <f>Demand!A41</f>
        <v>cmach</v>
      </c>
      <c r="B41" s="22">
        <f>VLOOKUP(VLOOKUP($A41,Elasticities_RawData!$N$8:$O$66,2,),Elasticities_RawData!$E$8:$G$48,2,)</f>
        <v>0.32</v>
      </c>
      <c r="C41" s="22">
        <f>VLOOKUP(VLOOKUP($A41,Elasticities_RawData!$N$8:$O$66,2,),Elasticities_RawData!$E$8:$G$48,2,)</f>
        <v>0.32</v>
      </c>
      <c r="D41" s="11">
        <f t="shared" si="1"/>
        <v>3</v>
      </c>
      <c r="E41" s="11">
        <f t="shared" si="1"/>
        <v>9</v>
      </c>
      <c r="F41" s="11">
        <f t="shared" si="1"/>
        <v>9</v>
      </c>
      <c r="H41" t="str">
        <f>Sets!D40</f>
        <v>afcel</v>
      </c>
      <c r="I41" s="11">
        <f t="shared" si="10"/>
        <v>0.78400000000000003</v>
      </c>
      <c r="J41" s="11">
        <f t="shared" si="2"/>
        <v>1.2</v>
      </c>
      <c r="W41" s="27"/>
      <c r="X41" s="27"/>
      <c r="Y41" s="27"/>
      <c r="AB41" s="27"/>
      <c r="AC41" s="27"/>
      <c r="AD41" s="27"/>
      <c r="AE41" s="27"/>
      <c r="AH41" s="40"/>
    </row>
    <row r="42" spans="1:34" x14ac:dyDescent="0.25">
      <c r="A42" t="str">
        <f>Demand!A42</f>
        <v>celct</v>
      </c>
      <c r="B42" s="22">
        <f>VLOOKUP(VLOOKUP($A42,Elasticities_RawData!$N$8:$O$66,2,),Elasticities_RawData!$E$8:$G$48,2,)</f>
        <v>0.88600000000000001</v>
      </c>
      <c r="C42" s="22">
        <f>VLOOKUP(VLOOKUP($A42,Elasticities_RawData!$N$8:$O$66,2,),Elasticities_RawData!$E$8:$G$48,2,)</f>
        <v>0.88600000000000001</v>
      </c>
      <c r="D42" s="11">
        <f t="shared" si="1"/>
        <v>3</v>
      </c>
      <c r="E42" s="11">
        <f t="shared" si="1"/>
        <v>9</v>
      </c>
      <c r="F42" s="11">
        <f t="shared" si="1"/>
        <v>9</v>
      </c>
      <c r="H42" t="str">
        <f>Sets!D41</f>
        <v>aemch</v>
      </c>
      <c r="I42" s="11">
        <f t="shared" si="10"/>
        <v>0.78400000000000003</v>
      </c>
      <c r="J42" s="11">
        <f t="shared" si="2"/>
        <v>1.2</v>
      </c>
      <c r="W42" s="27"/>
      <c r="X42" s="27"/>
      <c r="Y42" s="27"/>
      <c r="AB42" s="27"/>
      <c r="AC42" s="27"/>
      <c r="AD42" s="27"/>
      <c r="AE42" s="27"/>
      <c r="AH42" s="40"/>
    </row>
    <row r="43" spans="1:34" x14ac:dyDescent="0.25">
      <c r="A43" t="str">
        <f>Demand!A43</f>
        <v>cfcel</v>
      </c>
      <c r="B43" s="22">
        <f>VLOOKUP(VLOOKUP($A43,Elasticities_RawData!$N$8:$O$66,2,),Elasticities_RawData!$E$8:$G$48,2,)</f>
        <v>0.88600000000000001</v>
      </c>
      <c r="C43" s="22">
        <f>VLOOKUP(VLOOKUP($A43,Elasticities_RawData!$N$8:$O$66,2,),Elasticities_RawData!$E$8:$G$48,2,)</f>
        <v>0.88600000000000001</v>
      </c>
      <c r="D43" s="11">
        <f t="shared" si="1"/>
        <v>3</v>
      </c>
      <c r="E43" s="11">
        <f t="shared" si="1"/>
        <v>9</v>
      </c>
      <c r="F43" s="11">
        <f t="shared" si="1"/>
        <v>9</v>
      </c>
      <c r="H43" t="str">
        <f>Sets!D42</f>
        <v>asequ</v>
      </c>
      <c r="I43" s="11">
        <f t="shared" si="10"/>
        <v>0.78400000000000003</v>
      </c>
      <c r="J43" s="11">
        <f t="shared" si="2"/>
        <v>1.2</v>
      </c>
      <c r="W43" s="27"/>
      <c r="X43" s="27"/>
      <c r="Y43" s="27"/>
      <c r="AB43" s="27"/>
      <c r="AC43" s="27"/>
      <c r="AD43" s="27"/>
      <c r="AE43" s="27"/>
      <c r="AH43" s="40"/>
    </row>
    <row r="44" spans="1:34" x14ac:dyDescent="0.25">
      <c r="A44" t="str">
        <f>Demand!A44</f>
        <v>cemch</v>
      </c>
      <c r="B44" s="22">
        <f>VLOOKUP(VLOOKUP($A44,Elasticities_RawData!$N$8:$O$66,2,),Elasticities_RawData!$E$8:$G$48,2,)</f>
        <v>0.88600000000000001</v>
      </c>
      <c r="C44" s="22">
        <f>VLOOKUP(VLOOKUP($A44,Elasticities_RawData!$N$8:$O$66,2,),Elasticities_RawData!$E$8:$G$48,2,)</f>
        <v>0.88600000000000001</v>
      </c>
      <c r="D44" s="11">
        <f t="shared" si="1"/>
        <v>3</v>
      </c>
      <c r="E44" s="11">
        <f t="shared" si="1"/>
        <v>9</v>
      </c>
      <c r="F44" s="11">
        <f t="shared" si="1"/>
        <v>9</v>
      </c>
      <c r="H44" t="str">
        <f>Sets!D43</f>
        <v>avehi</v>
      </c>
      <c r="I44" s="11">
        <f t="shared" si="10"/>
        <v>0.78400000000000003</v>
      </c>
      <c r="J44" s="11">
        <f t="shared" si="2"/>
        <v>1.2</v>
      </c>
      <c r="W44" s="27"/>
      <c r="X44" s="27"/>
      <c r="Y44" s="27"/>
      <c r="AB44" s="27"/>
      <c r="AC44" s="27"/>
      <c r="AD44" s="27"/>
      <c r="AE44" s="27"/>
      <c r="AH44" s="40"/>
    </row>
    <row r="45" spans="1:34" x14ac:dyDescent="0.25">
      <c r="A45" t="str">
        <f>Demand!A45</f>
        <v>csequ</v>
      </c>
      <c r="B45" s="22">
        <f>VLOOKUP(VLOOKUP($A45,Elasticities_RawData!$N$8:$O$66,2,),Elasticities_RawData!$E$8:$G$48,2,)</f>
        <v>0.82599999999999996</v>
      </c>
      <c r="C45" s="22">
        <f>VLOOKUP(VLOOKUP($A45,Elasticities_RawData!$N$8:$O$66,2,),Elasticities_RawData!$E$8:$G$48,2,)</f>
        <v>0.82599999999999996</v>
      </c>
      <c r="D45" s="11">
        <f t="shared" si="1"/>
        <v>3</v>
      </c>
      <c r="E45" s="11">
        <f t="shared" si="1"/>
        <v>9</v>
      </c>
      <c r="F45" s="11">
        <f t="shared" si="1"/>
        <v>9</v>
      </c>
      <c r="H45" t="str">
        <f>Sets!D44</f>
        <v>atequ</v>
      </c>
      <c r="I45" s="11">
        <f t="shared" si="10"/>
        <v>0.78400000000000003</v>
      </c>
      <c r="J45" s="11">
        <f t="shared" si="2"/>
        <v>1.2</v>
      </c>
      <c r="W45" s="27"/>
      <c r="X45" s="27"/>
      <c r="Y45" s="27"/>
      <c r="AB45" s="27"/>
      <c r="AC45" s="27"/>
      <c r="AD45" s="27"/>
      <c r="AE45" s="27"/>
      <c r="AH45" s="40"/>
    </row>
    <row r="46" spans="1:34" x14ac:dyDescent="0.25">
      <c r="A46" t="str">
        <f>Demand!A46</f>
        <v>cvehi</v>
      </c>
      <c r="B46" s="22">
        <f>VLOOKUP(VLOOKUP($A46,Elasticities_RawData!$N$8:$O$66,2,),Elasticities_RawData!$E$8:$G$48,2,)</f>
        <v>0.224</v>
      </c>
      <c r="C46" s="22">
        <f>VLOOKUP(VLOOKUP($A46,Elasticities_RawData!$N$8:$O$66,2,),Elasticities_RawData!$E$8:$G$48,2,)</f>
        <v>0.224</v>
      </c>
      <c r="D46" s="11">
        <f t="shared" si="1"/>
        <v>3</v>
      </c>
      <c r="E46" s="11">
        <f t="shared" si="1"/>
        <v>9</v>
      </c>
      <c r="F46" s="11">
        <f t="shared" si="1"/>
        <v>9</v>
      </c>
      <c r="H46" t="str">
        <f>Sets!D45</f>
        <v>afurn</v>
      </c>
      <c r="I46" s="11">
        <f t="shared" si="10"/>
        <v>0.78400000000000003</v>
      </c>
      <c r="J46" s="11">
        <f t="shared" si="2"/>
        <v>1.2</v>
      </c>
      <c r="W46" s="27"/>
      <c r="X46" s="27"/>
      <c r="Y46" s="27"/>
      <c r="AB46" s="27"/>
      <c r="AC46" s="27"/>
      <c r="AD46" s="27"/>
      <c r="AE46" s="27"/>
      <c r="AH46" s="40"/>
    </row>
    <row r="47" spans="1:34" x14ac:dyDescent="0.25">
      <c r="A47" t="str">
        <f>Demand!A47</f>
        <v>ctequ</v>
      </c>
      <c r="B47" s="22">
        <f>VLOOKUP(VLOOKUP($A47,Elasticities_RawData!$N$8:$O$66,2,),Elasticities_RawData!$E$8:$G$48,2,)</f>
        <v>0.29499999999999998</v>
      </c>
      <c r="C47" s="22">
        <f>VLOOKUP(VLOOKUP($A47,Elasticities_RawData!$N$8:$O$66,2,),Elasticities_RawData!$E$8:$G$48,2,)</f>
        <v>0.29499999999999998</v>
      </c>
      <c r="D47" s="11">
        <f t="shared" si="1"/>
        <v>3</v>
      </c>
      <c r="E47" s="11">
        <f t="shared" si="1"/>
        <v>9</v>
      </c>
      <c r="F47" s="11">
        <f t="shared" si="1"/>
        <v>9</v>
      </c>
      <c r="H47" t="str">
        <f>Sets!D46</f>
        <v>aoman</v>
      </c>
      <c r="I47" s="11">
        <f t="shared" si="10"/>
        <v>0.78400000000000003</v>
      </c>
      <c r="J47" s="11">
        <f t="shared" si="2"/>
        <v>1.2</v>
      </c>
      <c r="AB47" s="27"/>
      <c r="AC47" s="27"/>
      <c r="AD47" s="27"/>
      <c r="AH47" s="40"/>
    </row>
    <row r="48" spans="1:34" x14ac:dyDescent="0.25">
      <c r="A48" t="str">
        <f>Demand!A48</f>
        <v>cfurn</v>
      </c>
      <c r="B48" s="22">
        <f>VLOOKUP(VLOOKUP($A48,Elasticities_RawData!$N$8:$O$66,2,),Elasticities_RawData!$E$8:$G$48,2,)</f>
        <v>0.90900000000000003</v>
      </c>
      <c r="C48" s="22">
        <f>VLOOKUP(VLOOKUP($A48,Elasticities_RawData!$N$8:$O$66,2,),Elasticities_RawData!$E$8:$G$48,2,)</f>
        <v>0.90900000000000003</v>
      </c>
      <c r="D48" s="11">
        <f t="shared" si="1"/>
        <v>3</v>
      </c>
      <c r="E48" s="11">
        <f t="shared" si="1"/>
        <v>9</v>
      </c>
      <c r="F48" s="11">
        <f t="shared" si="1"/>
        <v>9</v>
      </c>
      <c r="H48" t="str">
        <f>Sets!D47</f>
        <v>aelec</v>
      </c>
      <c r="I48" s="11">
        <f>VLOOKUP($H48,Elasticities_RawData!$I$8:$K$16,3,)</f>
        <v>0.72099999999999997</v>
      </c>
      <c r="J48" s="11">
        <f t="shared" si="2"/>
        <v>1.2</v>
      </c>
      <c r="AB48" s="27"/>
      <c r="AC48" s="27"/>
      <c r="AD48" s="27"/>
      <c r="AH48" s="40"/>
    </row>
    <row r="49" spans="1:36" x14ac:dyDescent="0.25">
      <c r="A49" t="str">
        <f>Demand!A49</f>
        <v>coman</v>
      </c>
      <c r="B49" s="22">
        <f>VLOOKUP(VLOOKUP($A49,Elasticities_RawData!$N$8:$O$66,2,),Elasticities_RawData!$E$8:$G$48,2,)</f>
        <v>1.119</v>
      </c>
      <c r="C49" s="22">
        <f>VLOOKUP(VLOOKUP($A49,Elasticities_RawData!$N$8:$O$66,2,),Elasticities_RawData!$E$8:$G$48,2,)</f>
        <v>1.119</v>
      </c>
      <c r="D49" s="11">
        <f t="shared" si="1"/>
        <v>3</v>
      </c>
      <c r="E49" s="11">
        <f t="shared" si="1"/>
        <v>9</v>
      </c>
      <c r="F49" s="11">
        <f t="shared" si="1"/>
        <v>9</v>
      </c>
      <c r="H49" t="str">
        <f>Sets!D48</f>
        <v>awatr</v>
      </c>
      <c r="I49" s="11">
        <f>I48</f>
        <v>0.72099999999999997</v>
      </c>
      <c r="J49" s="11">
        <f t="shared" si="2"/>
        <v>1.2</v>
      </c>
    </row>
    <row r="50" spans="1:36" x14ac:dyDescent="0.25">
      <c r="A50" t="str">
        <f>Demand!A50</f>
        <v>celec</v>
      </c>
      <c r="B50" s="22">
        <f>VLOOKUP(VLOOKUP($A50,Elasticities_RawData!$N$8:$O$66,2,),Elasticities_RawData!$E$8:$G$48,2,)</f>
        <v>0.96499999999999997</v>
      </c>
      <c r="C50" s="22">
        <f>VLOOKUP(VLOOKUP($A50,Elasticities_RawData!$N$8:$O$66,2,),Elasticities_RawData!$E$8:$G$48,2,)</f>
        <v>0.96499999999999997</v>
      </c>
      <c r="D50" s="11">
        <f t="shared" si="1"/>
        <v>3</v>
      </c>
      <c r="E50" s="11">
        <f t="shared" si="1"/>
        <v>9</v>
      </c>
      <c r="F50" s="11">
        <f t="shared" si="1"/>
        <v>9</v>
      </c>
      <c r="H50" t="str">
        <f>Sets!D49</f>
        <v>acons</v>
      </c>
      <c r="I50" s="11">
        <f>VLOOKUP($H50,Elasticities_RawData!$I$8:$K$16,3,)</f>
        <v>0.71499999999999997</v>
      </c>
      <c r="J50" s="11">
        <f t="shared" si="2"/>
        <v>1.2</v>
      </c>
      <c r="X50" s="11"/>
      <c r="AC50" s="11"/>
    </row>
    <row r="51" spans="1:36" x14ac:dyDescent="0.25">
      <c r="A51" t="str">
        <f>Demand!A51</f>
        <v>cwatr</v>
      </c>
      <c r="B51" s="22">
        <f>VLOOKUP(VLOOKUP($A51,Elasticities_RawData!$N$8:$O$66,2,),Elasticities_RawData!$E$8:$G$48,2,)</f>
        <v>0.96499999999999997</v>
      </c>
      <c r="C51" s="22">
        <f>VLOOKUP(VLOOKUP($A51,Elasticities_RawData!$N$8:$O$66,2,),Elasticities_RawData!$E$8:$G$48,2,)</f>
        <v>0.96499999999999997</v>
      </c>
      <c r="D51" s="11">
        <f t="shared" si="1"/>
        <v>3</v>
      </c>
      <c r="E51" s="11">
        <f t="shared" si="1"/>
        <v>9</v>
      </c>
      <c r="F51" s="11">
        <f t="shared" si="1"/>
        <v>9</v>
      </c>
      <c r="H51" t="str">
        <f>Sets!D50</f>
        <v>atrad</v>
      </c>
      <c r="I51" s="11">
        <f>VLOOKUP($H51,Elasticities_RawData!$I$8:$K$16,3,)</f>
        <v>0.71699999999999997</v>
      </c>
      <c r="J51" s="11">
        <f t="shared" si="2"/>
        <v>1.2</v>
      </c>
    </row>
    <row r="52" spans="1:36" x14ac:dyDescent="0.25">
      <c r="A52" t="str">
        <f>Demand!A52</f>
        <v>ccons</v>
      </c>
      <c r="B52" s="22">
        <f>VLOOKUP(VLOOKUP($A52,Elasticities_RawData!$N$8:$O$66,2,),Elasticities_RawData!$E$8:$G$48,2,)</f>
        <v>1.258</v>
      </c>
      <c r="C52" s="22">
        <f>VLOOKUP(VLOOKUP($A52,Elasticities_RawData!$N$8:$O$66,2,),Elasticities_RawData!$E$8:$G$48,2,)</f>
        <v>1.258</v>
      </c>
      <c r="D52" s="11">
        <f t="shared" si="1"/>
        <v>3</v>
      </c>
      <c r="E52" s="11">
        <f t="shared" si="1"/>
        <v>9</v>
      </c>
      <c r="F52" s="11">
        <f t="shared" si="1"/>
        <v>9</v>
      </c>
      <c r="H52" t="str">
        <f>Sets!D51</f>
        <v>ahotl</v>
      </c>
      <c r="I52" s="11">
        <f>I51</f>
        <v>0.71699999999999997</v>
      </c>
      <c r="J52" s="11">
        <f t="shared" si="2"/>
        <v>1.2</v>
      </c>
    </row>
    <row r="53" spans="1:36" x14ac:dyDescent="0.25">
      <c r="A53" t="str">
        <f>Demand!A53</f>
        <v>ctrad</v>
      </c>
      <c r="B53" s="22">
        <f>VLOOKUP(VLOOKUP($A53,Elasticities_RawData!$N$8:$O$66,2,),Elasticities_RawData!$E$8:$G$48,2,)</f>
        <v>0.84799999999999998</v>
      </c>
      <c r="C53" s="22">
        <f>VLOOKUP(VLOOKUP($A53,Elasticities_RawData!$N$8:$O$66,2,),Elasticities_RawData!$E$8:$G$48,2,)</f>
        <v>0.84799999999999998</v>
      </c>
      <c r="D53" s="11">
        <f t="shared" si="1"/>
        <v>3</v>
      </c>
      <c r="E53" s="11">
        <f t="shared" si="1"/>
        <v>9</v>
      </c>
      <c r="F53" s="11">
        <f t="shared" si="1"/>
        <v>9</v>
      </c>
      <c r="H53" t="str">
        <f>Sets!D52</f>
        <v>aprtr</v>
      </c>
      <c r="I53" s="11">
        <f>I28</f>
        <v>0.78400000000000003</v>
      </c>
      <c r="J53" s="11">
        <f t="shared" si="2"/>
        <v>1.2</v>
      </c>
    </row>
    <row r="54" spans="1:36" x14ac:dyDescent="0.25">
      <c r="A54" t="str">
        <f>Demand!A54</f>
        <v>chotl</v>
      </c>
      <c r="B54" s="22">
        <f>VLOOKUP(VLOOKUP($A54,Elasticities_RawData!$N$8:$O$66,2,),Elasticities_RawData!$E$8:$G$48,2,)</f>
        <v>0.83</v>
      </c>
      <c r="C54" s="22">
        <f>VLOOKUP(VLOOKUP($A54,Elasticities_RawData!$N$8:$O$66,2,),Elasticities_RawData!$E$8:$G$48,2,)</f>
        <v>0.83</v>
      </c>
      <c r="D54" s="11">
        <f t="shared" si="1"/>
        <v>3</v>
      </c>
      <c r="E54" s="11">
        <f t="shared" si="1"/>
        <v>9</v>
      </c>
      <c r="F54" s="11">
        <f t="shared" si="1"/>
        <v>9</v>
      </c>
      <c r="H54" t="str">
        <f>Sets!D53</f>
        <v>atrps</v>
      </c>
      <c r="I54" s="11">
        <f>I52</f>
        <v>0.71699999999999997</v>
      </c>
      <c r="J54" s="11">
        <f t="shared" si="2"/>
        <v>1.2</v>
      </c>
    </row>
    <row r="55" spans="1:36" x14ac:dyDescent="0.25">
      <c r="A55" t="str">
        <f>Demand!A55</f>
        <v>cptrp-l</v>
      </c>
      <c r="B55" s="22">
        <f>VLOOKUP(VLOOKUP($A55,Elasticities_RawData!$N$8:$O$66,2,),Elasticities_RawData!$E$8:$G$48,2,)</f>
        <v>0.98899999999999999</v>
      </c>
      <c r="C55" s="22">
        <f>VLOOKUP(VLOOKUP($A55,Elasticities_RawData!$N$8:$O$66,2,),Elasticities_RawData!$E$8:$G$48,2,)</f>
        <v>0.98899999999999999</v>
      </c>
      <c r="D55" s="11">
        <f t="shared" si="1"/>
        <v>3</v>
      </c>
      <c r="E55" s="11">
        <f t="shared" si="1"/>
        <v>9</v>
      </c>
      <c r="F55" s="11">
        <f t="shared" si="1"/>
        <v>9</v>
      </c>
      <c r="H55" t="str">
        <f>Sets!D54</f>
        <v>altrp-p</v>
      </c>
      <c r="I55" s="11">
        <f t="shared" ref="I55:I59" si="11">I53</f>
        <v>0.78400000000000003</v>
      </c>
      <c r="J55" s="11">
        <f t="shared" si="2"/>
        <v>1.2</v>
      </c>
    </row>
    <row r="56" spans="1:36" x14ac:dyDescent="0.25">
      <c r="A56" t="str">
        <f>Demand!A56</f>
        <v>cftrp-l</v>
      </c>
      <c r="B56" s="22">
        <f>VLOOKUP(VLOOKUP($A56,Elasticities_RawData!$N$8:$O$66,2,),Elasticities_RawData!$E$8:$G$48,2,)</f>
        <v>0.98899999999999999</v>
      </c>
      <c r="C56" s="22">
        <f>VLOOKUP(VLOOKUP($A56,Elasticities_RawData!$N$8:$O$66,2,),Elasticities_RawData!$E$8:$G$48,2,)</f>
        <v>0.98899999999999999</v>
      </c>
      <c r="D56" s="11">
        <f t="shared" si="1"/>
        <v>3</v>
      </c>
      <c r="E56" s="11">
        <f t="shared" si="1"/>
        <v>9</v>
      </c>
      <c r="F56" s="11">
        <f t="shared" si="1"/>
        <v>9</v>
      </c>
      <c r="H56" t="str">
        <f>Sets!D55</f>
        <v>altrp-f</v>
      </c>
      <c r="I56" s="11">
        <f t="shared" si="11"/>
        <v>0.71699999999999997</v>
      </c>
      <c r="J56" s="11">
        <f t="shared" si="2"/>
        <v>1.2</v>
      </c>
    </row>
    <row r="57" spans="1:36" x14ac:dyDescent="0.25">
      <c r="A57" t="str">
        <f>Demand!A57</f>
        <v>cptrp-o</v>
      </c>
      <c r="B57" s="22">
        <f>VLOOKUP(VLOOKUP($A57,Elasticities_RawData!$N$8:$O$66,2,),Elasticities_RawData!$E$8:$G$48,2,)</f>
        <v>0.98899999999999999</v>
      </c>
      <c r="C57" s="22">
        <f>VLOOKUP(VLOOKUP($A57,Elasticities_RawData!$N$8:$O$66,2,),Elasticities_RawData!$E$8:$G$48,2,)</f>
        <v>0.98899999999999999</v>
      </c>
      <c r="D57" s="11">
        <f t="shared" si="1"/>
        <v>3</v>
      </c>
      <c r="E57" s="11">
        <f t="shared" si="1"/>
        <v>9</v>
      </c>
      <c r="F57" s="11">
        <f t="shared" si="1"/>
        <v>9</v>
      </c>
      <c r="H57" t="str">
        <f>Sets!D56</f>
        <v>awtrp</v>
      </c>
      <c r="I57" s="11">
        <f t="shared" si="11"/>
        <v>0.78400000000000003</v>
      </c>
      <c r="J57" s="11">
        <f t="shared" si="2"/>
        <v>1.2</v>
      </c>
    </row>
    <row r="58" spans="1:36" x14ac:dyDescent="0.25">
      <c r="A58" t="str">
        <f>Demand!A58</f>
        <v>cftrp-o</v>
      </c>
      <c r="B58" s="22">
        <f>VLOOKUP(VLOOKUP($A58,Elasticities_RawData!$N$8:$O$66,2,),Elasticities_RawData!$E$8:$G$48,2,)</f>
        <v>0.98899999999999999</v>
      </c>
      <c r="C58" s="22">
        <f>VLOOKUP(VLOOKUP($A58,Elasticities_RawData!$N$8:$O$66,2,),Elasticities_RawData!$E$8:$G$48,2,)</f>
        <v>0.98899999999999999</v>
      </c>
      <c r="D58" s="11">
        <f t="shared" si="1"/>
        <v>3</v>
      </c>
      <c r="E58" s="11">
        <f t="shared" si="1"/>
        <v>9</v>
      </c>
      <c r="F58" s="11">
        <f t="shared" si="1"/>
        <v>9</v>
      </c>
      <c r="H58" t="str">
        <f>Sets!D57</f>
        <v>aatrp</v>
      </c>
      <c r="I58" s="11">
        <f t="shared" si="11"/>
        <v>0.71699999999999997</v>
      </c>
      <c r="J58" s="11">
        <f t="shared" si="2"/>
        <v>1.2</v>
      </c>
    </row>
    <row r="59" spans="1:36" x14ac:dyDescent="0.25">
      <c r="A59" t="str">
        <f>Demand!A59</f>
        <v>ctrps</v>
      </c>
      <c r="B59" s="22">
        <f>VLOOKUP(VLOOKUP($A59,Elasticities_RawData!$N$8:$O$66,2,),Elasticities_RawData!$E$8:$G$48,2,)</f>
        <v>0.98899999999999999</v>
      </c>
      <c r="C59" s="22">
        <f>VLOOKUP(VLOOKUP($A59,Elasticities_RawData!$N$8:$O$66,2,),Elasticities_RawData!$E$8:$G$48,2,)</f>
        <v>0.98899999999999999</v>
      </c>
      <c r="D59" s="11">
        <f t="shared" si="1"/>
        <v>3</v>
      </c>
      <c r="E59" s="11">
        <f t="shared" si="1"/>
        <v>9</v>
      </c>
      <c r="F59" s="11">
        <f t="shared" si="1"/>
        <v>9</v>
      </c>
      <c r="H59" s="73" t="str">
        <f>Sets!D58</f>
        <v>acomm</v>
      </c>
      <c r="I59" s="11">
        <f t="shared" si="11"/>
        <v>0.78400000000000003</v>
      </c>
      <c r="J59" s="11">
        <f>J27</f>
        <v>1.2</v>
      </c>
    </row>
    <row r="60" spans="1:36" x14ac:dyDescent="0.25">
      <c r="A60" t="str">
        <f>Demand!A60</f>
        <v>cprtr</v>
      </c>
      <c r="B60" s="22">
        <f>VLOOKUP(VLOOKUP($A60,Elasticities_RawData!$N$8:$O$66,2,),Elasticities_RawData!$E$8:$G$48,2,)</f>
        <v>0.93700000000000006</v>
      </c>
      <c r="C60" s="22">
        <f>VLOOKUP(VLOOKUP($A60,Elasticities_RawData!$N$8:$O$66,2,),Elasticities_RawData!$E$8:$G$48,2,)</f>
        <v>0.93700000000000006</v>
      </c>
      <c r="D60" s="11">
        <f t="shared" si="1"/>
        <v>3</v>
      </c>
      <c r="E60" s="11">
        <f t="shared" si="1"/>
        <v>9</v>
      </c>
      <c r="F60" s="11">
        <f t="shared" si="1"/>
        <v>9</v>
      </c>
      <c r="H60" s="79" t="str">
        <f>Sets!D59</f>
        <v>afsrv</v>
      </c>
      <c r="I60" s="11">
        <f>VLOOKUP($H60,Elasticities_RawData!$I$8:$K$16,3,)</f>
        <v>0.90400000000000003</v>
      </c>
      <c r="J60" s="11">
        <f t="shared" ref="J60:J63" si="12">J28</f>
        <v>1.2</v>
      </c>
    </row>
    <row r="61" spans="1:36" x14ac:dyDescent="0.25">
      <c r="A61" t="str">
        <f>Demand!A61</f>
        <v>ccomm</v>
      </c>
      <c r="B61" s="22">
        <f>VLOOKUP(VLOOKUP($A61,Elasticities_RawData!$N$8:$O$66,2,),Elasticities_RawData!$E$8:$G$48,2,)</f>
        <v>0.63700000000000001</v>
      </c>
      <c r="C61" s="22">
        <f>VLOOKUP(VLOOKUP($A61,Elasticities_RawData!$N$8:$O$66,2,),Elasticities_RawData!$E$8:$G$48,2,)</f>
        <v>0.63700000000000001</v>
      </c>
      <c r="D61" s="22">
        <f t="shared" ref="D61:D66" si="13">D40</f>
        <v>3</v>
      </c>
      <c r="E61" s="11">
        <f t="shared" ref="E61:F62" si="14">E60</f>
        <v>9</v>
      </c>
      <c r="F61" s="11">
        <f t="shared" si="14"/>
        <v>9</v>
      </c>
      <c r="H61" s="79" t="str">
        <f>Sets!D60</f>
        <v>absrv</v>
      </c>
      <c r="I61" s="11">
        <f>I60</f>
        <v>0.90400000000000003</v>
      </c>
      <c r="J61" s="11">
        <f t="shared" si="12"/>
        <v>1.2</v>
      </c>
    </row>
    <row r="62" spans="1:36" x14ac:dyDescent="0.25">
      <c r="A62" s="73" t="str">
        <f>Demand!A62</f>
        <v>cfsrv</v>
      </c>
      <c r="B62" s="22">
        <f>VLOOKUP(VLOOKUP($A62,Elasticities_RawData!$N$8:$O$66,2,),Elasticities_RawData!$E$8:$G$48,2,)</f>
        <v>0.80400000000000005</v>
      </c>
      <c r="C62" s="22">
        <f>VLOOKUP(VLOOKUP($A62,Elasticities_RawData!$N$8:$O$66,2,),Elasticities_RawData!$E$8:$G$48,2,)</f>
        <v>0.80400000000000005</v>
      </c>
      <c r="D62" s="22">
        <f t="shared" si="13"/>
        <v>3</v>
      </c>
      <c r="E62" s="11">
        <f t="shared" si="14"/>
        <v>9</v>
      </c>
      <c r="F62" s="11">
        <f t="shared" si="14"/>
        <v>9</v>
      </c>
      <c r="H62" s="79" t="str">
        <f>Sets!D61</f>
        <v>agsrv</v>
      </c>
      <c r="I62" s="11">
        <f>VLOOKUP($H62,Elasticities_RawData!$I$8:$K$16,3,)</f>
        <v>0.69699999999999995</v>
      </c>
      <c r="J62" s="11">
        <f t="shared" si="12"/>
        <v>1.2</v>
      </c>
    </row>
    <row r="63" spans="1:36" x14ac:dyDescent="0.25">
      <c r="A63" s="79" t="str">
        <f>Demand!A63</f>
        <v>cbsrv</v>
      </c>
      <c r="B63" s="22">
        <f>VLOOKUP(VLOOKUP($A63,Elasticities_RawData!$N$8:$O$66,2,),Elasticities_RawData!$E$8:$G$48,2,)</f>
        <v>0.84899999999999998</v>
      </c>
      <c r="C63" s="22">
        <f>VLOOKUP(VLOOKUP($A63,Elasticities_RawData!$N$8:$O$66,2,),Elasticities_RawData!$E$8:$G$48,2,)</f>
        <v>0.84899999999999998</v>
      </c>
      <c r="D63" s="22">
        <f t="shared" si="13"/>
        <v>3</v>
      </c>
      <c r="E63" s="11">
        <f t="shared" ref="E63:F63" si="15">E62</f>
        <v>9</v>
      </c>
      <c r="F63" s="11">
        <f t="shared" si="15"/>
        <v>9</v>
      </c>
      <c r="H63" s="79" t="str">
        <f>Sets!D62</f>
        <v>aosrv</v>
      </c>
      <c r="I63" s="11">
        <f>I62</f>
        <v>0.69699999999999995</v>
      </c>
      <c r="J63" s="11">
        <f t="shared" si="12"/>
        <v>1.2</v>
      </c>
      <c r="AI63" s="40"/>
    </row>
    <row r="64" spans="1:36" x14ac:dyDescent="0.25">
      <c r="A64" s="79" t="str">
        <f>Demand!A64</f>
        <v>cgsrv</v>
      </c>
      <c r="B64" s="22">
        <f>VLOOKUP(VLOOKUP($A64,Elasticities_RawData!$N$8:$O$66,2,),Elasticities_RawData!$E$8:$G$48,2,)</f>
        <v>0.91200000000000003</v>
      </c>
      <c r="C64" s="22">
        <f>VLOOKUP(VLOOKUP($A64,Elasticities_RawData!$N$8:$O$66,2,),Elasticities_RawData!$E$8:$G$48,2,)</f>
        <v>0.91200000000000003</v>
      </c>
      <c r="D64" s="22">
        <f t="shared" si="13"/>
        <v>3</v>
      </c>
      <c r="E64" s="11">
        <f t="shared" ref="E64:F64" si="16">E63</f>
        <v>9</v>
      </c>
      <c r="F64" s="11">
        <f t="shared" si="16"/>
        <v>9</v>
      </c>
      <c r="H64" s="79"/>
      <c r="I64" s="27"/>
      <c r="J64" s="27"/>
      <c r="AI64" s="40"/>
      <c r="AJ64" s="40"/>
    </row>
    <row r="65" spans="1:36" x14ac:dyDescent="0.25">
      <c r="A65" s="79" t="str">
        <f>Demand!A65</f>
        <v>cosrv</v>
      </c>
      <c r="B65" s="22">
        <f>VLOOKUP(VLOOKUP($A65,Elasticities_RawData!$N$8:$O$66,2,),Elasticities_RawData!$E$8:$G$48,2,)</f>
        <v>0.91200000000000003</v>
      </c>
      <c r="C65" s="22">
        <f>VLOOKUP(VLOOKUP($A65,Elasticities_RawData!$N$8:$O$66,2,),Elasticities_RawData!$E$8:$G$48,2,)</f>
        <v>0.91200000000000003</v>
      </c>
      <c r="D65" s="22">
        <f t="shared" si="13"/>
        <v>3</v>
      </c>
      <c r="E65" s="11">
        <f t="shared" ref="E65:F65" si="17">E64</f>
        <v>9</v>
      </c>
      <c r="F65" s="11">
        <f t="shared" si="17"/>
        <v>9</v>
      </c>
      <c r="H65" s="79"/>
      <c r="I65" s="11"/>
      <c r="J65" s="27"/>
      <c r="AF65" s="27"/>
      <c r="AH65" s="40"/>
      <c r="AI65" s="40"/>
      <c r="AJ65" s="40"/>
    </row>
    <row r="66" spans="1:36" x14ac:dyDescent="0.25">
      <c r="A66" s="79" t="str">
        <f>Demand!A66</f>
        <v>cimpt</v>
      </c>
      <c r="B66" s="22">
        <f>VLOOKUP(VLOOKUP($A66,Elasticities_RawData!$N$8:$O$66,2,),Elasticities_RawData!$E$8:$G$48,2,)</f>
        <v>0.88600000000000001</v>
      </c>
      <c r="C66" s="22">
        <f>VLOOKUP(VLOOKUP($A66,Elasticities_RawData!$N$8:$O$66,2,),Elasticities_RawData!$E$8:$G$48,2,)</f>
        <v>0.88600000000000001</v>
      </c>
      <c r="D66" s="22">
        <f t="shared" si="13"/>
        <v>3</v>
      </c>
      <c r="E66" s="11">
        <f t="shared" ref="E66:F66" si="18">E65</f>
        <v>9</v>
      </c>
      <c r="F66" s="11">
        <f t="shared" si="18"/>
        <v>9</v>
      </c>
      <c r="H66" s="79"/>
      <c r="I66" s="27"/>
      <c r="J66" s="27"/>
      <c r="AF66" s="27"/>
      <c r="AJ66" s="40"/>
    </row>
    <row r="67" spans="1:36" x14ac:dyDescent="0.25">
      <c r="A67" s="79"/>
      <c r="B67" s="22"/>
      <c r="C67" s="22"/>
      <c r="D67" s="22"/>
      <c r="E67" s="11"/>
      <c r="F67" s="11"/>
      <c r="I67" s="27"/>
      <c r="J67" s="27"/>
      <c r="AF67" s="27"/>
      <c r="AJ67" s="40"/>
    </row>
    <row r="68" spans="1:36" x14ac:dyDescent="0.25">
      <c r="I68" s="27"/>
      <c r="J68" s="27"/>
      <c r="AF68" s="27"/>
      <c r="AH68" s="40"/>
      <c r="AJ68" s="40"/>
    </row>
    <row r="69" spans="1:36" x14ac:dyDescent="0.25">
      <c r="I69" s="27"/>
      <c r="J69" s="27"/>
      <c r="AE69" s="27"/>
      <c r="AH69" s="40"/>
    </row>
    <row r="70" spans="1:36" x14ac:dyDescent="0.25">
      <c r="I70" s="27"/>
      <c r="J70" s="27"/>
      <c r="AH70" s="40"/>
    </row>
    <row r="71" spans="1:36" x14ac:dyDescent="0.25">
      <c r="I71" s="27"/>
      <c r="J71" s="27"/>
      <c r="AH71" s="40"/>
    </row>
    <row r="72" spans="1:36" x14ac:dyDescent="0.25">
      <c r="I72" s="27"/>
      <c r="J72" s="27"/>
      <c r="AH72" s="40"/>
    </row>
    <row r="73" spans="1:36" x14ac:dyDescent="0.25">
      <c r="I73" s="27"/>
      <c r="J73" s="27"/>
      <c r="AH73" s="40"/>
    </row>
    <row r="74" spans="1:36" x14ac:dyDescent="0.25">
      <c r="I74" s="27"/>
      <c r="J74" s="27"/>
    </row>
    <row r="75" spans="1:36" x14ac:dyDescent="0.25">
      <c r="I75" s="11"/>
      <c r="J75" s="27"/>
    </row>
    <row r="76" spans="1:36" x14ac:dyDescent="0.25">
      <c r="I76" s="27"/>
      <c r="J76" s="27"/>
    </row>
    <row r="77" spans="1:36" x14ac:dyDescent="0.25">
      <c r="I77" s="11"/>
      <c r="J77" s="27"/>
    </row>
    <row r="78" spans="1:36" x14ac:dyDescent="0.25">
      <c r="I78" s="27"/>
      <c r="J78" s="27"/>
    </row>
    <row r="79" spans="1:36" x14ac:dyDescent="0.25">
      <c r="I79" s="27"/>
      <c r="J79" s="27"/>
    </row>
    <row r="80" spans="1:36" x14ac:dyDescent="0.25">
      <c r="I80" s="11"/>
      <c r="J80" s="11"/>
    </row>
    <row r="100" spans="32:34" x14ac:dyDescent="0.25">
      <c r="AF100" s="27"/>
      <c r="AG100" s="27"/>
      <c r="AH100" s="40"/>
    </row>
    <row r="101" spans="32:34" x14ac:dyDescent="0.25">
      <c r="AF101" s="27"/>
      <c r="AG101" s="27"/>
      <c r="AH101" s="40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66"/>
  <sheetViews>
    <sheetView zoomScale="80" zoomScaleNormal="80" workbookViewId="0">
      <pane ySplit="7" topLeftCell="A63" activePane="bottomLeft" state="frozen"/>
      <selection activeCell="D21" sqref="D21"/>
      <selection pane="bottomLeft" activeCell="D73" sqref="D73"/>
    </sheetView>
  </sheetViews>
  <sheetFormatPr defaultRowHeight="15" x14ac:dyDescent="0.25"/>
  <sheetData>
    <row r="1" spans="1:27" ht="18.75" x14ac:dyDescent="0.3">
      <c r="A1" s="2" t="s">
        <v>295</v>
      </c>
    </row>
    <row r="2" spans="1:27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/>
      <c r="R2" s="8"/>
      <c r="S2" s="7"/>
      <c r="T2" s="7"/>
      <c r="U2" s="7"/>
      <c r="V2" s="7"/>
      <c r="W2" s="7"/>
      <c r="X2" s="7"/>
      <c r="Y2" s="7"/>
      <c r="Z2" s="7"/>
    </row>
    <row r="3" spans="1:27" x14ac:dyDescent="0.25">
      <c r="A3" s="17" t="s">
        <v>340</v>
      </c>
    </row>
    <row r="5" spans="1:27" x14ac:dyDescent="0.25">
      <c r="A5" s="3" t="s">
        <v>297</v>
      </c>
      <c r="I5" s="3" t="s">
        <v>298</v>
      </c>
      <c r="J5" s="3"/>
      <c r="K5" s="3"/>
      <c r="L5" s="3"/>
      <c r="M5" s="3"/>
      <c r="N5" s="3"/>
      <c r="O5" s="3"/>
      <c r="P5" s="3"/>
      <c r="Q5" s="3" t="s">
        <v>338</v>
      </c>
      <c r="R5" s="3"/>
      <c r="S5" s="3"/>
      <c r="T5" s="3"/>
      <c r="U5" s="3"/>
      <c r="V5" s="3"/>
      <c r="W5" s="3"/>
      <c r="X5" s="3"/>
      <c r="Y5" s="3" t="s">
        <v>339</v>
      </c>
    </row>
    <row r="6" spans="1:27" x14ac:dyDescent="0.25">
      <c r="A6" s="5" t="s">
        <v>291</v>
      </c>
      <c r="B6" s="5"/>
      <c r="C6" s="5"/>
      <c r="D6" s="5"/>
      <c r="E6" s="5"/>
      <c r="F6" s="5"/>
      <c r="G6" s="5"/>
      <c r="H6" s="5"/>
      <c r="I6" s="5" t="s">
        <v>292</v>
      </c>
      <c r="J6" s="5"/>
      <c r="K6" s="5"/>
      <c r="L6" s="5"/>
      <c r="M6" s="5"/>
      <c r="N6" s="5"/>
      <c r="O6" s="5"/>
      <c r="P6" s="5"/>
      <c r="Q6" s="5" t="s">
        <v>293</v>
      </c>
      <c r="R6" s="5"/>
      <c r="S6" s="5"/>
      <c r="T6" s="5"/>
      <c r="U6" s="5"/>
      <c r="V6" s="5"/>
      <c r="W6" s="5"/>
      <c r="X6" s="5"/>
      <c r="Y6" s="5" t="s">
        <v>294</v>
      </c>
    </row>
    <row r="7" spans="1:27" x14ac:dyDescent="0.25">
      <c r="A7" s="10"/>
      <c r="B7" s="20" t="s">
        <v>343</v>
      </c>
      <c r="C7" s="20"/>
      <c r="E7" s="12"/>
      <c r="F7" s="12"/>
      <c r="G7" s="12"/>
      <c r="H7" s="12"/>
      <c r="I7" s="10"/>
      <c r="J7" s="20" t="s">
        <v>343</v>
      </c>
      <c r="K7" s="20"/>
      <c r="M7" s="12"/>
      <c r="N7" s="12"/>
      <c r="O7" s="12"/>
      <c r="P7" s="12"/>
      <c r="Q7" s="10"/>
      <c r="R7" s="20" t="s">
        <v>343</v>
      </c>
      <c r="S7" s="20"/>
      <c r="U7" s="12"/>
      <c r="V7" s="12"/>
      <c r="W7" s="12"/>
      <c r="X7" s="12"/>
      <c r="Y7" s="10"/>
      <c r="Z7" s="20" t="s">
        <v>343</v>
      </c>
      <c r="AA7" s="20"/>
    </row>
    <row r="8" spans="1:27" x14ac:dyDescent="0.25">
      <c r="A8" t="str">
        <f>Elasticities!A8</f>
        <v>cagri</v>
      </c>
      <c r="B8" s="10">
        <v>1</v>
      </c>
      <c r="C8" s="10"/>
      <c r="I8" t="str">
        <f t="shared" ref="I8:I60" si="0">A8</f>
        <v>cagri</v>
      </c>
      <c r="J8" s="10">
        <f t="shared" ref="J8:J60" si="1">B8</f>
        <v>1</v>
      </c>
      <c r="K8" s="10"/>
      <c r="Q8" t="str">
        <f t="shared" ref="Q8:Q60" si="2">I8</f>
        <v>cagri</v>
      </c>
      <c r="R8" s="10">
        <f t="shared" ref="R8:R60" si="3">J8</f>
        <v>1</v>
      </c>
      <c r="S8" s="10"/>
      <c r="Y8" t="str">
        <f t="shared" ref="Y8:Y60" si="4">Q8</f>
        <v>cagri</v>
      </c>
      <c r="Z8" s="10">
        <f t="shared" ref="Z8:Z60" si="5">R8</f>
        <v>1</v>
      </c>
      <c r="AA8" s="10"/>
    </row>
    <row r="9" spans="1:27" s="17" customFormat="1" x14ac:dyDescent="0.25">
      <c r="A9" t="str">
        <f>Elasticities!A9</f>
        <v>cfore</v>
      </c>
      <c r="B9" s="10">
        <v>1</v>
      </c>
      <c r="C9" s="18"/>
      <c r="I9" t="str">
        <f t="shared" si="0"/>
        <v>cfore</v>
      </c>
      <c r="J9" s="10">
        <f t="shared" si="1"/>
        <v>1</v>
      </c>
      <c r="K9" s="18"/>
      <c r="Q9" t="str">
        <f t="shared" si="2"/>
        <v>cfore</v>
      </c>
      <c r="R9" s="10">
        <f t="shared" si="3"/>
        <v>1</v>
      </c>
      <c r="S9" s="18"/>
      <c r="Y9" t="str">
        <f t="shared" si="4"/>
        <v>cfore</v>
      </c>
      <c r="Z9" s="10">
        <f t="shared" si="5"/>
        <v>1</v>
      </c>
      <c r="AA9" s="18"/>
    </row>
    <row r="10" spans="1:27" x14ac:dyDescent="0.25">
      <c r="A10" t="str">
        <f>Elasticities!A10</f>
        <v>cfish</v>
      </c>
      <c r="B10" s="10">
        <v>1</v>
      </c>
      <c r="C10" s="10"/>
      <c r="I10" t="str">
        <f t="shared" si="0"/>
        <v>cfish</v>
      </c>
      <c r="J10" s="10">
        <f t="shared" si="1"/>
        <v>1</v>
      </c>
      <c r="K10" s="10"/>
      <c r="Q10" t="str">
        <f t="shared" si="2"/>
        <v>cfish</v>
      </c>
      <c r="R10" s="10">
        <f t="shared" si="3"/>
        <v>1</v>
      </c>
      <c r="S10" s="10"/>
      <c r="Y10" t="str">
        <f t="shared" si="4"/>
        <v>cfish</v>
      </c>
      <c r="Z10" s="10">
        <f t="shared" si="5"/>
        <v>1</v>
      </c>
      <c r="AA10" s="10"/>
    </row>
    <row r="11" spans="1:27" x14ac:dyDescent="0.25">
      <c r="A11" t="str">
        <f>Elasticities!A11</f>
        <v>ccoal-low</v>
      </c>
      <c r="B11" s="10">
        <v>1</v>
      </c>
      <c r="C11" s="10"/>
      <c r="I11" t="str">
        <f t="shared" si="0"/>
        <v>ccoal-low</v>
      </c>
      <c r="J11" s="10">
        <f t="shared" si="1"/>
        <v>1</v>
      </c>
      <c r="K11" s="10"/>
      <c r="Q11" t="str">
        <f t="shared" si="2"/>
        <v>ccoal-low</v>
      </c>
      <c r="R11" s="10">
        <f t="shared" si="3"/>
        <v>1</v>
      </c>
      <c r="S11" s="10"/>
      <c r="Y11" t="str">
        <f t="shared" si="4"/>
        <v>ccoal-low</v>
      </c>
      <c r="Z11" s="10">
        <f t="shared" si="5"/>
        <v>1</v>
      </c>
      <c r="AA11" s="10"/>
    </row>
    <row r="12" spans="1:27" x14ac:dyDescent="0.25">
      <c r="A12" t="str">
        <f>Elasticities!A12</f>
        <v>ccoal-hgh</v>
      </c>
      <c r="B12" s="10">
        <v>1</v>
      </c>
      <c r="C12" s="10"/>
      <c r="I12" t="str">
        <f t="shared" si="0"/>
        <v>ccoal-hgh</v>
      </c>
      <c r="J12" s="10">
        <f t="shared" si="1"/>
        <v>1</v>
      </c>
      <c r="K12" s="10"/>
      <c r="Q12" t="str">
        <f t="shared" si="2"/>
        <v>ccoal-hgh</v>
      </c>
      <c r="R12" s="10">
        <f t="shared" si="3"/>
        <v>1</v>
      </c>
      <c r="S12" s="10"/>
      <c r="Y12" t="str">
        <f t="shared" si="4"/>
        <v>ccoal-hgh</v>
      </c>
      <c r="Z12" s="10">
        <f t="shared" si="5"/>
        <v>1</v>
      </c>
      <c r="AA12" s="10"/>
    </row>
    <row r="13" spans="1:27" x14ac:dyDescent="0.25">
      <c r="A13" t="str">
        <f>Elasticities!A13</f>
        <v>cpgm</v>
      </c>
      <c r="B13" s="10">
        <v>1</v>
      </c>
      <c r="C13" s="10"/>
      <c r="I13" t="str">
        <f t="shared" si="0"/>
        <v>cpgm</v>
      </c>
      <c r="J13" s="10">
        <f t="shared" si="1"/>
        <v>1</v>
      </c>
      <c r="K13" s="10"/>
      <c r="Q13" t="str">
        <f t="shared" si="2"/>
        <v>cpgm</v>
      </c>
      <c r="R13" s="10">
        <f t="shared" si="3"/>
        <v>1</v>
      </c>
      <c r="S13" s="10"/>
      <c r="Y13" t="str">
        <f t="shared" si="4"/>
        <v>cpgm</v>
      </c>
      <c r="Z13" s="10">
        <f t="shared" si="5"/>
        <v>1</v>
      </c>
      <c r="AA13" s="10"/>
    </row>
    <row r="14" spans="1:27" x14ac:dyDescent="0.25">
      <c r="A14" t="str">
        <f>Elasticities!A14</f>
        <v>cmore</v>
      </c>
      <c r="B14" s="10">
        <v>1</v>
      </c>
      <c r="C14" s="10"/>
      <c r="I14" t="str">
        <f t="shared" si="0"/>
        <v>cmore</v>
      </c>
      <c r="J14" s="10">
        <f t="shared" si="1"/>
        <v>1</v>
      </c>
      <c r="K14" s="10"/>
      <c r="Q14" t="str">
        <f t="shared" si="2"/>
        <v>cmore</v>
      </c>
      <c r="R14" s="10">
        <f t="shared" si="3"/>
        <v>1</v>
      </c>
      <c r="S14" s="10"/>
      <c r="Y14" t="str">
        <f t="shared" si="4"/>
        <v>cmore</v>
      </c>
      <c r="Z14" s="10">
        <f t="shared" si="5"/>
        <v>1</v>
      </c>
      <c r="AA14" s="10"/>
    </row>
    <row r="15" spans="1:27" x14ac:dyDescent="0.25">
      <c r="A15" t="str">
        <f>Elasticities!A15</f>
        <v>cmine</v>
      </c>
      <c r="B15" s="10">
        <v>1</v>
      </c>
      <c r="C15" s="10"/>
      <c r="I15" t="str">
        <f t="shared" si="0"/>
        <v>cmine</v>
      </c>
      <c r="J15" s="10">
        <f t="shared" si="1"/>
        <v>1</v>
      </c>
      <c r="K15" s="10"/>
      <c r="Q15" t="str">
        <f t="shared" si="2"/>
        <v>cmine</v>
      </c>
      <c r="R15" s="10">
        <f t="shared" si="3"/>
        <v>1</v>
      </c>
      <c r="S15" s="10"/>
      <c r="Y15" t="str">
        <f t="shared" si="4"/>
        <v>cmine</v>
      </c>
      <c r="Z15" s="10">
        <f t="shared" si="5"/>
        <v>1</v>
      </c>
      <c r="AA15" s="10"/>
    </row>
    <row r="16" spans="1:27" x14ac:dyDescent="0.25">
      <c r="A16" t="str">
        <f>Elasticities!A16</f>
        <v>ccoil</v>
      </c>
      <c r="B16" s="10">
        <v>1</v>
      </c>
      <c r="C16" s="10"/>
      <c r="I16" t="str">
        <f t="shared" si="0"/>
        <v>ccoil</v>
      </c>
      <c r="J16" s="10">
        <f t="shared" si="1"/>
        <v>1</v>
      </c>
      <c r="K16" s="10"/>
      <c r="Q16" t="str">
        <f t="shared" si="2"/>
        <v>ccoil</v>
      </c>
      <c r="R16" s="10">
        <f t="shared" si="3"/>
        <v>1</v>
      </c>
      <c r="S16" s="10"/>
      <c r="Y16" t="str">
        <f t="shared" si="4"/>
        <v>ccoil</v>
      </c>
      <c r="Z16" s="10">
        <f t="shared" si="5"/>
        <v>1</v>
      </c>
      <c r="AA16" s="10"/>
    </row>
    <row r="17" spans="1:27" x14ac:dyDescent="0.25">
      <c r="A17" t="str">
        <f>Elasticities!A17</f>
        <v>cngas</v>
      </c>
      <c r="B17" s="10">
        <v>1</v>
      </c>
      <c r="C17" s="10"/>
      <c r="I17" t="str">
        <f t="shared" si="0"/>
        <v>cngas</v>
      </c>
      <c r="J17" s="10">
        <f t="shared" si="1"/>
        <v>1</v>
      </c>
      <c r="K17" s="10"/>
      <c r="Q17" t="str">
        <f t="shared" si="2"/>
        <v>cngas</v>
      </c>
      <c r="R17" s="10">
        <f t="shared" si="3"/>
        <v>1</v>
      </c>
      <c r="S17" s="10"/>
      <c r="Y17" t="str">
        <f t="shared" si="4"/>
        <v>cngas</v>
      </c>
      <c r="Z17" s="10">
        <f t="shared" si="5"/>
        <v>1</v>
      </c>
      <c r="AA17" s="10"/>
    </row>
    <row r="18" spans="1:27" x14ac:dyDescent="0.25">
      <c r="A18" t="str">
        <f>Elasticities!A18</f>
        <v>chydr</v>
      </c>
      <c r="B18" s="10">
        <v>1</v>
      </c>
      <c r="C18" s="10"/>
      <c r="I18" t="str">
        <f t="shared" si="0"/>
        <v>chydr</v>
      </c>
      <c r="J18" s="10">
        <v>1</v>
      </c>
      <c r="K18" s="10"/>
      <c r="Q18" t="str">
        <f t="shared" si="2"/>
        <v>chydr</v>
      </c>
      <c r="R18" s="10">
        <v>1</v>
      </c>
      <c r="S18" s="10"/>
      <c r="Y18" t="str">
        <f t="shared" si="4"/>
        <v>chydr</v>
      </c>
      <c r="Z18" s="10">
        <v>1</v>
      </c>
      <c r="AA18" s="10"/>
    </row>
    <row r="19" spans="1:27" x14ac:dyDescent="0.25">
      <c r="A19" t="str">
        <f>Elasticities!A19</f>
        <v>cfood</v>
      </c>
      <c r="B19" s="10">
        <v>1</v>
      </c>
      <c r="C19" s="10"/>
      <c r="I19" t="str">
        <f t="shared" si="0"/>
        <v>cfood</v>
      </c>
      <c r="J19" s="10">
        <f t="shared" si="1"/>
        <v>1</v>
      </c>
      <c r="K19" s="10"/>
      <c r="Q19" t="str">
        <f t="shared" si="2"/>
        <v>cfood</v>
      </c>
      <c r="R19" s="10">
        <f t="shared" si="3"/>
        <v>1</v>
      </c>
      <c r="S19" s="10"/>
      <c r="Y19" t="str">
        <f t="shared" si="4"/>
        <v>cfood</v>
      </c>
      <c r="Z19" s="10">
        <f t="shared" si="5"/>
        <v>1</v>
      </c>
      <c r="AA19" s="10"/>
    </row>
    <row r="20" spans="1:27" x14ac:dyDescent="0.25">
      <c r="A20" t="str">
        <f>Elasticities!A20</f>
        <v>cbevt</v>
      </c>
      <c r="B20" s="10">
        <v>1</v>
      </c>
      <c r="C20" s="10"/>
      <c r="I20" t="str">
        <f t="shared" si="0"/>
        <v>cbevt</v>
      </c>
      <c r="J20" s="10">
        <f t="shared" si="1"/>
        <v>1</v>
      </c>
      <c r="K20" s="10"/>
      <c r="Q20" t="str">
        <f t="shared" si="2"/>
        <v>cbevt</v>
      </c>
      <c r="R20" s="10">
        <f t="shared" si="3"/>
        <v>1</v>
      </c>
      <c r="S20" s="10"/>
      <c r="Y20" t="str">
        <f t="shared" si="4"/>
        <v>cbevt</v>
      </c>
      <c r="Z20" s="10">
        <f t="shared" si="5"/>
        <v>1</v>
      </c>
      <c r="AA20" s="10"/>
    </row>
    <row r="21" spans="1:27" x14ac:dyDescent="0.25">
      <c r="A21" t="str">
        <f>Elasticities!A21</f>
        <v>ctext</v>
      </c>
      <c r="B21" s="10">
        <v>1</v>
      </c>
      <c r="C21" s="10"/>
      <c r="I21" t="str">
        <f t="shared" si="0"/>
        <v>ctext</v>
      </c>
      <c r="J21" s="10">
        <f t="shared" si="1"/>
        <v>1</v>
      </c>
      <c r="K21" s="10"/>
      <c r="Q21" t="str">
        <f t="shared" si="2"/>
        <v>ctext</v>
      </c>
      <c r="R21" s="10">
        <f t="shared" si="3"/>
        <v>1</v>
      </c>
      <c r="S21" s="10"/>
      <c r="Y21" t="str">
        <f t="shared" si="4"/>
        <v>ctext</v>
      </c>
      <c r="Z21" s="10">
        <f t="shared" si="5"/>
        <v>1</v>
      </c>
      <c r="AA21" s="10"/>
    </row>
    <row r="22" spans="1:27" x14ac:dyDescent="0.25">
      <c r="A22" t="str">
        <f>Elasticities!A22</f>
        <v>cclth</v>
      </c>
      <c r="B22" s="10">
        <v>1</v>
      </c>
      <c r="C22" s="10"/>
      <c r="I22" t="str">
        <f t="shared" si="0"/>
        <v>cclth</v>
      </c>
      <c r="J22" s="10">
        <f t="shared" si="1"/>
        <v>1</v>
      </c>
      <c r="K22" s="10"/>
      <c r="Q22" t="str">
        <f t="shared" si="2"/>
        <v>cclth</v>
      </c>
      <c r="R22" s="10">
        <f t="shared" si="3"/>
        <v>1</v>
      </c>
      <c r="S22" s="10"/>
      <c r="Y22" t="str">
        <f t="shared" si="4"/>
        <v>cclth</v>
      </c>
      <c r="Z22" s="10">
        <f t="shared" si="5"/>
        <v>1</v>
      </c>
      <c r="AA22" s="10"/>
    </row>
    <row r="23" spans="1:27" x14ac:dyDescent="0.25">
      <c r="A23" t="str">
        <f>Elasticities!A23</f>
        <v>cleat</v>
      </c>
      <c r="B23" s="10">
        <v>1</v>
      </c>
      <c r="C23" s="10"/>
      <c r="I23" t="str">
        <f t="shared" si="0"/>
        <v>cleat</v>
      </c>
      <c r="J23" s="10">
        <f t="shared" si="1"/>
        <v>1</v>
      </c>
      <c r="K23" s="10"/>
      <c r="Q23" t="str">
        <f t="shared" si="2"/>
        <v>cleat</v>
      </c>
      <c r="R23" s="10">
        <f t="shared" si="3"/>
        <v>1</v>
      </c>
      <c r="S23" s="10"/>
      <c r="Y23" t="str">
        <f t="shared" si="4"/>
        <v>cleat</v>
      </c>
      <c r="Z23" s="10">
        <f t="shared" si="5"/>
        <v>1</v>
      </c>
      <c r="AA23" s="10"/>
    </row>
    <row r="24" spans="1:27" x14ac:dyDescent="0.25">
      <c r="A24" t="str">
        <f>Elasticities!A24</f>
        <v>cfoot</v>
      </c>
      <c r="B24" s="10">
        <v>1</v>
      </c>
      <c r="C24" s="10"/>
      <c r="I24" t="str">
        <f t="shared" si="0"/>
        <v>cfoot</v>
      </c>
      <c r="J24" s="10">
        <f t="shared" si="1"/>
        <v>1</v>
      </c>
      <c r="K24" s="10"/>
      <c r="Q24" t="str">
        <f t="shared" si="2"/>
        <v>cfoot</v>
      </c>
      <c r="R24" s="10">
        <f t="shared" si="3"/>
        <v>1</v>
      </c>
      <c r="S24" s="10"/>
      <c r="Y24" t="str">
        <f t="shared" si="4"/>
        <v>cfoot</v>
      </c>
      <c r="Z24" s="10">
        <f t="shared" si="5"/>
        <v>1</v>
      </c>
      <c r="AA24" s="10"/>
    </row>
    <row r="25" spans="1:27" x14ac:dyDescent="0.25">
      <c r="A25" t="str">
        <f>Elasticities!A25</f>
        <v>cwood</v>
      </c>
      <c r="B25" s="10">
        <v>1</v>
      </c>
      <c r="C25" s="10"/>
      <c r="I25" t="str">
        <f t="shared" si="0"/>
        <v>cwood</v>
      </c>
      <c r="J25" s="10">
        <f t="shared" si="1"/>
        <v>1</v>
      </c>
      <c r="K25" s="10"/>
      <c r="Q25" t="str">
        <f t="shared" si="2"/>
        <v>cwood</v>
      </c>
      <c r="R25" s="10">
        <f t="shared" si="3"/>
        <v>1</v>
      </c>
      <c r="S25" s="10"/>
      <c r="Y25" t="str">
        <f t="shared" si="4"/>
        <v>cwood</v>
      </c>
      <c r="Z25" s="10">
        <f t="shared" si="5"/>
        <v>1</v>
      </c>
      <c r="AA25" s="10"/>
    </row>
    <row r="26" spans="1:27" x14ac:dyDescent="0.25">
      <c r="A26" t="str">
        <f>Elasticities!A26</f>
        <v>cpapr</v>
      </c>
      <c r="B26" s="10">
        <v>1</v>
      </c>
      <c r="C26" s="10"/>
      <c r="I26" t="str">
        <f t="shared" si="0"/>
        <v>cpapr</v>
      </c>
      <c r="J26" s="10">
        <f t="shared" si="1"/>
        <v>1</v>
      </c>
      <c r="K26" s="10"/>
      <c r="Q26" t="str">
        <f t="shared" si="2"/>
        <v>cpapr</v>
      </c>
      <c r="R26" s="10">
        <f t="shared" si="3"/>
        <v>1</v>
      </c>
      <c r="S26" s="10"/>
      <c r="Y26" t="str">
        <f t="shared" si="4"/>
        <v>cpapr</v>
      </c>
      <c r="Z26" s="10">
        <f t="shared" si="5"/>
        <v>1</v>
      </c>
      <c r="AA26" s="10"/>
    </row>
    <row r="27" spans="1:27" x14ac:dyDescent="0.25">
      <c r="A27" t="str">
        <f>Elasticities!A27</f>
        <v>cprnt</v>
      </c>
      <c r="B27" s="10">
        <v>1</v>
      </c>
      <c r="C27" s="10"/>
      <c r="I27" t="str">
        <f t="shared" si="0"/>
        <v>cprnt</v>
      </c>
      <c r="J27" s="10">
        <f t="shared" si="1"/>
        <v>1</v>
      </c>
      <c r="K27" s="10"/>
      <c r="Q27" t="str">
        <f t="shared" si="2"/>
        <v>cprnt</v>
      </c>
      <c r="R27" s="10">
        <f t="shared" si="3"/>
        <v>1</v>
      </c>
      <c r="S27" s="10"/>
      <c r="Y27" t="str">
        <f t="shared" si="4"/>
        <v>cprnt</v>
      </c>
      <c r="Z27" s="10">
        <f t="shared" si="5"/>
        <v>1</v>
      </c>
      <c r="AA27" s="10"/>
    </row>
    <row r="28" spans="1:27" x14ac:dyDescent="0.25">
      <c r="A28" t="str">
        <f>Elasticities!A28</f>
        <v>cpetr_p</v>
      </c>
      <c r="B28" s="10">
        <v>1</v>
      </c>
      <c r="C28" s="10"/>
      <c r="I28" t="str">
        <f t="shared" si="0"/>
        <v>cpetr_p</v>
      </c>
      <c r="J28" s="10">
        <f t="shared" si="1"/>
        <v>1</v>
      </c>
      <c r="K28" s="10"/>
      <c r="Q28" t="str">
        <f t="shared" si="2"/>
        <v>cpetr_p</v>
      </c>
      <c r="R28" s="10">
        <f t="shared" si="3"/>
        <v>1</v>
      </c>
      <c r="S28" s="10"/>
      <c r="Y28" t="str">
        <f t="shared" si="4"/>
        <v>cpetr_p</v>
      </c>
      <c r="Z28" s="10">
        <f t="shared" si="5"/>
        <v>1</v>
      </c>
      <c r="AA28" s="10"/>
    </row>
    <row r="29" spans="1:27" x14ac:dyDescent="0.25">
      <c r="A29" t="str">
        <f>Elasticities!A29</f>
        <v>cpetr_d</v>
      </c>
      <c r="B29" s="10">
        <v>1</v>
      </c>
      <c r="C29" s="10"/>
      <c r="I29" t="str">
        <f t="shared" si="0"/>
        <v>cpetr_d</v>
      </c>
      <c r="J29" s="10">
        <f t="shared" si="1"/>
        <v>1</v>
      </c>
      <c r="K29" s="10"/>
      <c r="Q29" t="str">
        <f t="shared" si="2"/>
        <v>cpetr_d</v>
      </c>
      <c r="R29" s="10">
        <f t="shared" si="3"/>
        <v>1</v>
      </c>
      <c r="S29" s="10"/>
      <c r="Y29" t="str">
        <f t="shared" si="4"/>
        <v>cpetr_d</v>
      </c>
      <c r="Z29" s="10">
        <f t="shared" si="5"/>
        <v>1</v>
      </c>
      <c r="AA29" s="10"/>
    </row>
    <row r="30" spans="1:27" x14ac:dyDescent="0.25">
      <c r="A30" t="str">
        <f>Elasticities!A30</f>
        <v>cpetr_o</v>
      </c>
      <c r="B30" s="10">
        <v>1</v>
      </c>
      <c r="I30" t="str">
        <f t="shared" si="0"/>
        <v>cpetr_o</v>
      </c>
      <c r="J30" s="10">
        <f t="shared" si="1"/>
        <v>1</v>
      </c>
      <c r="Q30" t="str">
        <f t="shared" si="2"/>
        <v>cpetr_o</v>
      </c>
      <c r="R30" s="10">
        <f t="shared" si="3"/>
        <v>1</v>
      </c>
      <c r="Y30" t="str">
        <f t="shared" si="4"/>
        <v>cpetr_o</v>
      </c>
      <c r="Z30" s="10">
        <f t="shared" si="5"/>
        <v>1</v>
      </c>
    </row>
    <row r="31" spans="1:27" x14ac:dyDescent="0.25">
      <c r="A31" t="str">
        <f>Elasticities!A31</f>
        <v>cammo</v>
      </c>
      <c r="B31" s="10">
        <v>1</v>
      </c>
      <c r="I31" t="str">
        <f t="shared" si="0"/>
        <v>cammo</v>
      </c>
      <c r="J31" s="10">
        <f t="shared" si="1"/>
        <v>1</v>
      </c>
      <c r="Q31" t="str">
        <f t="shared" si="2"/>
        <v>cammo</v>
      </c>
      <c r="R31" s="10">
        <f t="shared" si="3"/>
        <v>1</v>
      </c>
      <c r="Y31" t="str">
        <f t="shared" si="4"/>
        <v>cammo</v>
      </c>
      <c r="Z31" s="10">
        <f t="shared" si="5"/>
        <v>1</v>
      </c>
    </row>
    <row r="32" spans="1:27" x14ac:dyDescent="0.25">
      <c r="A32" t="str">
        <f>Elasticities!A32</f>
        <v>cbchm</v>
      </c>
      <c r="B32" s="10">
        <v>1</v>
      </c>
      <c r="I32" t="str">
        <f t="shared" si="0"/>
        <v>cbchm</v>
      </c>
      <c r="J32" s="10">
        <f t="shared" si="1"/>
        <v>1</v>
      </c>
      <c r="Q32" t="str">
        <f t="shared" si="2"/>
        <v>cbchm</v>
      </c>
      <c r="R32" s="10">
        <f t="shared" si="3"/>
        <v>1</v>
      </c>
      <c r="Y32" t="str">
        <f t="shared" si="4"/>
        <v>cbchm</v>
      </c>
      <c r="Z32" s="10">
        <f t="shared" si="5"/>
        <v>1</v>
      </c>
    </row>
    <row r="33" spans="1:26" x14ac:dyDescent="0.25">
      <c r="A33" t="str">
        <f>Elasticities!A33</f>
        <v>cochm</v>
      </c>
      <c r="B33" s="10">
        <v>1</v>
      </c>
      <c r="I33" t="str">
        <f t="shared" si="0"/>
        <v>cochm</v>
      </c>
      <c r="J33" s="10">
        <f t="shared" si="1"/>
        <v>1</v>
      </c>
      <c r="Q33" t="str">
        <f t="shared" si="2"/>
        <v>cochm</v>
      </c>
      <c r="R33" s="10">
        <f t="shared" si="3"/>
        <v>1</v>
      </c>
      <c r="Y33" t="str">
        <f t="shared" si="4"/>
        <v>cochm</v>
      </c>
      <c r="Z33" s="10">
        <f t="shared" si="5"/>
        <v>1</v>
      </c>
    </row>
    <row r="34" spans="1:26" x14ac:dyDescent="0.25">
      <c r="A34" t="str">
        <f>Elasticities!A34</f>
        <v>crubb</v>
      </c>
      <c r="B34" s="10">
        <v>1</v>
      </c>
      <c r="I34" t="str">
        <f t="shared" si="0"/>
        <v>crubb</v>
      </c>
      <c r="J34" s="10">
        <f t="shared" si="1"/>
        <v>1</v>
      </c>
      <c r="Q34" t="str">
        <f t="shared" si="2"/>
        <v>crubb</v>
      </c>
      <c r="R34" s="10">
        <f t="shared" si="3"/>
        <v>1</v>
      </c>
      <c r="Y34" t="str">
        <f t="shared" si="4"/>
        <v>crubb</v>
      </c>
      <c r="Z34" s="10">
        <f t="shared" si="5"/>
        <v>1</v>
      </c>
    </row>
    <row r="35" spans="1:26" x14ac:dyDescent="0.25">
      <c r="A35" t="str">
        <f>Elasticities!A35</f>
        <v>cplas</v>
      </c>
      <c r="B35" s="10">
        <v>1</v>
      </c>
      <c r="I35" t="str">
        <f t="shared" si="0"/>
        <v>cplas</v>
      </c>
      <c r="J35" s="10">
        <f t="shared" si="1"/>
        <v>1</v>
      </c>
      <c r="Q35" t="str">
        <f t="shared" si="2"/>
        <v>cplas</v>
      </c>
      <c r="R35" s="10">
        <f t="shared" si="3"/>
        <v>1</v>
      </c>
      <c r="Y35" t="str">
        <f t="shared" si="4"/>
        <v>cplas</v>
      </c>
      <c r="Z35" s="10">
        <f t="shared" si="5"/>
        <v>1</v>
      </c>
    </row>
    <row r="36" spans="1:26" x14ac:dyDescent="0.25">
      <c r="A36" t="str">
        <f>Elasticities!A36</f>
        <v>cglas</v>
      </c>
      <c r="B36" s="10">
        <v>1</v>
      </c>
      <c r="I36" t="str">
        <f t="shared" si="0"/>
        <v>cglas</v>
      </c>
      <c r="J36" s="10">
        <f t="shared" si="1"/>
        <v>1</v>
      </c>
      <c r="Q36" t="str">
        <f t="shared" si="2"/>
        <v>cglas</v>
      </c>
      <c r="R36" s="10">
        <f t="shared" si="3"/>
        <v>1</v>
      </c>
      <c r="Y36" t="str">
        <f t="shared" si="4"/>
        <v>cglas</v>
      </c>
      <c r="Z36" s="10">
        <f t="shared" si="5"/>
        <v>1</v>
      </c>
    </row>
    <row r="37" spans="1:26" x14ac:dyDescent="0.25">
      <c r="A37" t="str">
        <f>Elasticities!A37</f>
        <v>cnmet</v>
      </c>
      <c r="B37" s="10">
        <v>1</v>
      </c>
      <c r="I37" t="str">
        <f t="shared" si="0"/>
        <v>cnmet</v>
      </c>
      <c r="J37" s="10">
        <f t="shared" si="1"/>
        <v>1</v>
      </c>
      <c r="Q37" t="str">
        <f t="shared" si="2"/>
        <v>cnmet</v>
      </c>
      <c r="R37" s="10">
        <f t="shared" si="3"/>
        <v>1</v>
      </c>
      <c r="Y37" t="str">
        <f t="shared" si="4"/>
        <v>cnmet</v>
      </c>
      <c r="Z37" s="10">
        <f t="shared" si="5"/>
        <v>1</v>
      </c>
    </row>
    <row r="38" spans="1:26" x14ac:dyDescent="0.25">
      <c r="A38" t="str">
        <f>Elasticities!A38</f>
        <v>ciron</v>
      </c>
      <c r="B38" s="10">
        <v>1</v>
      </c>
      <c r="I38" t="str">
        <f t="shared" si="0"/>
        <v>ciron</v>
      </c>
      <c r="J38" s="10">
        <f t="shared" si="1"/>
        <v>1</v>
      </c>
      <c r="Q38" t="str">
        <f t="shared" si="2"/>
        <v>ciron</v>
      </c>
      <c r="R38" s="10">
        <f t="shared" si="3"/>
        <v>1</v>
      </c>
      <c r="Y38" t="str">
        <f t="shared" si="4"/>
        <v>ciron</v>
      </c>
      <c r="Z38" s="10">
        <f t="shared" si="5"/>
        <v>1</v>
      </c>
    </row>
    <row r="39" spans="1:26" x14ac:dyDescent="0.25">
      <c r="A39" t="str">
        <f>Elasticities!A39</f>
        <v>cnfrm</v>
      </c>
      <c r="B39" s="10">
        <v>1</v>
      </c>
      <c r="I39" t="str">
        <f t="shared" si="0"/>
        <v>cnfrm</v>
      </c>
      <c r="J39" s="10">
        <f t="shared" si="1"/>
        <v>1</v>
      </c>
      <c r="Q39" t="str">
        <f t="shared" si="2"/>
        <v>cnfrm</v>
      </c>
      <c r="R39" s="10">
        <f t="shared" si="3"/>
        <v>1</v>
      </c>
      <c r="Y39" t="str">
        <f t="shared" si="4"/>
        <v>cnfrm</v>
      </c>
      <c r="Z39" s="10">
        <f t="shared" si="5"/>
        <v>1</v>
      </c>
    </row>
    <row r="40" spans="1:26" x14ac:dyDescent="0.25">
      <c r="A40" t="str">
        <f>Elasticities!A40</f>
        <v>cmetp</v>
      </c>
      <c r="B40" s="10">
        <v>1</v>
      </c>
      <c r="I40" t="str">
        <f t="shared" si="0"/>
        <v>cmetp</v>
      </c>
      <c r="J40" s="10">
        <f t="shared" si="1"/>
        <v>1</v>
      </c>
      <c r="Q40" t="str">
        <f t="shared" si="2"/>
        <v>cmetp</v>
      </c>
      <c r="R40" s="10">
        <f t="shared" si="3"/>
        <v>1</v>
      </c>
      <c r="Y40" t="str">
        <f t="shared" si="4"/>
        <v>cmetp</v>
      </c>
      <c r="Z40" s="10">
        <f t="shared" si="5"/>
        <v>1</v>
      </c>
    </row>
    <row r="41" spans="1:26" x14ac:dyDescent="0.25">
      <c r="A41" t="str">
        <f>Elasticities!A41</f>
        <v>cmach</v>
      </c>
      <c r="B41" s="10">
        <v>1</v>
      </c>
      <c r="I41" t="str">
        <f t="shared" si="0"/>
        <v>cmach</v>
      </c>
      <c r="J41" s="10">
        <f t="shared" si="1"/>
        <v>1</v>
      </c>
      <c r="Q41" t="str">
        <f t="shared" si="2"/>
        <v>cmach</v>
      </c>
      <c r="R41" s="10">
        <f t="shared" si="3"/>
        <v>1</v>
      </c>
      <c r="Y41" t="str">
        <f t="shared" si="4"/>
        <v>cmach</v>
      </c>
      <c r="Z41" s="10">
        <f t="shared" si="5"/>
        <v>1</v>
      </c>
    </row>
    <row r="42" spans="1:26" x14ac:dyDescent="0.25">
      <c r="A42" t="str">
        <f>Elasticities!A42</f>
        <v>celct</v>
      </c>
      <c r="B42" s="10">
        <v>1</v>
      </c>
      <c r="I42" t="str">
        <f t="shared" si="0"/>
        <v>celct</v>
      </c>
      <c r="J42" s="10">
        <f t="shared" si="1"/>
        <v>1</v>
      </c>
      <c r="Q42" t="str">
        <f t="shared" si="2"/>
        <v>celct</v>
      </c>
      <c r="R42" s="10">
        <f t="shared" si="3"/>
        <v>1</v>
      </c>
      <c r="Y42" t="str">
        <f t="shared" si="4"/>
        <v>celct</v>
      </c>
      <c r="Z42" s="10">
        <f t="shared" si="5"/>
        <v>1</v>
      </c>
    </row>
    <row r="43" spans="1:26" x14ac:dyDescent="0.25">
      <c r="A43" t="str">
        <f>Elasticities!A43</f>
        <v>cfcel</v>
      </c>
      <c r="B43" s="10">
        <v>1</v>
      </c>
      <c r="I43" t="str">
        <f t="shared" si="0"/>
        <v>cfcel</v>
      </c>
      <c r="J43" s="10">
        <f t="shared" si="1"/>
        <v>1</v>
      </c>
      <c r="Q43" t="str">
        <f t="shared" si="2"/>
        <v>cfcel</v>
      </c>
      <c r="R43" s="10">
        <f t="shared" si="3"/>
        <v>1</v>
      </c>
      <c r="Y43" t="str">
        <f t="shared" si="4"/>
        <v>cfcel</v>
      </c>
      <c r="Z43" s="10">
        <f t="shared" si="5"/>
        <v>1</v>
      </c>
    </row>
    <row r="44" spans="1:26" x14ac:dyDescent="0.25">
      <c r="A44" t="str">
        <f>Elasticities!A44</f>
        <v>cemch</v>
      </c>
      <c r="B44" s="10">
        <v>1</v>
      </c>
      <c r="I44" t="str">
        <f t="shared" si="0"/>
        <v>cemch</v>
      </c>
      <c r="J44" s="10">
        <f t="shared" si="1"/>
        <v>1</v>
      </c>
      <c r="Q44" t="str">
        <f t="shared" si="2"/>
        <v>cemch</v>
      </c>
      <c r="R44" s="10">
        <f t="shared" si="3"/>
        <v>1</v>
      </c>
      <c r="Y44" t="str">
        <f t="shared" si="4"/>
        <v>cemch</v>
      </c>
      <c r="Z44" s="10">
        <f t="shared" si="5"/>
        <v>1</v>
      </c>
    </row>
    <row r="45" spans="1:26" x14ac:dyDescent="0.25">
      <c r="A45" t="str">
        <f>Elasticities!A45</f>
        <v>csequ</v>
      </c>
      <c r="B45" s="10">
        <v>1</v>
      </c>
      <c r="I45" t="str">
        <f t="shared" si="0"/>
        <v>csequ</v>
      </c>
      <c r="J45" s="10">
        <f t="shared" si="1"/>
        <v>1</v>
      </c>
      <c r="Q45" t="str">
        <f t="shared" si="2"/>
        <v>csequ</v>
      </c>
      <c r="R45" s="10">
        <f t="shared" si="3"/>
        <v>1</v>
      </c>
      <c r="Y45" t="str">
        <f t="shared" si="4"/>
        <v>csequ</v>
      </c>
      <c r="Z45" s="10">
        <f t="shared" si="5"/>
        <v>1</v>
      </c>
    </row>
    <row r="46" spans="1:26" x14ac:dyDescent="0.25">
      <c r="A46" t="str">
        <f>Elasticities!A46</f>
        <v>cvehi</v>
      </c>
      <c r="B46" s="10">
        <v>1</v>
      </c>
      <c r="I46" t="str">
        <f t="shared" si="0"/>
        <v>cvehi</v>
      </c>
      <c r="J46" s="10">
        <f t="shared" si="1"/>
        <v>1</v>
      </c>
      <c r="Q46" t="str">
        <f t="shared" si="2"/>
        <v>cvehi</v>
      </c>
      <c r="R46" s="10">
        <f t="shared" si="3"/>
        <v>1</v>
      </c>
      <c r="Y46" t="str">
        <f t="shared" si="4"/>
        <v>cvehi</v>
      </c>
      <c r="Z46" s="10">
        <f t="shared" si="5"/>
        <v>1</v>
      </c>
    </row>
    <row r="47" spans="1:26" x14ac:dyDescent="0.25">
      <c r="A47" t="str">
        <f>Elasticities!A47</f>
        <v>ctequ</v>
      </c>
      <c r="B47" s="10">
        <v>1</v>
      </c>
      <c r="I47" t="str">
        <f t="shared" si="0"/>
        <v>ctequ</v>
      </c>
      <c r="J47" s="10">
        <f t="shared" si="1"/>
        <v>1</v>
      </c>
      <c r="Q47" t="str">
        <f t="shared" si="2"/>
        <v>ctequ</v>
      </c>
      <c r="R47" s="10">
        <f t="shared" si="3"/>
        <v>1</v>
      </c>
      <c r="Y47" t="str">
        <f t="shared" si="4"/>
        <v>ctequ</v>
      </c>
      <c r="Z47" s="10">
        <f t="shared" si="5"/>
        <v>1</v>
      </c>
    </row>
    <row r="48" spans="1:26" x14ac:dyDescent="0.25">
      <c r="A48" t="str">
        <f>Elasticities!A48</f>
        <v>cfurn</v>
      </c>
      <c r="B48" s="10">
        <v>1</v>
      </c>
      <c r="I48" t="str">
        <f t="shared" si="0"/>
        <v>cfurn</v>
      </c>
      <c r="J48" s="10">
        <f t="shared" si="1"/>
        <v>1</v>
      </c>
      <c r="Q48" t="str">
        <f t="shared" si="2"/>
        <v>cfurn</v>
      </c>
      <c r="R48" s="10">
        <f t="shared" si="3"/>
        <v>1</v>
      </c>
      <c r="Y48" t="str">
        <f t="shared" si="4"/>
        <v>cfurn</v>
      </c>
      <c r="Z48" s="10">
        <f t="shared" si="5"/>
        <v>1</v>
      </c>
    </row>
    <row r="49" spans="1:26" x14ac:dyDescent="0.25">
      <c r="A49" t="str">
        <f>Elasticities!A49</f>
        <v>coman</v>
      </c>
      <c r="B49" s="10">
        <v>1</v>
      </c>
      <c r="I49" t="str">
        <f t="shared" si="0"/>
        <v>coman</v>
      </c>
      <c r="J49" s="10">
        <f t="shared" si="1"/>
        <v>1</v>
      </c>
      <c r="Q49" t="str">
        <f t="shared" si="2"/>
        <v>coman</v>
      </c>
      <c r="R49" s="10">
        <f t="shared" si="3"/>
        <v>1</v>
      </c>
      <c r="Y49" t="str">
        <f t="shared" si="4"/>
        <v>coman</v>
      </c>
      <c r="Z49" s="10">
        <f t="shared" si="5"/>
        <v>1</v>
      </c>
    </row>
    <row r="50" spans="1:26" x14ac:dyDescent="0.25">
      <c r="A50" t="str">
        <f>Elasticities!A50</f>
        <v>celec</v>
      </c>
      <c r="B50" s="10">
        <v>1</v>
      </c>
      <c r="I50" t="str">
        <f t="shared" si="0"/>
        <v>celec</v>
      </c>
      <c r="J50" s="10">
        <f t="shared" si="1"/>
        <v>1</v>
      </c>
      <c r="Q50" t="str">
        <f t="shared" si="2"/>
        <v>celec</v>
      </c>
      <c r="R50" s="10">
        <f t="shared" si="3"/>
        <v>1</v>
      </c>
      <c r="Y50" t="str">
        <f t="shared" si="4"/>
        <v>celec</v>
      </c>
      <c r="Z50" s="10">
        <f t="shared" si="5"/>
        <v>1</v>
      </c>
    </row>
    <row r="51" spans="1:26" x14ac:dyDescent="0.25">
      <c r="A51" t="str">
        <f>Elasticities!A51</f>
        <v>cwatr</v>
      </c>
      <c r="B51" s="10">
        <v>1</v>
      </c>
      <c r="I51" t="str">
        <f t="shared" si="0"/>
        <v>cwatr</v>
      </c>
      <c r="J51" s="10">
        <f t="shared" si="1"/>
        <v>1</v>
      </c>
      <c r="Q51" t="str">
        <f t="shared" si="2"/>
        <v>cwatr</v>
      </c>
      <c r="R51" s="10">
        <f t="shared" si="3"/>
        <v>1</v>
      </c>
      <c r="Y51" t="str">
        <f t="shared" si="4"/>
        <v>cwatr</v>
      </c>
      <c r="Z51" s="10">
        <f t="shared" si="5"/>
        <v>1</v>
      </c>
    </row>
    <row r="52" spans="1:26" x14ac:dyDescent="0.25">
      <c r="A52" t="str">
        <f>Elasticities!A52</f>
        <v>ccons</v>
      </c>
      <c r="B52" s="10">
        <v>1</v>
      </c>
      <c r="I52" t="str">
        <f t="shared" si="0"/>
        <v>ccons</v>
      </c>
      <c r="J52" s="10">
        <f t="shared" si="1"/>
        <v>1</v>
      </c>
      <c r="Q52" t="str">
        <f t="shared" si="2"/>
        <v>ccons</v>
      </c>
      <c r="R52" s="10">
        <f t="shared" si="3"/>
        <v>1</v>
      </c>
      <c r="Y52" t="str">
        <f t="shared" si="4"/>
        <v>ccons</v>
      </c>
      <c r="Z52" s="10">
        <f t="shared" si="5"/>
        <v>1</v>
      </c>
    </row>
    <row r="53" spans="1:26" x14ac:dyDescent="0.25">
      <c r="A53" t="str">
        <f>Elasticities!A53</f>
        <v>ctrad</v>
      </c>
      <c r="B53" s="10">
        <v>1</v>
      </c>
      <c r="I53" t="str">
        <f t="shared" si="0"/>
        <v>ctrad</v>
      </c>
      <c r="J53" s="10">
        <f t="shared" si="1"/>
        <v>1</v>
      </c>
      <c r="Q53" t="str">
        <f t="shared" si="2"/>
        <v>ctrad</v>
      </c>
      <c r="R53" s="10">
        <f t="shared" si="3"/>
        <v>1</v>
      </c>
      <c r="Y53" t="str">
        <f t="shared" si="4"/>
        <v>ctrad</v>
      </c>
      <c r="Z53" s="10">
        <f t="shared" si="5"/>
        <v>1</v>
      </c>
    </row>
    <row r="54" spans="1:26" x14ac:dyDescent="0.25">
      <c r="A54" t="str">
        <f>Elasticities!A54</f>
        <v>chotl</v>
      </c>
      <c r="B54" s="10">
        <v>1</v>
      </c>
      <c r="I54" t="str">
        <f t="shared" si="0"/>
        <v>chotl</v>
      </c>
      <c r="J54" s="10">
        <f t="shared" si="1"/>
        <v>1</v>
      </c>
      <c r="Q54" t="str">
        <f t="shared" si="2"/>
        <v>chotl</v>
      </c>
      <c r="R54" s="10">
        <f t="shared" si="3"/>
        <v>1</v>
      </c>
      <c r="Y54" t="str">
        <f t="shared" si="4"/>
        <v>chotl</v>
      </c>
      <c r="Z54" s="10">
        <f t="shared" si="5"/>
        <v>1</v>
      </c>
    </row>
    <row r="55" spans="1:26" x14ac:dyDescent="0.25">
      <c r="A55" t="str">
        <f>Elasticities!A55</f>
        <v>cptrp-l</v>
      </c>
      <c r="B55" s="10">
        <v>1</v>
      </c>
      <c r="I55" t="str">
        <f t="shared" si="0"/>
        <v>cptrp-l</v>
      </c>
      <c r="J55" s="10">
        <f t="shared" si="1"/>
        <v>1</v>
      </c>
      <c r="Q55" t="str">
        <f t="shared" si="2"/>
        <v>cptrp-l</v>
      </c>
      <c r="R55" s="10">
        <f t="shared" si="3"/>
        <v>1</v>
      </c>
      <c r="Y55" t="str">
        <f t="shared" si="4"/>
        <v>cptrp-l</v>
      </c>
      <c r="Z55" s="10">
        <f t="shared" si="5"/>
        <v>1</v>
      </c>
    </row>
    <row r="56" spans="1:26" x14ac:dyDescent="0.25">
      <c r="A56" t="str">
        <f>Elasticities!A56</f>
        <v>cftrp-l</v>
      </c>
      <c r="B56" s="10">
        <v>1</v>
      </c>
      <c r="I56" t="str">
        <f t="shared" si="0"/>
        <v>cftrp-l</v>
      </c>
      <c r="J56" s="10">
        <f t="shared" si="1"/>
        <v>1</v>
      </c>
      <c r="Q56" t="str">
        <f t="shared" si="2"/>
        <v>cftrp-l</v>
      </c>
      <c r="R56" s="10">
        <f t="shared" si="3"/>
        <v>1</v>
      </c>
      <c r="Y56" t="str">
        <f t="shared" si="4"/>
        <v>cftrp-l</v>
      </c>
      <c r="Z56" s="10">
        <f t="shared" si="5"/>
        <v>1</v>
      </c>
    </row>
    <row r="57" spans="1:26" x14ac:dyDescent="0.25">
      <c r="A57" t="str">
        <f>Elasticities!A57</f>
        <v>cptrp-o</v>
      </c>
      <c r="B57" s="10">
        <v>1</v>
      </c>
      <c r="I57" t="str">
        <f t="shared" si="0"/>
        <v>cptrp-o</v>
      </c>
      <c r="J57" s="10">
        <f t="shared" si="1"/>
        <v>1</v>
      </c>
      <c r="Q57" t="str">
        <f t="shared" si="2"/>
        <v>cptrp-o</v>
      </c>
      <c r="R57" s="10">
        <f t="shared" si="3"/>
        <v>1</v>
      </c>
      <c r="Y57" t="str">
        <f t="shared" si="4"/>
        <v>cptrp-o</v>
      </c>
      <c r="Z57" s="10">
        <f t="shared" si="5"/>
        <v>1</v>
      </c>
    </row>
    <row r="58" spans="1:26" x14ac:dyDescent="0.25">
      <c r="A58" t="str">
        <f>Elasticities!A58</f>
        <v>cftrp-o</v>
      </c>
      <c r="B58" s="10">
        <v>1</v>
      </c>
      <c r="I58" t="str">
        <f t="shared" si="0"/>
        <v>cftrp-o</v>
      </c>
      <c r="J58" s="10">
        <f t="shared" si="1"/>
        <v>1</v>
      </c>
      <c r="Q58" t="str">
        <f t="shared" si="2"/>
        <v>cftrp-o</v>
      </c>
      <c r="R58" s="10">
        <f t="shared" si="3"/>
        <v>1</v>
      </c>
      <c r="Y58" t="str">
        <f t="shared" si="4"/>
        <v>cftrp-o</v>
      </c>
      <c r="Z58" s="10">
        <f t="shared" si="5"/>
        <v>1</v>
      </c>
    </row>
    <row r="59" spans="1:26" x14ac:dyDescent="0.25">
      <c r="A59" t="str">
        <f>Elasticities!A59</f>
        <v>ctrps</v>
      </c>
      <c r="B59" s="10">
        <v>1</v>
      </c>
      <c r="I59" t="str">
        <f t="shared" si="0"/>
        <v>ctrps</v>
      </c>
      <c r="J59" s="10">
        <f t="shared" si="1"/>
        <v>1</v>
      </c>
      <c r="Q59" t="str">
        <f t="shared" si="2"/>
        <v>ctrps</v>
      </c>
      <c r="R59" s="10">
        <f t="shared" si="3"/>
        <v>1</v>
      </c>
      <c r="Y59" t="str">
        <f t="shared" si="4"/>
        <v>ctrps</v>
      </c>
      <c r="Z59" s="10">
        <f t="shared" si="5"/>
        <v>1</v>
      </c>
    </row>
    <row r="60" spans="1:26" x14ac:dyDescent="0.25">
      <c r="A60" t="str">
        <f>Elasticities!A60</f>
        <v>cprtr</v>
      </c>
      <c r="B60" s="10">
        <v>1</v>
      </c>
      <c r="I60" t="str">
        <f t="shared" si="0"/>
        <v>cprtr</v>
      </c>
      <c r="J60" s="10">
        <f t="shared" si="1"/>
        <v>1</v>
      </c>
      <c r="Q60" t="str">
        <f t="shared" si="2"/>
        <v>cprtr</v>
      </c>
      <c r="R60" s="10">
        <f t="shared" si="3"/>
        <v>1</v>
      </c>
      <c r="Y60" t="str">
        <f t="shared" si="4"/>
        <v>cprtr</v>
      </c>
      <c r="Z60" s="10">
        <f t="shared" si="5"/>
        <v>1</v>
      </c>
    </row>
    <row r="61" spans="1:26" x14ac:dyDescent="0.25">
      <c r="A61" t="str">
        <f>Elasticities!A61</f>
        <v>ccomm</v>
      </c>
      <c r="B61" s="10">
        <v>1</v>
      </c>
      <c r="I61" t="str">
        <f t="shared" ref="I61" si="6">A61</f>
        <v>ccomm</v>
      </c>
      <c r="J61" s="10">
        <f t="shared" ref="J61" si="7">B61</f>
        <v>1</v>
      </c>
      <c r="Q61" t="str">
        <f t="shared" ref="Q61" si="8">I61</f>
        <v>ccomm</v>
      </c>
      <c r="R61" s="10">
        <f t="shared" ref="R61" si="9">J61</f>
        <v>1</v>
      </c>
      <c r="Y61" t="str">
        <f t="shared" ref="Y61" si="10">Q61</f>
        <v>ccomm</v>
      </c>
      <c r="Z61" s="10">
        <f t="shared" ref="Z61" si="11">R61</f>
        <v>1</v>
      </c>
    </row>
    <row r="62" spans="1:26" x14ac:dyDescent="0.25">
      <c r="A62" s="73" t="str">
        <f>Elasticities!A62</f>
        <v>cfsrv</v>
      </c>
      <c r="B62" s="74">
        <v>1</v>
      </c>
      <c r="C62" s="73"/>
      <c r="D62" s="73"/>
      <c r="E62" s="73"/>
      <c r="F62" s="73"/>
      <c r="G62" s="73"/>
      <c r="H62" s="73"/>
      <c r="I62" s="73" t="str">
        <f t="shared" ref="I62" si="12">A62</f>
        <v>cfsrv</v>
      </c>
      <c r="J62" s="74">
        <f t="shared" ref="J62" si="13">B62</f>
        <v>1</v>
      </c>
      <c r="K62" s="73"/>
      <c r="L62" s="73"/>
      <c r="M62" s="73"/>
      <c r="N62" s="73"/>
      <c r="O62" s="73"/>
      <c r="P62" s="73"/>
      <c r="Q62" s="73" t="str">
        <f t="shared" ref="Q62" si="14">I62</f>
        <v>cfsrv</v>
      </c>
      <c r="R62" s="74">
        <f t="shared" ref="R62" si="15">J62</f>
        <v>1</v>
      </c>
      <c r="S62" s="73"/>
      <c r="T62" s="73"/>
      <c r="U62" s="73"/>
      <c r="V62" s="73"/>
      <c r="W62" s="73"/>
      <c r="X62" s="73"/>
      <c r="Y62" s="73" t="str">
        <f t="shared" ref="Y62" si="16">Q62</f>
        <v>cfsrv</v>
      </c>
      <c r="Z62" s="74">
        <f t="shared" ref="Z62" si="17">R62</f>
        <v>1</v>
      </c>
    </row>
    <row r="63" spans="1:26" x14ac:dyDescent="0.25">
      <c r="A63" s="79" t="str">
        <f>Elasticities!A63</f>
        <v>cbsrv</v>
      </c>
      <c r="B63" s="80">
        <v>1</v>
      </c>
      <c r="C63" s="79"/>
      <c r="D63" s="79"/>
      <c r="E63" s="79"/>
      <c r="F63" s="79"/>
      <c r="G63" s="79"/>
      <c r="H63" s="79"/>
      <c r="I63" s="79" t="str">
        <f t="shared" ref="I63:I66" si="18">A63</f>
        <v>cbsrv</v>
      </c>
      <c r="J63" s="80">
        <f t="shared" ref="J63:J66" si="19">B63</f>
        <v>1</v>
      </c>
      <c r="K63" s="79"/>
      <c r="L63" s="79"/>
      <c r="M63" s="79"/>
      <c r="N63" s="79"/>
      <c r="O63" s="79"/>
      <c r="P63" s="79"/>
      <c r="Q63" s="79" t="str">
        <f t="shared" ref="Q63:Q66" si="20">I63</f>
        <v>cbsrv</v>
      </c>
      <c r="R63" s="80">
        <f t="shared" ref="R63:R66" si="21">J63</f>
        <v>1</v>
      </c>
      <c r="S63" s="79"/>
      <c r="T63" s="79"/>
      <c r="U63" s="79"/>
      <c r="V63" s="79"/>
      <c r="W63" s="79"/>
      <c r="X63" s="79"/>
      <c r="Y63" s="79" t="str">
        <f t="shared" ref="Y63:Y66" si="22">Q63</f>
        <v>cbsrv</v>
      </c>
      <c r="Z63" s="80">
        <f t="shared" ref="Z63:Z66" si="23">R63</f>
        <v>1</v>
      </c>
    </row>
    <row r="64" spans="1:26" x14ac:dyDescent="0.25">
      <c r="A64" s="79" t="str">
        <f>Elasticities!A64</f>
        <v>cgsrv</v>
      </c>
      <c r="B64" s="80">
        <v>1</v>
      </c>
      <c r="C64" s="79"/>
      <c r="D64" s="79"/>
      <c r="E64" s="79"/>
      <c r="F64" s="79"/>
      <c r="G64" s="79"/>
      <c r="H64" s="79"/>
      <c r="I64" s="79" t="str">
        <f t="shared" si="18"/>
        <v>cgsrv</v>
      </c>
      <c r="J64" s="80">
        <f t="shared" si="19"/>
        <v>1</v>
      </c>
      <c r="K64" s="79"/>
      <c r="L64" s="79"/>
      <c r="M64" s="79"/>
      <c r="N64" s="79"/>
      <c r="O64" s="79"/>
      <c r="P64" s="79"/>
      <c r="Q64" s="79" t="str">
        <f t="shared" si="20"/>
        <v>cgsrv</v>
      </c>
      <c r="R64" s="80">
        <f t="shared" si="21"/>
        <v>1</v>
      </c>
      <c r="S64" s="79"/>
      <c r="T64" s="79"/>
      <c r="U64" s="79"/>
      <c r="V64" s="79"/>
      <c r="W64" s="79"/>
      <c r="X64" s="79"/>
      <c r="Y64" s="79" t="str">
        <f t="shared" si="22"/>
        <v>cgsrv</v>
      </c>
      <c r="Z64" s="80">
        <f t="shared" si="23"/>
        <v>1</v>
      </c>
    </row>
    <row r="65" spans="1:26" x14ac:dyDescent="0.25">
      <c r="A65" s="79" t="str">
        <f>Elasticities!A65</f>
        <v>cosrv</v>
      </c>
      <c r="B65" s="80">
        <v>1</v>
      </c>
      <c r="C65" s="79"/>
      <c r="D65" s="79"/>
      <c r="E65" s="79"/>
      <c r="F65" s="79"/>
      <c r="G65" s="79"/>
      <c r="H65" s="79"/>
      <c r="I65" s="79" t="str">
        <f t="shared" si="18"/>
        <v>cosrv</v>
      </c>
      <c r="J65" s="80">
        <f t="shared" si="19"/>
        <v>1</v>
      </c>
      <c r="K65" s="79"/>
      <c r="L65" s="79"/>
      <c r="M65" s="79"/>
      <c r="N65" s="79"/>
      <c r="O65" s="79"/>
      <c r="P65" s="79"/>
      <c r="Q65" s="79" t="str">
        <f t="shared" si="20"/>
        <v>cosrv</v>
      </c>
      <c r="R65" s="80">
        <f t="shared" si="21"/>
        <v>1</v>
      </c>
      <c r="S65" s="79"/>
      <c r="T65" s="79"/>
      <c r="U65" s="79"/>
      <c r="V65" s="79"/>
      <c r="W65" s="79"/>
      <c r="X65" s="79"/>
      <c r="Y65" s="79" t="str">
        <f t="shared" si="22"/>
        <v>cosrv</v>
      </c>
      <c r="Z65" s="80">
        <f t="shared" si="23"/>
        <v>1</v>
      </c>
    </row>
    <row r="66" spans="1:26" x14ac:dyDescent="0.25">
      <c r="A66" s="79" t="str">
        <f>Elasticities!A66</f>
        <v>cimpt</v>
      </c>
      <c r="B66" s="80">
        <v>1</v>
      </c>
      <c r="C66" s="79"/>
      <c r="D66" s="79"/>
      <c r="E66" s="79"/>
      <c r="F66" s="79"/>
      <c r="G66" s="79"/>
      <c r="H66" s="79"/>
      <c r="I66" s="79" t="str">
        <f t="shared" si="18"/>
        <v>cimpt</v>
      </c>
      <c r="J66" s="80">
        <f t="shared" si="19"/>
        <v>1</v>
      </c>
      <c r="K66" s="79"/>
      <c r="L66" s="79"/>
      <c r="M66" s="79"/>
      <c r="N66" s="79"/>
      <c r="O66" s="79"/>
      <c r="P66" s="79"/>
      <c r="Q66" s="79" t="str">
        <f t="shared" si="20"/>
        <v>cimpt</v>
      </c>
      <c r="R66" s="80">
        <f t="shared" si="21"/>
        <v>1</v>
      </c>
      <c r="S66" s="79"/>
      <c r="T66" s="79"/>
      <c r="U66" s="79"/>
      <c r="V66" s="79"/>
      <c r="W66" s="79"/>
      <c r="X66" s="79"/>
      <c r="Y66" s="79" t="str">
        <f t="shared" si="22"/>
        <v>cimpt</v>
      </c>
      <c r="Z66" s="80">
        <f t="shared" si="23"/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82"/>
  <sheetViews>
    <sheetView zoomScale="80" zoomScaleNormal="80" workbookViewId="0">
      <pane xSplit="1" ySplit="7" topLeftCell="B33" activePane="bottomRight" state="frozen"/>
      <selection activeCell="D21" sqref="D21"/>
      <selection pane="topRight" activeCell="D21" sqref="D21"/>
      <selection pane="bottomLeft" activeCell="D21" sqref="D21"/>
      <selection pane="bottomRight" activeCell="R57" sqref="R57:U59"/>
    </sheetView>
  </sheetViews>
  <sheetFormatPr defaultColWidth="8.7109375" defaultRowHeight="15" x14ac:dyDescent="0.25"/>
  <cols>
    <col min="7" max="10" width="8.7109375" bestFit="1" customWidth="1"/>
    <col min="11" max="11" width="9.5703125" bestFit="1" customWidth="1"/>
    <col min="18" max="21" width="12.28515625" bestFit="1" customWidth="1"/>
    <col min="28" max="28" width="8.7109375" style="61"/>
    <col min="29" max="29" width="9" style="61" bestFit="1" customWidth="1"/>
    <col min="30" max="30" width="12.42578125" style="61" bestFit="1" customWidth="1"/>
    <col min="31" max="31" width="11.85546875" style="61" bestFit="1" customWidth="1"/>
    <col min="32" max="32" width="12.42578125" style="61" bestFit="1" customWidth="1"/>
    <col min="33" max="33" width="11.28515625" bestFit="1" customWidth="1"/>
  </cols>
  <sheetData>
    <row r="1" spans="1:41" x14ac:dyDescent="0.25">
      <c r="A1" s="58" t="s">
        <v>314</v>
      </c>
    </row>
    <row r="3" spans="1:41" x14ac:dyDescent="0.25">
      <c r="A3" s="3" t="s">
        <v>309</v>
      </c>
    </row>
    <row r="4" spans="1:41" x14ac:dyDescent="0.25">
      <c r="A4" s="5" t="s">
        <v>316</v>
      </c>
      <c r="F4" s="3" t="s">
        <v>306</v>
      </c>
      <c r="Q4" s="3" t="s">
        <v>305</v>
      </c>
    </row>
    <row r="5" spans="1:41" x14ac:dyDescent="0.25">
      <c r="A5" s="5" t="s">
        <v>318</v>
      </c>
      <c r="F5" s="5" t="s">
        <v>416</v>
      </c>
      <c r="Q5" s="5" t="s">
        <v>315</v>
      </c>
    </row>
    <row r="6" spans="1:41" x14ac:dyDescent="0.25">
      <c r="A6" s="5" t="s">
        <v>317</v>
      </c>
      <c r="F6" s="5" t="s">
        <v>303</v>
      </c>
      <c r="Q6" s="5" t="s">
        <v>307</v>
      </c>
    </row>
    <row r="7" spans="1:41" x14ac:dyDescent="0.25">
      <c r="B7" s="12" t="s">
        <v>308</v>
      </c>
      <c r="C7" s="12" t="s">
        <v>313</v>
      </c>
      <c r="G7" t="s">
        <v>392</v>
      </c>
      <c r="H7" t="s">
        <v>393</v>
      </c>
      <c r="I7" t="s">
        <v>394</v>
      </c>
      <c r="J7" t="s">
        <v>395</v>
      </c>
      <c r="K7" t="s">
        <v>45</v>
      </c>
      <c r="L7" t="s">
        <v>415</v>
      </c>
      <c r="R7" t="s">
        <v>392</v>
      </c>
      <c r="S7" t="s">
        <v>393</v>
      </c>
      <c r="T7" t="s">
        <v>394</v>
      </c>
      <c r="U7" t="s">
        <v>395</v>
      </c>
      <c r="V7" t="s">
        <v>45</v>
      </c>
      <c r="W7" t="s">
        <v>415</v>
      </c>
      <c r="AC7" s="61" t="s">
        <v>392</v>
      </c>
      <c r="AD7" s="61" t="s">
        <v>393</v>
      </c>
      <c r="AE7" s="61" t="s">
        <v>394</v>
      </c>
      <c r="AF7" s="61" t="s">
        <v>395</v>
      </c>
    </row>
    <row r="8" spans="1:41" x14ac:dyDescent="0.25">
      <c r="A8" t="s">
        <v>392</v>
      </c>
      <c r="B8" s="12">
        <v>4</v>
      </c>
      <c r="C8" s="12">
        <v>1000000</v>
      </c>
      <c r="F8" t="s">
        <v>64</v>
      </c>
      <c r="G8" s="10"/>
      <c r="H8" s="10"/>
      <c r="I8" s="10"/>
      <c r="J8" s="10"/>
      <c r="K8" s="10"/>
      <c r="L8" s="10">
        <v>1</v>
      </c>
      <c r="Q8" t="str">
        <f>F8</f>
        <v>total</v>
      </c>
      <c r="R8" s="32">
        <f>VLOOKUP($Q8,$AB$8:$AF$82,2,)</f>
        <v>38372.950634425142</v>
      </c>
      <c r="S8" s="32">
        <f>VLOOKUP($Q8,$AB$8:$AF$82,3,)</f>
        <v>49608.797216751009</v>
      </c>
      <c r="T8" s="32">
        <f>VLOOKUP($Q8,$AB$8:$AF$82,4,)</f>
        <v>86359.848282556864</v>
      </c>
      <c r="U8" s="32">
        <f>VLOOKUP($Q8,$AB$8:$AF$82,5,)</f>
        <v>171621.03951125269</v>
      </c>
      <c r="V8" s="10"/>
      <c r="W8" s="10"/>
      <c r="AB8" s="61" t="s">
        <v>64</v>
      </c>
      <c r="AC8" s="61">
        <v>38372.950634425142</v>
      </c>
      <c r="AD8" s="62">
        <v>49608.797216751009</v>
      </c>
      <c r="AE8" s="62">
        <v>86359.848282556864</v>
      </c>
      <c r="AF8" s="62">
        <v>171621.03951125269</v>
      </c>
      <c r="AG8" s="33"/>
      <c r="AL8" s="59"/>
      <c r="AM8" s="59"/>
      <c r="AN8" s="59"/>
      <c r="AO8" s="59"/>
    </row>
    <row r="9" spans="1:41" x14ac:dyDescent="0.25">
      <c r="A9" t="s">
        <v>393</v>
      </c>
      <c r="B9" s="12">
        <f>B8</f>
        <v>4</v>
      </c>
      <c r="C9" s="12">
        <v>1000000</v>
      </c>
      <c r="F9" t="str">
        <f>Sets!E7</f>
        <v>aagri</v>
      </c>
      <c r="G9" s="19"/>
      <c r="H9" s="19"/>
      <c r="I9" s="19"/>
      <c r="J9" s="19"/>
      <c r="L9" s="10"/>
      <c r="Q9" t="str">
        <f t="shared" ref="Q9:Q53" si="0">F9</f>
        <v>aagri</v>
      </c>
      <c r="R9" s="32">
        <f t="shared" ref="R9:R50" si="1">VLOOKUP($Q9,$AB$8:$AF$82,2,)</f>
        <v>15130.458079384229</v>
      </c>
      <c r="S9" s="32">
        <f t="shared" ref="S9:S50" si="2">VLOOKUP($Q9,$AB$8:$AF$82,3,)</f>
        <v>20447.194100988632</v>
      </c>
      <c r="T9" s="32">
        <f t="shared" ref="T9:T50" si="3">VLOOKUP($Q9,$AB$8:$AF$82,4,)</f>
        <v>31379.453910173139</v>
      </c>
      <c r="U9" s="32">
        <f t="shared" ref="U9:U50" si="4">VLOOKUP($Q9,$AB$8:$AF$82,5,)</f>
        <v>93887.039279241551</v>
      </c>
      <c r="V9" s="10"/>
      <c r="W9" s="10"/>
      <c r="AB9" s="61" t="s">
        <v>8</v>
      </c>
      <c r="AC9" s="61">
        <v>15130.458079384229</v>
      </c>
      <c r="AD9" s="62">
        <v>20447.194100988632</v>
      </c>
      <c r="AE9" s="62">
        <v>31379.453910173139</v>
      </c>
      <c r="AF9" s="62">
        <v>93887.039279241551</v>
      </c>
      <c r="AG9" s="33"/>
      <c r="AL9" s="59"/>
      <c r="AM9" s="59"/>
      <c r="AN9" s="59"/>
      <c r="AO9" s="59"/>
    </row>
    <row r="10" spans="1:41" x14ac:dyDescent="0.25">
      <c r="A10" t="s">
        <v>394</v>
      </c>
      <c r="B10" s="12">
        <f t="shared" ref="B10:B11" si="5">B9</f>
        <v>4</v>
      </c>
      <c r="C10" s="12">
        <v>1000000</v>
      </c>
      <c r="F10" t="str">
        <f>Sets!E8</f>
        <v>afore</v>
      </c>
      <c r="I10" s="19"/>
      <c r="L10" s="10"/>
      <c r="Q10" t="str">
        <f t="shared" si="0"/>
        <v>afore</v>
      </c>
      <c r="R10" s="32">
        <f t="shared" si="1"/>
        <v>47759.703691149203</v>
      </c>
      <c r="S10" s="32">
        <f t="shared" si="2"/>
        <v>48510.017273408208</v>
      </c>
      <c r="T10" s="32">
        <f t="shared" si="3"/>
        <v>70092.962846013383</v>
      </c>
      <c r="U10" s="32">
        <f t="shared" si="4"/>
        <v>205314.53530763838</v>
      </c>
      <c r="V10" s="10"/>
      <c r="W10" s="10"/>
      <c r="AB10" s="61" t="s">
        <v>413</v>
      </c>
      <c r="AC10" s="61">
        <v>15130.458079384229</v>
      </c>
      <c r="AD10" s="62">
        <v>20447.194100988632</v>
      </c>
      <c r="AE10" s="62">
        <v>31379.453910173139</v>
      </c>
      <c r="AF10" s="62">
        <v>93887.039279241551</v>
      </c>
      <c r="AG10" s="33"/>
      <c r="AL10" s="60"/>
      <c r="AM10" s="60"/>
      <c r="AN10" s="60"/>
      <c r="AO10" s="60"/>
    </row>
    <row r="11" spans="1:41" x14ac:dyDescent="0.25">
      <c r="A11" t="s">
        <v>395</v>
      </c>
      <c r="B11" s="12">
        <f t="shared" si="5"/>
        <v>4</v>
      </c>
      <c r="C11" s="12">
        <v>1000000</v>
      </c>
      <c r="F11" t="str">
        <f>Sets!E9</f>
        <v>afish</v>
      </c>
      <c r="G11" s="19"/>
      <c r="H11" s="19"/>
      <c r="I11" s="19"/>
      <c r="J11" s="19"/>
      <c r="L11" s="10"/>
      <c r="Q11" t="str">
        <f t="shared" si="0"/>
        <v>afish</v>
      </c>
      <c r="R11" s="32">
        <f t="shared" si="1"/>
        <v>47759.703691149203</v>
      </c>
      <c r="S11" s="32">
        <f t="shared" si="2"/>
        <v>48510.017273408208</v>
      </c>
      <c r="T11" s="32">
        <f t="shared" si="3"/>
        <v>70092.962846013383</v>
      </c>
      <c r="U11" s="32">
        <f t="shared" si="4"/>
        <v>205314.53530763838</v>
      </c>
      <c r="V11" s="10"/>
      <c r="W11" s="10"/>
      <c r="AB11" s="61" t="s">
        <v>403</v>
      </c>
      <c r="AC11" s="61">
        <v>47759.703691149203</v>
      </c>
      <c r="AD11" s="62">
        <v>48510.017273408208</v>
      </c>
      <c r="AE11" s="62">
        <v>70092.962846013383</v>
      </c>
      <c r="AF11" s="62">
        <v>205314.53530763838</v>
      </c>
      <c r="AG11" s="33"/>
      <c r="AL11" s="59"/>
      <c r="AM11" s="59"/>
      <c r="AN11" s="59"/>
      <c r="AO11" s="59"/>
    </row>
    <row r="12" spans="1:41" x14ac:dyDescent="0.25">
      <c r="A12" t="s">
        <v>45</v>
      </c>
      <c r="B12" s="12">
        <v>1</v>
      </c>
      <c r="C12" s="12">
        <v>0.5</v>
      </c>
      <c r="F12" t="str">
        <f>Sets!E10</f>
        <v>acoal</v>
      </c>
      <c r="G12" s="19"/>
      <c r="H12" s="19"/>
      <c r="I12" s="19"/>
      <c r="J12" s="19"/>
      <c r="L12" s="10"/>
      <c r="Q12" t="str">
        <f t="shared" si="0"/>
        <v>acoal</v>
      </c>
      <c r="R12" s="32">
        <f t="shared" si="1"/>
        <v>130103.58414586011</v>
      </c>
      <c r="S12" s="32">
        <f t="shared" si="2"/>
        <v>131544.73930673685</v>
      </c>
      <c r="T12" s="32">
        <f t="shared" si="3"/>
        <v>205106.57240339031</v>
      </c>
      <c r="U12" s="32">
        <f t="shared" si="4"/>
        <v>360339.99129743408</v>
      </c>
      <c r="V12" s="10"/>
      <c r="W12" s="10"/>
      <c r="AB12" s="61" t="s">
        <v>404</v>
      </c>
      <c r="AC12" s="61">
        <v>47759.703691149203</v>
      </c>
      <c r="AD12" s="62">
        <v>48510.017273408208</v>
      </c>
      <c r="AE12" s="62">
        <v>70092.962846013383</v>
      </c>
      <c r="AF12" s="62">
        <v>205314.53530763838</v>
      </c>
      <c r="AG12" s="33"/>
      <c r="AL12" s="59"/>
      <c r="AM12" s="59"/>
      <c r="AN12" s="59"/>
      <c r="AO12" s="59"/>
    </row>
    <row r="13" spans="1:41" x14ac:dyDescent="0.25">
      <c r="F13" t="str">
        <f>Sets!E11</f>
        <v>agold</v>
      </c>
      <c r="G13" s="19"/>
      <c r="H13" s="19"/>
      <c r="I13" s="19"/>
      <c r="J13" s="19"/>
      <c r="L13" s="10"/>
      <c r="Q13" t="str">
        <f t="shared" si="0"/>
        <v>agold</v>
      </c>
      <c r="R13" s="32">
        <f t="shared" si="1"/>
        <v>214120.69972792576</v>
      </c>
      <c r="S13" s="32">
        <f t="shared" si="2"/>
        <v>246667.36790741305</v>
      </c>
      <c r="T13" s="32">
        <f t="shared" si="3"/>
        <v>314502.50775937439</v>
      </c>
      <c r="U13" s="32">
        <f t="shared" si="4"/>
        <v>474230.17608181777</v>
      </c>
      <c r="V13" s="10"/>
      <c r="W13" s="10"/>
      <c r="AB13" s="61" t="s">
        <v>9</v>
      </c>
      <c r="AC13" s="61">
        <v>130103.58414586011</v>
      </c>
      <c r="AD13" s="62">
        <v>131544.73930673685</v>
      </c>
      <c r="AE13" s="62">
        <v>205106.57240339031</v>
      </c>
      <c r="AF13" s="62">
        <v>360339.99129743408</v>
      </c>
      <c r="AG13" s="33"/>
      <c r="AL13" s="59"/>
      <c r="AM13" s="59"/>
      <c r="AN13" s="59"/>
      <c r="AO13" s="59"/>
    </row>
    <row r="14" spans="1:41" x14ac:dyDescent="0.25">
      <c r="F14" t="str">
        <f>Sets!E12</f>
        <v>apgm</v>
      </c>
      <c r="G14" s="19"/>
      <c r="H14" s="19"/>
      <c r="I14" s="19"/>
      <c r="J14" s="19"/>
      <c r="L14" s="10"/>
      <c r="Q14" t="str">
        <f t="shared" si="0"/>
        <v>apgm</v>
      </c>
      <c r="R14" s="32">
        <f>R13</f>
        <v>214120.69972792576</v>
      </c>
      <c r="S14" s="32">
        <f t="shared" ref="S14:U14" si="6">S13</f>
        <v>246667.36790741305</v>
      </c>
      <c r="T14" s="32">
        <f t="shared" si="6"/>
        <v>314502.50775937439</v>
      </c>
      <c r="U14" s="32">
        <f t="shared" si="6"/>
        <v>474230.17608181777</v>
      </c>
      <c r="V14" s="10"/>
      <c r="W14" s="10"/>
      <c r="AB14" s="61" t="s">
        <v>591</v>
      </c>
      <c r="AC14" s="61">
        <v>214120.69972792576</v>
      </c>
      <c r="AD14" s="62">
        <v>246667.36790741305</v>
      </c>
      <c r="AE14" s="62">
        <v>314502.50775937439</v>
      </c>
      <c r="AF14" s="62">
        <v>474230.17608181777</v>
      </c>
      <c r="AG14" s="33"/>
      <c r="AL14" s="59"/>
      <c r="AM14" s="59"/>
      <c r="AN14" s="59"/>
      <c r="AO14" s="59"/>
    </row>
    <row r="15" spans="1:41" x14ac:dyDescent="0.25">
      <c r="F15" t="str">
        <f>Sets!E13</f>
        <v>amore</v>
      </c>
      <c r="G15" s="19"/>
      <c r="H15" s="19"/>
      <c r="I15" s="19"/>
      <c r="J15" s="19"/>
      <c r="L15" s="10"/>
      <c r="Q15" t="str">
        <f t="shared" si="0"/>
        <v>amore</v>
      </c>
      <c r="R15" s="32">
        <f t="shared" si="1"/>
        <v>204350.43659541456</v>
      </c>
      <c r="S15" s="32">
        <f t="shared" si="2"/>
        <v>217083.00120392026</v>
      </c>
      <c r="T15" s="32">
        <f t="shared" si="3"/>
        <v>272381.66378058126</v>
      </c>
      <c r="U15" s="32">
        <f t="shared" si="4"/>
        <v>417865.73346141761</v>
      </c>
      <c r="V15" s="10"/>
      <c r="W15" s="10"/>
      <c r="AB15" s="61" t="s">
        <v>592</v>
      </c>
      <c r="AC15" s="61">
        <v>204350.43659541456</v>
      </c>
      <c r="AD15" s="62">
        <v>217083.00120392026</v>
      </c>
      <c r="AE15" s="62">
        <v>272381.66378058126</v>
      </c>
      <c r="AF15" s="62">
        <v>417865.73346141761</v>
      </c>
      <c r="AG15" s="33"/>
      <c r="AL15" s="59"/>
      <c r="AM15" s="59"/>
      <c r="AN15" s="59"/>
      <c r="AO15" s="59"/>
    </row>
    <row r="16" spans="1:41" x14ac:dyDescent="0.25">
      <c r="F16" t="str">
        <f>Sets!E14</f>
        <v>amine</v>
      </c>
      <c r="Q16" t="str">
        <f t="shared" si="0"/>
        <v>amine</v>
      </c>
      <c r="R16" s="32">
        <f t="shared" si="1"/>
        <v>78535.720303083435</v>
      </c>
      <c r="S16" s="32">
        <f t="shared" si="2"/>
        <v>135235.96954378055</v>
      </c>
      <c r="T16" s="32">
        <f t="shared" si="3"/>
        <v>159362.8157128233</v>
      </c>
      <c r="U16" s="32">
        <f t="shared" si="4"/>
        <v>358257.66772000899</v>
      </c>
      <c r="V16" s="10"/>
      <c r="W16" s="10"/>
      <c r="AB16" s="61" t="s">
        <v>328</v>
      </c>
      <c r="AC16" s="61">
        <v>204350.43659541456</v>
      </c>
      <c r="AD16" s="62">
        <v>217083.00120392026</v>
      </c>
      <c r="AE16" s="62">
        <v>272381.66378058126</v>
      </c>
      <c r="AF16" s="62">
        <v>417865.73346141761</v>
      </c>
      <c r="AG16" s="33"/>
      <c r="AL16" s="59"/>
      <c r="AM16" s="59"/>
      <c r="AN16" s="59"/>
      <c r="AO16" s="59"/>
    </row>
    <row r="17" spans="6:41" x14ac:dyDescent="0.25">
      <c r="F17" t="str">
        <f>Sets!E15</f>
        <v>acoil</v>
      </c>
      <c r="G17" s="19"/>
      <c r="H17" s="19"/>
      <c r="I17" s="19"/>
      <c r="J17" s="19"/>
      <c r="L17" s="10"/>
      <c r="Q17" t="str">
        <f t="shared" si="0"/>
        <v>acoil</v>
      </c>
      <c r="R17" s="32">
        <f t="shared" si="1"/>
        <v>204350.43659541456</v>
      </c>
      <c r="S17" s="32">
        <f t="shared" si="2"/>
        <v>217083.00120392026</v>
      </c>
      <c r="T17" s="32">
        <f t="shared" si="3"/>
        <v>272381.66378058126</v>
      </c>
      <c r="U17" s="32">
        <f t="shared" si="4"/>
        <v>417865.73346141761</v>
      </c>
      <c r="V17" s="10"/>
      <c r="W17" s="10"/>
      <c r="AB17" s="61" t="s">
        <v>409</v>
      </c>
      <c r="AC17" s="61">
        <v>204350.43659541456</v>
      </c>
      <c r="AD17" s="62">
        <v>217083.00120392026</v>
      </c>
      <c r="AE17" s="62">
        <v>272381.66378058126</v>
      </c>
      <c r="AF17" s="62">
        <v>417865.73346141761</v>
      </c>
      <c r="AG17" s="33"/>
      <c r="AL17" s="59"/>
      <c r="AM17" s="59"/>
      <c r="AN17" s="59"/>
      <c r="AO17" s="59"/>
    </row>
    <row r="18" spans="6:41" x14ac:dyDescent="0.25">
      <c r="F18" t="str">
        <f>Sets!E16</f>
        <v>angas</v>
      </c>
      <c r="G18" s="19"/>
      <c r="H18" s="19"/>
      <c r="I18" s="19"/>
      <c r="J18" s="19"/>
      <c r="L18" s="10"/>
      <c r="Q18" t="str">
        <f t="shared" si="0"/>
        <v>angas</v>
      </c>
      <c r="R18" s="32">
        <f t="shared" si="1"/>
        <v>204350.43659541456</v>
      </c>
      <c r="S18" s="32">
        <f t="shared" si="2"/>
        <v>217083.00120392026</v>
      </c>
      <c r="T18" s="32">
        <f t="shared" si="3"/>
        <v>272381.66378058126</v>
      </c>
      <c r="U18" s="32">
        <f t="shared" si="4"/>
        <v>417865.73346141761</v>
      </c>
      <c r="V18" s="10"/>
      <c r="W18" s="10"/>
      <c r="AB18" s="61" t="s">
        <v>580</v>
      </c>
      <c r="AC18" s="61">
        <v>204350.43659541456</v>
      </c>
      <c r="AD18" s="62">
        <v>217083.00120392026</v>
      </c>
      <c r="AE18" s="62">
        <v>272381.66378058126</v>
      </c>
      <c r="AF18" s="62">
        <v>417865.73346141761</v>
      </c>
      <c r="AG18" s="33"/>
      <c r="AL18" s="59"/>
      <c r="AM18" s="59"/>
      <c r="AN18" s="59"/>
      <c r="AO18" s="59"/>
    </row>
    <row r="19" spans="6:41" x14ac:dyDescent="0.25">
      <c r="F19" t="str">
        <f>Sets!E17</f>
        <v>ahydr</v>
      </c>
      <c r="G19" s="19"/>
      <c r="H19" s="19"/>
      <c r="I19" s="19"/>
      <c r="J19" s="19"/>
      <c r="L19" s="10"/>
      <c r="Q19" t="str">
        <f t="shared" si="0"/>
        <v>ahydr</v>
      </c>
      <c r="R19" s="32">
        <f t="shared" si="1"/>
        <v>204350.43659541456</v>
      </c>
      <c r="S19" s="32">
        <f t="shared" si="2"/>
        <v>217083.00120392026</v>
      </c>
      <c r="T19" s="32">
        <f t="shared" si="3"/>
        <v>272381.66378058126</v>
      </c>
      <c r="U19" s="32">
        <f t="shared" si="4"/>
        <v>417865.73346141761</v>
      </c>
      <c r="V19" s="10"/>
      <c r="W19" s="10"/>
      <c r="AB19" s="61" t="s">
        <v>567</v>
      </c>
      <c r="AC19" s="61">
        <v>78535.720303083435</v>
      </c>
      <c r="AD19" s="62">
        <v>135235.96954378055</v>
      </c>
      <c r="AE19" s="62">
        <v>159362.8157128233</v>
      </c>
      <c r="AF19" s="62">
        <v>358257.66772000899</v>
      </c>
      <c r="AG19" s="33"/>
      <c r="AL19" s="59"/>
      <c r="AM19" s="59"/>
      <c r="AN19" s="59"/>
      <c r="AO19" s="59"/>
    </row>
    <row r="20" spans="6:41" x14ac:dyDescent="0.25">
      <c r="F20" t="str">
        <f>Sets!E18</f>
        <v>afood</v>
      </c>
      <c r="G20" s="19"/>
      <c r="H20" s="19"/>
      <c r="I20" s="19"/>
      <c r="J20" s="19"/>
      <c r="L20" s="10"/>
      <c r="Q20" t="str">
        <f t="shared" si="0"/>
        <v>afood</v>
      </c>
      <c r="R20" s="32">
        <f t="shared" si="1"/>
        <v>65494.606967208543</v>
      </c>
      <c r="S20" s="32">
        <f t="shared" si="2"/>
        <v>68183.150908394222</v>
      </c>
      <c r="T20" s="32">
        <f t="shared" si="3"/>
        <v>95187.129196503171</v>
      </c>
      <c r="U20" s="32">
        <f t="shared" si="4"/>
        <v>263841.26726285357</v>
      </c>
      <c r="V20" s="10"/>
      <c r="W20" s="10"/>
      <c r="AB20" s="61" t="s">
        <v>11</v>
      </c>
      <c r="AC20" s="61">
        <v>65494.606967208543</v>
      </c>
      <c r="AD20" s="62">
        <v>68183.150908394222</v>
      </c>
      <c r="AE20" s="62">
        <v>95187.129196503171</v>
      </c>
      <c r="AF20" s="62">
        <v>263841.26726285357</v>
      </c>
      <c r="AG20" s="33"/>
      <c r="AL20" s="59"/>
      <c r="AM20" s="59"/>
      <c r="AN20" s="59"/>
      <c r="AO20" s="59"/>
    </row>
    <row r="21" spans="6:41" x14ac:dyDescent="0.25">
      <c r="F21" t="str">
        <f>Sets!E19</f>
        <v>abevt</v>
      </c>
      <c r="G21" s="19"/>
      <c r="H21" s="19"/>
      <c r="I21" s="19"/>
      <c r="J21" s="19"/>
      <c r="L21" s="10"/>
      <c r="Q21" t="str">
        <f t="shared" si="0"/>
        <v>abevt</v>
      </c>
      <c r="R21" s="32">
        <f t="shared" si="1"/>
        <v>65494.606967208543</v>
      </c>
      <c r="S21" s="32">
        <f t="shared" si="2"/>
        <v>68183.150908394222</v>
      </c>
      <c r="T21" s="32">
        <f t="shared" si="3"/>
        <v>95187.129196503171</v>
      </c>
      <c r="U21" s="32">
        <f t="shared" si="4"/>
        <v>263841.26726285357</v>
      </c>
      <c r="V21" s="10"/>
      <c r="W21" s="10"/>
      <c r="AB21" s="61" t="s">
        <v>348</v>
      </c>
      <c r="AC21" s="61">
        <v>65494.606967208543</v>
      </c>
      <c r="AD21" s="62">
        <v>68183.150908394222</v>
      </c>
      <c r="AE21" s="62">
        <v>95187.129196503171</v>
      </c>
      <c r="AF21" s="62">
        <v>263841.26726285357</v>
      </c>
      <c r="AG21" s="33"/>
      <c r="AL21" s="59"/>
      <c r="AM21" s="59"/>
      <c r="AN21" s="59"/>
      <c r="AO21" s="59"/>
    </row>
    <row r="22" spans="6:41" x14ac:dyDescent="0.25">
      <c r="F22" t="str">
        <f>Sets!E20</f>
        <v>atext</v>
      </c>
      <c r="G22" s="19"/>
      <c r="H22" s="19"/>
      <c r="I22" s="19"/>
      <c r="J22" s="19"/>
      <c r="L22" s="10"/>
      <c r="Q22" t="str">
        <f t="shared" si="0"/>
        <v>atext</v>
      </c>
      <c r="R22" s="32">
        <f t="shared" si="1"/>
        <v>17245.874001494445</v>
      </c>
      <c r="S22" s="32">
        <f t="shared" si="2"/>
        <v>32775.925571978594</v>
      </c>
      <c r="T22" s="32">
        <f t="shared" si="3"/>
        <v>34328.053822347305</v>
      </c>
      <c r="U22" s="32">
        <f t="shared" si="4"/>
        <v>68209.470545438235</v>
      </c>
      <c r="V22" s="10"/>
      <c r="W22" s="10"/>
      <c r="AB22" s="61" t="s">
        <v>12</v>
      </c>
      <c r="AC22" s="61">
        <v>17245.874001494445</v>
      </c>
      <c r="AD22" s="62">
        <v>32775.925571978594</v>
      </c>
      <c r="AE22" s="62">
        <v>34328.053822347305</v>
      </c>
      <c r="AF22" s="62">
        <v>68209.470545438235</v>
      </c>
      <c r="AG22" s="33"/>
      <c r="AL22" s="59"/>
      <c r="AM22" s="59"/>
      <c r="AN22" s="59"/>
      <c r="AO22" s="59"/>
    </row>
    <row r="23" spans="6:41" x14ac:dyDescent="0.25">
      <c r="F23" t="str">
        <f>Sets!E21</f>
        <v>aclth</v>
      </c>
      <c r="G23" s="19"/>
      <c r="H23" s="19"/>
      <c r="I23" s="19"/>
      <c r="J23" s="19"/>
      <c r="L23" s="10"/>
      <c r="Q23" t="str">
        <f t="shared" si="0"/>
        <v>aclth</v>
      </c>
      <c r="R23" s="32">
        <f t="shared" si="1"/>
        <v>17245.874001494445</v>
      </c>
      <c r="S23" s="32">
        <f t="shared" si="2"/>
        <v>32775.925571978594</v>
      </c>
      <c r="T23" s="32">
        <f t="shared" si="3"/>
        <v>34328.053822347305</v>
      </c>
      <c r="U23" s="32">
        <f t="shared" si="4"/>
        <v>68209.470545438235</v>
      </c>
      <c r="V23" s="10"/>
      <c r="W23" s="10"/>
      <c r="AB23" s="61" t="s">
        <v>349</v>
      </c>
      <c r="AC23" s="61">
        <v>17245.874001494445</v>
      </c>
      <c r="AD23" s="62">
        <v>32775.925571978594</v>
      </c>
      <c r="AE23" s="62">
        <v>34328.053822347305</v>
      </c>
      <c r="AF23" s="62">
        <v>68209.470545438235</v>
      </c>
      <c r="AG23" s="33"/>
      <c r="AL23" s="59"/>
      <c r="AM23" s="59"/>
      <c r="AN23" s="59"/>
      <c r="AO23" s="59"/>
    </row>
    <row r="24" spans="6:41" x14ac:dyDescent="0.25">
      <c r="F24" t="str">
        <f>Sets!E22</f>
        <v>aleat</v>
      </c>
      <c r="G24" s="19"/>
      <c r="H24" s="19"/>
      <c r="I24" s="19"/>
      <c r="J24" s="19"/>
      <c r="L24" s="10"/>
      <c r="Q24" t="str">
        <f t="shared" si="0"/>
        <v>aleat</v>
      </c>
      <c r="R24" s="32">
        <f t="shared" si="1"/>
        <v>17245.874001494445</v>
      </c>
      <c r="S24" s="32">
        <f t="shared" si="2"/>
        <v>32775.925571978594</v>
      </c>
      <c r="T24" s="32">
        <f t="shared" si="3"/>
        <v>34328.053822347305</v>
      </c>
      <c r="U24" s="32">
        <f t="shared" si="4"/>
        <v>68209.470545438235</v>
      </c>
      <c r="V24" s="10"/>
      <c r="W24" s="10"/>
      <c r="AB24" s="61" t="s">
        <v>350</v>
      </c>
      <c r="AC24" s="61">
        <v>17245.874001494445</v>
      </c>
      <c r="AD24" s="62">
        <v>32775.925571978594</v>
      </c>
      <c r="AE24" s="62">
        <v>34328.053822347305</v>
      </c>
      <c r="AF24" s="62">
        <v>68209.470545438235</v>
      </c>
      <c r="AG24" s="33"/>
      <c r="AL24" s="59"/>
      <c r="AM24" s="59"/>
      <c r="AN24" s="59"/>
      <c r="AO24" s="59"/>
    </row>
    <row r="25" spans="6:41" x14ac:dyDescent="0.25">
      <c r="F25" t="str">
        <f>Sets!E23</f>
        <v>afoot</v>
      </c>
      <c r="G25" s="19"/>
      <c r="H25" s="19"/>
      <c r="I25" s="19"/>
      <c r="J25" s="19"/>
      <c r="L25" s="10"/>
      <c r="Q25" t="str">
        <f t="shared" si="0"/>
        <v>afoot</v>
      </c>
      <c r="R25" s="32">
        <f t="shared" si="1"/>
        <v>17245.874001494445</v>
      </c>
      <c r="S25" s="32">
        <f t="shared" si="2"/>
        <v>32775.925571978594</v>
      </c>
      <c r="T25" s="32">
        <f t="shared" si="3"/>
        <v>34328.053822347305</v>
      </c>
      <c r="U25" s="32">
        <f t="shared" si="4"/>
        <v>68209.470545438235</v>
      </c>
      <c r="V25" s="10"/>
      <c r="W25" s="10"/>
      <c r="AB25" s="61" t="s">
        <v>351</v>
      </c>
      <c r="AC25" s="61">
        <v>17245.874001494445</v>
      </c>
      <c r="AD25" s="62">
        <v>32775.925571978594</v>
      </c>
      <c r="AE25" s="62">
        <v>34328.053822347305</v>
      </c>
      <c r="AF25" s="62">
        <v>68209.470545438235</v>
      </c>
      <c r="AG25" s="33"/>
      <c r="AL25" s="59"/>
      <c r="AM25" s="59"/>
      <c r="AN25" s="59"/>
      <c r="AO25" s="59"/>
    </row>
    <row r="26" spans="6:41" x14ac:dyDescent="0.25">
      <c r="F26" t="str">
        <f>Sets!E24</f>
        <v>awood</v>
      </c>
      <c r="G26" s="19"/>
      <c r="H26" s="19"/>
      <c r="I26" s="19"/>
      <c r="J26" s="19"/>
      <c r="L26" s="10"/>
      <c r="Q26" t="str">
        <f t="shared" si="0"/>
        <v>awood</v>
      </c>
      <c r="R26" s="32">
        <f t="shared" si="1"/>
        <v>90255.923884744785</v>
      </c>
      <c r="S26" s="32">
        <f t="shared" si="2"/>
        <v>96987.279303718125</v>
      </c>
      <c r="T26" s="32">
        <f t="shared" si="3"/>
        <v>105515.83074681941</v>
      </c>
      <c r="U26" s="32">
        <f t="shared" si="4"/>
        <v>199052.85665061942</v>
      </c>
      <c r="V26" s="10"/>
      <c r="W26" s="10"/>
      <c r="AB26" s="61" t="s">
        <v>352</v>
      </c>
      <c r="AC26" s="61">
        <v>90255.923884744785</v>
      </c>
      <c r="AD26" s="62">
        <v>96987.279303718125</v>
      </c>
      <c r="AE26" s="62">
        <v>105515.83074681941</v>
      </c>
      <c r="AF26" s="62">
        <v>199052.85665061942</v>
      </c>
      <c r="AG26" s="33"/>
      <c r="AL26" s="59"/>
      <c r="AM26" s="59"/>
      <c r="AN26" s="59"/>
      <c r="AO26" s="59"/>
    </row>
    <row r="27" spans="6:41" x14ac:dyDescent="0.25">
      <c r="F27" t="str">
        <f>Sets!E25</f>
        <v>apapr</v>
      </c>
      <c r="G27" s="19"/>
      <c r="H27" s="19"/>
      <c r="I27" s="19"/>
      <c r="J27" s="19"/>
      <c r="L27" s="10"/>
      <c r="Q27" t="str">
        <f t="shared" si="0"/>
        <v>apapr</v>
      </c>
      <c r="R27" s="32">
        <f t="shared" si="1"/>
        <v>90255.923884744785</v>
      </c>
      <c r="S27" s="32">
        <f t="shared" si="2"/>
        <v>96987.279303718125</v>
      </c>
      <c r="T27" s="32">
        <f t="shared" si="3"/>
        <v>105515.83074681941</v>
      </c>
      <c r="U27" s="32">
        <f t="shared" si="4"/>
        <v>199052.85665061942</v>
      </c>
      <c r="V27" s="10"/>
      <c r="W27" s="10"/>
      <c r="AB27" s="61" t="s">
        <v>353</v>
      </c>
      <c r="AC27" s="61">
        <v>90255.923884744785</v>
      </c>
      <c r="AD27" s="62">
        <v>96987.279303718125</v>
      </c>
      <c r="AE27" s="62">
        <v>105515.83074681941</v>
      </c>
      <c r="AF27" s="62">
        <v>199052.85665061942</v>
      </c>
      <c r="AG27" s="33"/>
      <c r="AL27" s="59"/>
      <c r="AM27" s="59"/>
      <c r="AN27" s="59"/>
      <c r="AO27" s="59"/>
    </row>
    <row r="28" spans="6:41" x14ac:dyDescent="0.25">
      <c r="F28" t="str">
        <f>Sets!E26</f>
        <v>aprnt</v>
      </c>
      <c r="G28" s="19"/>
      <c r="H28" s="19"/>
      <c r="I28" s="19"/>
      <c r="J28" s="19"/>
      <c r="L28" s="10"/>
      <c r="Q28" t="str">
        <f t="shared" si="0"/>
        <v>aprnt</v>
      </c>
      <c r="R28" s="32">
        <f t="shared" si="1"/>
        <v>39199.561999122161</v>
      </c>
      <c r="S28" s="32">
        <f t="shared" si="2"/>
        <v>52176.617909998895</v>
      </c>
      <c r="T28" s="32">
        <f t="shared" si="3"/>
        <v>73521.379758492272</v>
      </c>
      <c r="U28" s="32">
        <f t="shared" si="4"/>
        <v>203032.12043678804</v>
      </c>
      <c r="V28" s="10"/>
      <c r="W28" s="10"/>
      <c r="AB28" s="61" t="s">
        <v>354</v>
      </c>
      <c r="AC28" s="61">
        <v>39199.561999122161</v>
      </c>
      <c r="AD28" s="62">
        <v>52176.617909998895</v>
      </c>
      <c r="AE28" s="62">
        <v>73521.379758492272</v>
      </c>
      <c r="AF28" s="62">
        <v>203032.12043678804</v>
      </c>
      <c r="AG28" s="33"/>
      <c r="AL28" s="59"/>
      <c r="AM28" s="59"/>
      <c r="AN28" s="59"/>
      <c r="AO28" s="59"/>
    </row>
    <row r="29" spans="6:41" x14ac:dyDescent="0.25">
      <c r="F29" t="str">
        <f>Sets!E27</f>
        <v>apetr</v>
      </c>
      <c r="G29" s="19"/>
      <c r="H29" s="19"/>
      <c r="I29" s="19"/>
      <c r="J29" s="19"/>
      <c r="L29" s="10"/>
      <c r="Q29" t="str">
        <f t="shared" si="0"/>
        <v>apetr</v>
      </c>
      <c r="R29" s="32">
        <f t="shared" si="1"/>
        <v>23604.884777875421</v>
      </c>
      <c r="S29" s="32">
        <f t="shared" si="2"/>
        <v>45934.286334705117</v>
      </c>
      <c r="T29" s="32">
        <f t="shared" si="3"/>
        <v>69923.644722677229</v>
      </c>
      <c r="U29" s="32">
        <f t="shared" si="4"/>
        <v>121984.06787354409</v>
      </c>
      <c r="V29" s="10"/>
      <c r="W29" s="10"/>
      <c r="AB29" s="61" t="s">
        <v>13</v>
      </c>
      <c r="AC29" s="61">
        <v>23604.884777875421</v>
      </c>
      <c r="AD29" s="62">
        <v>45934.286334705117</v>
      </c>
      <c r="AE29" s="62">
        <v>69923.644722677229</v>
      </c>
      <c r="AF29" s="62">
        <v>121984.06787354409</v>
      </c>
      <c r="AG29" s="33"/>
      <c r="AL29" s="60"/>
      <c r="AM29" s="60"/>
      <c r="AN29" s="60"/>
      <c r="AO29" s="60"/>
    </row>
    <row r="30" spans="6:41" x14ac:dyDescent="0.25">
      <c r="F30" t="str">
        <f>Sets!E28</f>
        <v>aammo</v>
      </c>
      <c r="G30" s="19"/>
      <c r="H30" s="19"/>
      <c r="I30" s="19"/>
      <c r="J30" s="19"/>
      <c r="L30" s="10"/>
      <c r="Q30" t="str">
        <f t="shared" si="0"/>
        <v>aammo</v>
      </c>
      <c r="R30" s="32">
        <f>R31</f>
        <v>94320.476795096401</v>
      </c>
      <c r="S30" s="32">
        <f t="shared" ref="S30:U30" si="7">S31</f>
        <v>164052.54152049191</v>
      </c>
      <c r="T30" s="32">
        <f t="shared" si="7"/>
        <v>209304.6058075295</v>
      </c>
      <c r="U30" s="32">
        <f t="shared" si="7"/>
        <v>387399.57215812104</v>
      </c>
      <c r="V30" s="10"/>
      <c r="W30" s="10"/>
      <c r="AB30" s="61" t="s">
        <v>319</v>
      </c>
      <c r="AC30" s="61">
        <v>23604.884777875421</v>
      </c>
      <c r="AD30" s="62">
        <v>45934.286334705117</v>
      </c>
      <c r="AE30" s="62">
        <v>69923.644722677229</v>
      </c>
      <c r="AF30" s="62">
        <v>121984.06787354409</v>
      </c>
      <c r="AG30" s="33"/>
      <c r="AL30" s="59"/>
      <c r="AM30" s="59"/>
      <c r="AN30" s="59"/>
      <c r="AO30" s="59"/>
    </row>
    <row r="31" spans="6:41" x14ac:dyDescent="0.25">
      <c r="F31" t="str">
        <f>Sets!E29</f>
        <v>abchm</v>
      </c>
      <c r="G31" s="28"/>
      <c r="H31" s="28"/>
      <c r="I31" s="19"/>
      <c r="J31" s="28"/>
      <c r="L31" s="10"/>
      <c r="Q31" t="str">
        <f t="shared" si="0"/>
        <v>abchm</v>
      </c>
      <c r="R31" s="32">
        <f t="shared" si="1"/>
        <v>94320.476795096401</v>
      </c>
      <c r="S31" s="32">
        <f t="shared" si="2"/>
        <v>164052.54152049191</v>
      </c>
      <c r="T31" s="32">
        <f t="shared" si="3"/>
        <v>209304.6058075295</v>
      </c>
      <c r="U31" s="32">
        <f t="shared" si="4"/>
        <v>387399.57215812104</v>
      </c>
      <c r="V31" s="10"/>
      <c r="W31" s="10"/>
      <c r="AB31" s="61" t="s">
        <v>320</v>
      </c>
      <c r="AC31" s="61">
        <v>23604.884777875421</v>
      </c>
      <c r="AD31" s="62">
        <v>45934.286334705117</v>
      </c>
      <c r="AE31" s="62">
        <v>69923.644722677229</v>
      </c>
      <c r="AF31" s="62">
        <v>121984.06787354409</v>
      </c>
      <c r="AG31" s="33"/>
      <c r="AL31" s="59"/>
      <c r="AM31" s="59"/>
      <c r="AN31" s="59"/>
      <c r="AO31" s="59"/>
    </row>
    <row r="32" spans="6:41" x14ac:dyDescent="0.25">
      <c r="F32" t="str">
        <f>Sets!E30</f>
        <v>aochm</v>
      </c>
      <c r="L32" s="10"/>
      <c r="Q32" t="str">
        <f t="shared" si="0"/>
        <v>aochm</v>
      </c>
      <c r="R32" s="32">
        <f t="shared" si="1"/>
        <v>94320.476795096401</v>
      </c>
      <c r="S32" s="32">
        <f t="shared" si="2"/>
        <v>164052.54152049191</v>
      </c>
      <c r="T32" s="32">
        <f t="shared" si="3"/>
        <v>209304.6058075295</v>
      </c>
      <c r="U32" s="32">
        <f t="shared" si="4"/>
        <v>387399.57215812104</v>
      </c>
      <c r="V32" s="10"/>
      <c r="W32" s="10"/>
      <c r="AB32" s="61" t="s">
        <v>321</v>
      </c>
      <c r="AC32" s="61">
        <v>23604.884777875421</v>
      </c>
      <c r="AD32" s="62">
        <v>45934.286334705117</v>
      </c>
      <c r="AE32" s="62">
        <v>69923.644722677229</v>
      </c>
      <c r="AF32" s="62">
        <v>121984.06787354409</v>
      </c>
      <c r="AG32" s="33"/>
      <c r="AL32" s="59"/>
      <c r="AM32" s="59"/>
      <c r="AN32" s="59"/>
      <c r="AO32" s="59"/>
    </row>
    <row r="33" spans="6:41" x14ac:dyDescent="0.25">
      <c r="F33" t="str">
        <f>Sets!E31</f>
        <v>arubb</v>
      </c>
      <c r="L33" s="10"/>
      <c r="Q33" t="str">
        <f t="shared" si="0"/>
        <v>arubb</v>
      </c>
      <c r="R33" s="32">
        <f t="shared" si="1"/>
        <v>81475.533666623378</v>
      </c>
      <c r="S33" s="32">
        <f t="shared" si="2"/>
        <v>153591.58471203633</v>
      </c>
      <c r="T33" s="32">
        <f t="shared" si="3"/>
        <v>183185.99997174085</v>
      </c>
      <c r="U33" s="32">
        <f t="shared" si="4"/>
        <v>261362.44471843066</v>
      </c>
      <c r="V33" s="10"/>
      <c r="W33" s="10"/>
      <c r="AB33" s="61" t="s">
        <v>322</v>
      </c>
      <c r="AC33" s="61">
        <v>23604.884777875421</v>
      </c>
      <c r="AD33" s="62">
        <v>45934.286334705117</v>
      </c>
      <c r="AE33" s="62">
        <v>69923.644722677229</v>
      </c>
      <c r="AF33" s="62">
        <v>121984.06787354409</v>
      </c>
      <c r="AG33" s="33"/>
      <c r="AL33" s="59"/>
      <c r="AM33" s="59"/>
      <c r="AN33" s="59"/>
      <c r="AO33" s="59"/>
    </row>
    <row r="34" spans="6:41" x14ac:dyDescent="0.25">
      <c r="F34" t="str">
        <f>Sets!E32</f>
        <v>aplas</v>
      </c>
      <c r="L34" s="10"/>
      <c r="Q34" t="str">
        <f t="shared" si="0"/>
        <v>aplas</v>
      </c>
      <c r="R34" s="32">
        <f t="shared" si="1"/>
        <v>81475.533666623378</v>
      </c>
      <c r="S34" s="32">
        <f t="shared" si="2"/>
        <v>153591.58471203633</v>
      </c>
      <c r="T34" s="32">
        <f t="shared" si="3"/>
        <v>183185.99997174085</v>
      </c>
      <c r="U34" s="32">
        <f t="shared" si="4"/>
        <v>261362.44471843066</v>
      </c>
      <c r="V34" s="10"/>
      <c r="W34" s="10"/>
      <c r="AB34" s="61" t="s">
        <v>355</v>
      </c>
      <c r="AC34" s="61">
        <v>94320.476795096401</v>
      </c>
      <c r="AD34" s="62">
        <v>164052.54152049191</v>
      </c>
      <c r="AE34" s="62">
        <v>209304.6058075295</v>
      </c>
      <c r="AF34" s="62">
        <v>387399.57215812104</v>
      </c>
      <c r="AG34" s="33"/>
      <c r="AL34" s="59"/>
      <c r="AM34" s="59"/>
      <c r="AN34" s="59"/>
      <c r="AO34" s="59"/>
    </row>
    <row r="35" spans="6:41" x14ac:dyDescent="0.25">
      <c r="F35" t="str">
        <f>Sets!E33</f>
        <v>aglas</v>
      </c>
      <c r="L35" s="10"/>
      <c r="Q35" t="str">
        <f t="shared" si="0"/>
        <v>aglas</v>
      </c>
      <c r="R35" s="32">
        <f t="shared" si="1"/>
        <v>37907.765101258432</v>
      </c>
      <c r="S35" s="32">
        <f t="shared" si="2"/>
        <v>43778.992597686287</v>
      </c>
      <c r="T35" s="32">
        <f t="shared" si="3"/>
        <v>82310.231491887811</v>
      </c>
      <c r="U35" s="32">
        <f t="shared" si="4"/>
        <v>114592.92352094807</v>
      </c>
      <c r="V35" s="10"/>
      <c r="W35" s="10"/>
      <c r="AB35" s="61" t="s">
        <v>356</v>
      </c>
      <c r="AC35" s="61">
        <v>94320.476795096401</v>
      </c>
      <c r="AD35" s="62">
        <v>164052.54152049191</v>
      </c>
      <c r="AE35" s="62">
        <v>209304.6058075295</v>
      </c>
      <c r="AF35" s="62">
        <v>387399.57215812104</v>
      </c>
      <c r="AG35" s="33"/>
      <c r="AL35" s="59"/>
      <c r="AM35" s="59"/>
      <c r="AN35" s="59"/>
      <c r="AO35" s="59"/>
    </row>
    <row r="36" spans="6:41" x14ac:dyDescent="0.25">
      <c r="F36" t="str">
        <f>Sets!E34</f>
        <v>anmet</v>
      </c>
      <c r="L36" s="10"/>
      <c r="Q36" t="str">
        <f t="shared" si="0"/>
        <v>anmet</v>
      </c>
      <c r="R36" s="32">
        <f t="shared" si="1"/>
        <v>37907.765101258432</v>
      </c>
      <c r="S36" s="32">
        <f t="shared" si="2"/>
        <v>43778.992597686287</v>
      </c>
      <c r="T36" s="32">
        <f t="shared" si="3"/>
        <v>82310.231491887811</v>
      </c>
      <c r="U36" s="32">
        <f t="shared" si="4"/>
        <v>114592.92352094807</v>
      </c>
      <c r="V36" s="10"/>
      <c r="W36" s="10"/>
      <c r="AB36" s="61" t="s">
        <v>357</v>
      </c>
      <c r="AC36" s="61">
        <v>81475.533666623378</v>
      </c>
      <c r="AD36" s="62">
        <v>153591.58471203633</v>
      </c>
      <c r="AE36" s="62">
        <v>183185.99997174085</v>
      </c>
      <c r="AF36" s="62">
        <v>261362.44471843066</v>
      </c>
      <c r="AG36" s="33"/>
      <c r="AL36" s="59"/>
      <c r="AM36" s="59"/>
      <c r="AN36" s="59"/>
      <c r="AO36" s="59"/>
    </row>
    <row r="37" spans="6:41" x14ac:dyDescent="0.25">
      <c r="F37" t="str">
        <f>Sets!E35</f>
        <v>airon</v>
      </c>
      <c r="L37" s="10"/>
      <c r="Q37" t="str">
        <f t="shared" si="0"/>
        <v>airon</v>
      </c>
      <c r="R37" s="32">
        <f t="shared" si="1"/>
        <v>43570.814994396416</v>
      </c>
      <c r="S37" s="32">
        <f t="shared" si="2"/>
        <v>114252.71629799789</v>
      </c>
      <c r="T37" s="32">
        <f t="shared" si="3"/>
        <v>120852.43227242175</v>
      </c>
      <c r="U37" s="32">
        <f t="shared" si="4"/>
        <v>318858.86483238963</v>
      </c>
      <c r="V37" s="10"/>
      <c r="W37" s="10"/>
      <c r="AB37" s="61" t="s">
        <v>358</v>
      </c>
      <c r="AC37" s="61">
        <v>81475.533666623378</v>
      </c>
      <c r="AD37" s="62">
        <v>153591.58471203633</v>
      </c>
      <c r="AE37" s="62">
        <v>183185.99997174085</v>
      </c>
      <c r="AF37" s="62">
        <v>261362.44471843066</v>
      </c>
      <c r="AG37" s="33"/>
      <c r="AL37" s="59"/>
      <c r="AM37" s="59"/>
      <c r="AN37" s="59"/>
      <c r="AO37" s="59"/>
    </row>
    <row r="38" spans="6:41" x14ac:dyDescent="0.25">
      <c r="F38" t="str">
        <f>Sets!E36</f>
        <v>anfrm</v>
      </c>
      <c r="L38" s="10"/>
      <c r="Q38" t="str">
        <f t="shared" si="0"/>
        <v>anfrm</v>
      </c>
      <c r="R38" s="32">
        <f t="shared" si="1"/>
        <v>43570.814994396416</v>
      </c>
      <c r="S38" s="32">
        <f t="shared" si="2"/>
        <v>114252.71629799789</v>
      </c>
      <c r="T38" s="32">
        <f t="shared" si="3"/>
        <v>120852.43227242175</v>
      </c>
      <c r="U38" s="32">
        <f t="shared" si="4"/>
        <v>318858.86483238963</v>
      </c>
      <c r="V38" s="10"/>
      <c r="W38" s="10"/>
      <c r="AB38" s="61" t="s">
        <v>359</v>
      </c>
      <c r="AC38" s="61">
        <v>37907.765101258432</v>
      </c>
      <c r="AD38" s="62">
        <v>43778.992597686287</v>
      </c>
      <c r="AE38" s="62">
        <v>82310.231491887811</v>
      </c>
      <c r="AF38" s="62">
        <v>114592.92352094807</v>
      </c>
      <c r="AG38" s="33"/>
      <c r="AL38" s="59"/>
      <c r="AM38" s="59"/>
      <c r="AN38" s="59"/>
      <c r="AO38" s="59"/>
    </row>
    <row r="39" spans="6:41" x14ac:dyDescent="0.25">
      <c r="F39" t="str">
        <f>Sets!E37</f>
        <v>ametp</v>
      </c>
      <c r="L39" s="10"/>
      <c r="Q39" t="str">
        <f t="shared" si="0"/>
        <v>ametp</v>
      </c>
      <c r="R39" s="32">
        <f t="shared" si="1"/>
        <v>62044.086679719941</v>
      </c>
      <c r="S39" s="32">
        <f t="shared" si="2"/>
        <v>86270.361037139373</v>
      </c>
      <c r="T39" s="32">
        <f t="shared" si="3"/>
        <v>107252.36323093032</v>
      </c>
      <c r="U39" s="32">
        <f t="shared" si="4"/>
        <v>165871.56382546763</v>
      </c>
      <c r="V39" s="10"/>
      <c r="W39" s="10"/>
      <c r="AB39" s="61" t="s">
        <v>14</v>
      </c>
      <c r="AC39" s="61">
        <v>37907.765101258432</v>
      </c>
      <c r="AD39" s="62">
        <v>43778.992597686287</v>
      </c>
      <c r="AE39" s="62">
        <v>82310.231491887811</v>
      </c>
      <c r="AF39" s="62">
        <v>114592.92352094807</v>
      </c>
      <c r="AG39" s="33"/>
      <c r="AL39" s="59"/>
      <c r="AM39" s="59"/>
      <c r="AN39" s="59"/>
      <c r="AO39" s="59"/>
    </row>
    <row r="40" spans="6:41" x14ac:dyDescent="0.25">
      <c r="F40" t="str">
        <f>Sets!E38</f>
        <v>amach</v>
      </c>
      <c r="L40" s="10"/>
      <c r="Q40" t="str">
        <f t="shared" si="0"/>
        <v>amach</v>
      </c>
      <c r="R40" s="32">
        <f t="shared" si="1"/>
        <v>54553.765514644234</v>
      </c>
      <c r="S40" s="32">
        <f t="shared" si="2"/>
        <v>85058.760262364784</v>
      </c>
      <c r="T40" s="32">
        <f t="shared" si="3"/>
        <v>103801.71962741736</v>
      </c>
      <c r="U40" s="32">
        <f t="shared" si="4"/>
        <v>215655.36720143675</v>
      </c>
      <c r="V40" s="10"/>
      <c r="W40" s="10"/>
      <c r="AB40" s="61" t="s">
        <v>360</v>
      </c>
      <c r="AC40" s="61">
        <v>43570.814994396416</v>
      </c>
      <c r="AD40" s="62">
        <v>114252.71629799789</v>
      </c>
      <c r="AE40" s="62">
        <v>120852.43227242175</v>
      </c>
      <c r="AF40" s="62">
        <v>318858.86483238963</v>
      </c>
      <c r="AG40" s="33"/>
      <c r="AL40" s="59"/>
      <c r="AM40" s="59"/>
      <c r="AN40" s="59"/>
      <c r="AO40" s="59"/>
    </row>
    <row r="41" spans="6:41" x14ac:dyDescent="0.25">
      <c r="F41" t="str">
        <f>Sets!E39</f>
        <v>aelct</v>
      </c>
      <c r="L41" s="10"/>
      <c r="Q41" t="str">
        <f t="shared" si="0"/>
        <v>aelct</v>
      </c>
      <c r="R41" s="32">
        <f>R43</f>
        <v>76375.271720501929</v>
      </c>
      <c r="S41" s="32">
        <f t="shared" ref="S41:U41" si="8">S43</f>
        <v>119082.26436731069</v>
      </c>
      <c r="T41" s="32">
        <f t="shared" si="8"/>
        <v>145322.4074783843</v>
      </c>
      <c r="U41" s="32">
        <f t="shared" si="8"/>
        <v>301917.51408201142</v>
      </c>
      <c r="V41" s="10"/>
      <c r="W41" s="10"/>
      <c r="AB41" s="61" t="s">
        <v>361</v>
      </c>
      <c r="AC41" s="61">
        <v>43570.814994396416</v>
      </c>
      <c r="AD41" s="62">
        <v>114252.71629799789</v>
      </c>
      <c r="AE41" s="62">
        <v>120852.43227242175</v>
      </c>
      <c r="AF41" s="62">
        <v>318858.86483238963</v>
      </c>
      <c r="AG41" s="33"/>
      <c r="AL41" s="59"/>
      <c r="AM41" s="59"/>
      <c r="AN41" s="59"/>
      <c r="AO41" s="59"/>
    </row>
    <row r="42" spans="6:41" x14ac:dyDescent="0.25">
      <c r="F42" t="str">
        <f>Sets!E40</f>
        <v>afcel</v>
      </c>
      <c r="L42" s="10"/>
      <c r="Q42" t="str">
        <f t="shared" si="0"/>
        <v>afcel</v>
      </c>
      <c r="R42" s="32">
        <f>R43</f>
        <v>76375.271720501929</v>
      </c>
      <c r="S42" s="32">
        <f t="shared" ref="S42:U42" si="9">S43</f>
        <v>119082.26436731069</v>
      </c>
      <c r="T42" s="32">
        <f t="shared" si="9"/>
        <v>145322.4074783843</v>
      </c>
      <c r="U42" s="32">
        <f t="shared" si="9"/>
        <v>301917.51408201142</v>
      </c>
      <c r="V42" s="10"/>
      <c r="W42" s="10"/>
      <c r="AB42" s="61" t="s">
        <v>362</v>
      </c>
      <c r="AC42" s="61">
        <v>62044.086679719941</v>
      </c>
      <c r="AD42" s="62">
        <v>86270.361037139373</v>
      </c>
      <c r="AE42" s="62">
        <v>107252.36323093032</v>
      </c>
      <c r="AF42" s="62">
        <v>165871.56382546763</v>
      </c>
      <c r="AG42" s="33"/>
      <c r="AL42" s="59"/>
      <c r="AM42" s="59"/>
      <c r="AN42" s="59"/>
      <c r="AO42" s="59"/>
    </row>
    <row r="43" spans="6:41" x14ac:dyDescent="0.25">
      <c r="F43" t="str">
        <f>Sets!E41</f>
        <v>aemch</v>
      </c>
      <c r="L43" s="10"/>
      <c r="Q43" t="str">
        <f t="shared" si="0"/>
        <v>aemch</v>
      </c>
      <c r="R43" s="32">
        <f t="shared" si="1"/>
        <v>76375.271720501929</v>
      </c>
      <c r="S43" s="32">
        <f t="shared" si="2"/>
        <v>119082.26436731069</v>
      </c>
      <c r="T43" s="32">
        <f t="shared" si="3"/>
        <v>145322.4074783843</v>
      </c>
      <c r="U43" s="32">
        <f t="shared" si="4"/>
        <v>301917.51408201142</v>
      </c>
      <c r="V43" s="10"/>
      <c r="W43" s="10"/>
      <c r="AB43" s="61" t="s">
        <v>15</v>
      </c>
      <c r="AC43" s="61">
        <v>54553.765514644234</v>
      </c>
      <c r="AD43" s="62">
        <v>85058.760262364784</v>
      </c>
      <c r="AE43" s="62">
        <v>103801.71962741736</v>
      </c>
      <c r="AF43" s="62">
        <v>215655.36720143675</v>
      </c>
      <c r="AG43" s="33"/>
      <c r="AL43" s="59"/>
      <c r="AM43" s="59"/>
      <c r="AN43" s="59"/>
      <c r="AO43" s="59"/>
    </row>
    <row r="44" spans="6:41" x14ac:dyDescent="0.25">
      <c r="F44" t="str">
        <f>Sets!E42</f>
        <v>asequ</v>
      </c>
      <c r="L44" s="10"/>
      <c r="Q44" t="str">
        <f t="shared" si="0"/>
        <v>asequ</v>
      </c>
      <c r="R44" s="32">
        <f t="shared" si="1"/>
        <v>80889.832471664617</v>
      </c>
      <c r="S44" s="32">
        <f t="shared" si="2"/>
        <v>366910.82193803898</v>
      </c>
      <c r="T44" s="32">
        <f t="shared" si="3"/>
        <v>691985.1081291117</v>
      </c>
      <c r="U44" s="32">
        <f t="shared" si="4"/>
        <v>921673.75849953422</v>
      </c>
      <c r="V44" s="10"/>
      <c r="W44" s="10"/>
      <c r="AB44" s="61" t="s">
        <v>363</v>
      </c>
      <c r="AC44" s="61">
        <v>76375.271720501929</v>
      </c>
      <c r="AD44" s="62">
        <v>119082.26436731069</v>
      </c>
      <c r="AE44" s="62">
        <v>145322.4074783843</v>
      </c>
      <c r="AF44" s="62">
        <v>301917.51408201142</v>
      </c>
      <c r="AG44" s="33"/>
      <c r="AL44" s="59"/>
      <c r="AM44" s="59"/>
      <c r="AN44" s="59"/>
      <c r="AO44" s="59"/>
    </row>
    <row r="45" spans="6:41" x14ac:dyDescent="0.25">
      <c r="F45" t="str">
        <f>Sets!E43</f>
        <v>avehi</v>
      </c>
      <c r="L45" s="10"/>
      <c r="Q45" t="str">
        <f t="shared" si="0"/>
        <v>avehi</v>
      </c>
      <c r="R45" s="32">
        <f t="shared" si="1"/>
        <v>40444.916235832308</v>
      </c>
      <c r="S45" s="32">
        <f t="shared" si="2"/>
        <v>183455.41096901949</v>
      </c>
      <c r="T45" s="32">
        <f t="shared" si="3"/>
        <v>345992.55406455585</v>
      </c>
      <c r="U45" s="32">
        <f t="shared" si="4"/>
        <v>460836.87924976711</v>
      </c>
      <c r="V45" s="10"/>
      <c r="W45" s="10"/>
      <c r="AB45" s="61" t="s">
        <v>364</v>
      </c>
      <c r="AC45" s="61">
        <v>80889.832471664617</v>
      </c>
      <c r="AD45" s="62">
        <v>366910.82193803898</v>
      </c>
      <c r="AE45" s="62">
        <v>691985.1081291117</v>
      </c>
      <c r="AF45" s="62">
        <v>921673.75849953422</v>
      </c>
      <c r="AG45" s="33"/>
      <c r="AL45" s="59"/>
      <c r="AM45" s="59"/>
      <c r="AN45" s="59"/>
      <c r="AO45" s="59"/>
    </row>
    <row r="46" spans="6:41" x14ac:dyDescent="0.25">
      <c r="F46" t="str">
        <f>Sets!E44</f>
        <v>atequ</v>
      </c>
      <c r="L46" s="10"/>
      <c r="Q46" t="str">
        <f t="shared" si="0"/>
        <v>atequ</v>
      </c>
      <c r="R46" s="32">
        <f t="shared" si="1"/>
        <v>4044.4916235832311</v>
      </c>
      <c r="S46" s="32">
        <f t="shared" si="2"/>
        <v>18345.54109690195</v>
      </c>
      <c r="T46" s="32">
        <f t="shared" si="3"/>
        <v>34599.255406455588</v>
      </c>
      <c r="U46" s="32">
        <f t="shared" si="4"/>
        <v>46083.687924976715</v>
      </c>
      <c r="V46" s="10"/>
      <c r="W46" s="10"/>
      <c r="AB46" s="61" t="s">
        <v>16</v>
      </c>
      <c r="AC46" s="61">
        <v>40444.916235832308</v>
      </c>
      <c r="AD46" s="62">
        <v>183455.41096901949</v>
      </c>
      <c r="AE46" s="62">
        <v>345992.55406455585</v>
      </c>
      <c r="AF46" s="62">
        <v>460836.87924976711</v>
      </c>
      <c r="AG46" s="33"/>
      <c r="AL46" s="59"/>
      <c r="AM46" s="59"/>
      <c r="AN46" s="59"/>
      <c r="AO46" s="59"/>
    </row>
    <row r="47" spans="6:41" x14ac:dyDescent="0.25">
      <c r="F47" t="str">
        <f>Sets!E45</f>
        <v>afurn</v>
      </c>
      <c r="L47" s="10"/>
      <c r="Q47" t="str">
        <f t="shared" si="0"/>
        <v>afurn</v>
      </c>
      <c r="R47" s="32">
        <f t="shared" si="1"/>
        <v>50236.874072787701</v>
      </c>
      <c r="S47" s="32">
        <f t="shared" si="2"/>
        <v>100762.54095183015</v>
      </c>
      <c r="T47" s="32">
        <f t="shared" si="3"/>
        <v>104615.52393322508</v>
      </c>
      <c r="U47" s="32">
        <f t="shared" si="4"/>
        <v>148690.42742799199</v>
      </c>
      <c r="V47" s="10"/>
      <c r="W47" s="10"/>
      <c r="AB47" s="61" t="s">
        <v>365</v>
      </c>
      <c r="AC47" s="61">
        <v>4044.4916235832311</v>
      </c>
      <c r="AD47" s="62">
        <v>18345.54109690195</v>
      </c>
      <c r="AE47" s="62">
        <v>34599.255406455588</v>
      </c>
      <c r="AF47" s="62">
        <v>46083.687924976715</v>
      </c>
      <c r="AG47" s="33"/>
      <c r="AL47" s="59"/>
      <c r="AM47" s="59"/>
      <c r="AN47" s="59"/>
      <c r="AO47" s="59"/>
    </row>
    <row r="48" spans="6:41" x14ac:dyDescent="0.25">
      <c r="F48" t="str">
        <f>Sets!E46</f>
        <v>aoman</v>
      </c>
      <c r="L48" s="10"/>
      <c r="Q48" t="str">
        <f t="shared" si="0"/>
        <v>aoman</v>
      </c>
      <c r="R48" s="32">
        <f t="shared" si="1"/>
        <v>50236.874072787701</v>
      </c>
      <c r="S48" s="32">
        <f t="shared" si="2"/>
        <v>100762.54095183015</v>
      </c>
      <c r="T48" s="32">
        <f t="shared" si="3"/>
        <v>104615.52393322508</v>
      </c>
      <c r="U48" s="32">
        <f t="shared" si="4"/>
        <v>148690.42742799199</v>
      </c>
      <c r="V48" s="10"/>
      <c r="W48" s="10"/>
      <c r="AB48" s="61" t="s">
        <v>366</v>
      </c>
      <c r="AC48" s="61">
        <v>50236.874072787701</v>
      </c>
      <c r="AD48" s="62">
        <v>100762.54095183015</v>
      </c>
      <c r="AE48" s="62">
        <v>104615.52393322508</v>
      </c>
      <c r="AF48" s="62">
        <v>148690.42742799199</v>
      </c>
      <c r="AG48" s="33"/>
      <c r="AL48" s="59"/>
      <c r="AM48" s="59"/>
      <c r="AN48" s="59"/>
      <c r="AO48" s="59"/>
    </row>
    <row r="49" spans="6:41" x14ac:dyDescent="0.25">
      <c r="F49" t="str">
        <f>Sets!E47</f>
        <v>aelec</v>
      </c>
      <c r="L49" s="10"/>
      <c r="Q49" t="str">
        <f t="shared" si="0"/>
        <v>aelec</v>
      </c>
      <c r="R49" s="32">
        <f t="shared" si="1"/>
        <v>109912.77298305844</v>
      </c>
      <c r="S49" s="32">
        <f t="shared" si="2"/>
        <v>113804.26068004005</v>
      </c>
      <c r="T49" s="32">
        <f t="shared" si="3"/>
        <v>173963.64741552915</v>
      </c>
      <c r="U49" s="32">
        <f t="shared" si="4"/>
        <v>394909.12939267978</v>
      </c>
      <c r="V49" s="10"/>
      <c r="W49" s="10"/>
      <c r="AB49" s="61" t="s">
        <v>17</v>
      </c>
      <c r="AC49" s="61">
        <v>50236.874072787701</v>
      </c>
      <c r="AD49" s="62">
        <v>100762.54095183015</v>
      </c>
      <c r="AE49" s="62">
        <v>104615.52393322508</v>
      </c>
      <c r="AF49" s="62">
        <v>148690.42742799199</v>
      </c>
      <c r="AG49" s="33"/>
      <c r="AL49" s="59"/>
      <c r="AM49" s="59"/>
      <c r="AN49" s="59"/>
      <c r="AO49" s="59"/>
    </row>
    <row r="50" spans="6:41" x14ac:dyDescent="0.25">
      <c r="F50" t="str">
        <f>Sets!E48</f>
        <v>awatr</v>
      </c>
      <c r="L50" s="10"/>
      <c r="Q50" t="str">
        <f t="shared" si="0"/>
        <v>awatr</v>
      </c>
      <c r="R50" s="32">
        <f t="shared" si="1"/>
        <v>109912.77298305844</v>
      </c>
      <c r="S50" s="32">
        <f t="shared" si="2"/>
        <v>113804.26068004005</v>
      </c>
      <c r="T50" s="32">
        <f t="shared" si="3"/>
        <v>173963.64741552915</v>
      </c>
      <c r="U50" s="32">
        <f t="shared" si="4"/>
        <v>394909.12939267978</v>
      </c>
      <c r="V50" s="10"/>
      <c r="W50" s="10"/>
      <c r="AB50" s="61" t="s">
        <v>18</v>
      </c>
      <c r="AC50" s="61">
        <v>109912.77298305844</v>
      </c>
      <c r="AD50" s="62">
        <v>113804.26068004005</v>
      </c>
      <c r="AE50" s="62">
        <v>173963.64741552915</v>
      </c>
      <c r="AF50" s="62">
        <v>394909.12939267978</v>
      </c>
      <c r="AG50" s="33"/>
      <c r="AL50" s="60"/>
      <c r="AM50" s="60"/>
      <c r="AN50" s="60"/>
      <c r="AO50" s="60"/>
    </row>
    <row r="51" spans="6:41" x14ac:dyDescent="0.25">
      <c r="F51" t="str">
        <f>Sets!E49</f>
        <v>acons</v>
      </c>
      <c r="L51" s="10"/>
      <c r="Q51" t="str">
        <f t="shared" si="0"/>
        <v>acons</v>
      </c>
      <c r="R51" s="32">
        <f>R50</f>
        <v>109912.77298305844</v>
      </c>
      <c r="S51" s="32">
        <f t="shared" ref="S51:U53" si="10">S50</f>
        <v>113804.26068004005</v>
      </c>
      <c r="T51" s="32">
        <f t="shared" si="10"/>
        <v>173963.64741552915</v>
      </c>
      <c r="U51" s="32">
        <f t="shared" si="10"/>
        <v>394909.12939267978</v>
      </c>
      <c r="V51" s="10"/>
      <c r="W51" s="10"/>
      <c r="AB51" s="61" t="s">
        <v>544</v>
      </c>
      <c r="AC51" s="61">
        <v>109912.77298305844</v>
      </c>
      <c r="AD51" s="62">
        <v>113804.26068004005</v>
      </c>
      <c r="AE51" s="62">
        <v>173963.64741552915</v>
      </c>
      <c r="AF51" s="62">
        <v>394909.12939267978</v>
      </c>
      <c r="AG51" s="33"/>
      <c r="AL51" s="60"/>
      <c r="AM51" s="60"/>
      <c r="AN51" s="60"/>
      <c r="AO51" s="60"/>
    </row>
    <row r="52" spans="6:41" x14ac:dyDescent="0.25">
      <c r="F52" t="str">
        <f>Sets!E50</f>
        <v>atrad</v>
      </c>
      <c r="L52" s="10"/>
      <c r="Q52" t="str">
        <f t="shared" si="0"/>
        <v>atrad</v>
      </c>
      <c r="R52" s="32">
        <f t="shared" ref="R52:R53" si="11">R51</f>
        <v>109912.77298305844</v>
      </c>
      <c r="S52" s="32">
        <f t="shared" si="10"/>
        <v>113804.26068004005</v>
      </c>
      <c r="T52" s="32">
        <f t="shared" si="10"/>
        <v>173963.64741552915</v>
      </c>
      <c r="U52" s="32">
        <f t="shared" si="10"/>
        <v>394909.12939267978</v>
      </c>
      <c r="V52" s="10"/>
      <c r="W52" s="10"/>
      <c r="AB52" s="61" t="s">
        <v>545</v>
      </c>
      <c r="AC52" s="61">
        <v>109912.77298305844</v>
      </c>
      <c r="AD52" s="62">
        <v>113804.26068004005</v>
      </c>
      <c r="AE52" s="62">
        <v>173963.64741552915</v>
      </c>
      <c r="AF52" s="62">
        <v>394909.12939267978</v>
      </c>
      <c r="AG52" s="33"/>
      <c r="AL52" s="59"/>
      <c r="AM52" s="59"/>
      <c r="AN52" s="59"/>
      <c r="AO52" s="59"/>
    </row>
    <row r="53" spans="6:41" x14ac:dyDescent="0.25">
      <c r="F53" t="str">
        <f>Sets!E51</f>
        <v>ahotl</v>
      </c>
      <c r="L53" s="10"/>
      <c r="Q53" t="str">
        <f t="shared" si="0"/>
        <v>ahotl</v>
      </c>
      <c r="R53" s="32">
        <f t="shared" si="11"/>
        <v>109912.77298305844</v>
      </c>
      <c r="S53" s="32">
        <f t="shared" si="10"/>
        <v>113804.26068004005</v>
      </c>
      <c r="T53" s="32">
        <f t="shared" si="10"/>
        <v>173963.64741552915</v>
      </c>
      <c r="U53" s="32">
        <f t="shared" si="10"/>
        <v>394909.12939267978</v>
      </c>
      <c r="V53" s="10"/>
      <c r="W53" s="10"/>
      <c r="AB53" s="61" t="s">
        <v>324</v>
      </c>
      <c r="AC53" s="61">
        <v>109912.77298305844</v>
      </c>
      <c r="AD53" s="62">
        <v>113804.26068004005</v>
      </c>
      <c r="AE53" s="62">
        <v>173963.64741552915</v>
      </c>
      <c r="AF53" s="62">
        <v>394909.12939267978</v>
      </c>
      <c r="AG53" s="33"/>
      <c r="AL53" s="59"/>
      <c r="AM53" s="59"/>
      <c r="AN53" s="59"/>
      <c r="AO53" s="59"/>
    </row>
    <row r="54" spans="6:41" x14ac:dyDescent="0.25">
      <c r="F54" t="str">
        <f>Sets!E52</f>
        <v>aprtr</v>
      </c>
      <c r="Q54" t="str">
        <f t="shared" ref="Q54:Q59" si="12">F54</f>
        <v>aprtr</v>
      </c>
      <c r="R54" s="32">
        <f>R53</f>
        <v>109912.77298305844</v>
      </c>
      <c r="S54" s="32">
        <f t="shared" ref="S54:U54" si="13">S53</f>
        <v>113804.26068004005</v>
      </c>
      <c r="T54" s="32">
        <f t="shared" si="13"/>
        <v>173963.64741552915</v>
      </c>
      <c r="U54" s="32">
        <f t="shared" si="13"/>
        <v>394909.12939267978</v>
      </c>
      <c r="V54" s="10"/>
      <c r="W54" s="10"/>
      <c r="AB54" s="61" t="s">
        <v>410</v>
      </c>
      <c r="AC54" s="61">
        <v>109912.77298305844</v>
      </c>
      <c r="AD54" s="62">
        <v>113804.26068004005</v>
      </c>
      <c r="AE54" s="62">
        <v>173963.64741552915</v>
      </c>
      <c r="AF54" s="62">
        <v>394909.12939267978</v>
      </c>
      <c r="AG54" s="33"/>
      <c r="AL54" s="59"/>
      <c r="AM54" s="59"/>
      <c r="AN54" s="59"/>
      <c r="AO54" s="59"/>
    </row>
    <row r="55" spans="6:41" x14ac:dyDescent="0.25">
      <c r="F55" t="str">
        <f>Sets!E53</f>
        <v>atrps</v>
      </c>
      <c r="Q55" t="str">
        <f t="shared" si="12"/>
        <v>atrps</v>
      </c>
      <c r="R55" s="32">
        <f>VLOOKUP($Q55,$AB$8:$AF$82,2,)</f>
        <v>74096.001589507112</v>
      </c>
      <c r="S55" s="32">
        <f>VLOOKUP($Q55,$AB$8:$AF$82,3,)</f>
        <v>92560.365954132663</v>
      </c>
      <c r="T55" s="32">
        <f>VLOOKUP($Q55,$AB$8:$AF$82,4,)</f>
        <v>158511.82852879734</v>
      </c>
      <c r="U55" s="32">
        <f>VLOOKUP($Q55,$AB$8:$AF$82,5,)</f>
        <v>377143.28387493751</v>
      </c>
      <c r="V55" s="10"/>
      <c r="W55" s="10"/>
      <c r="AB55" s="61" t="s">
        <v>546</v>
      </c>
      <c r="AC55" s="61">
        <v>109912.77298305844</v>
      </c>
      <c r="AD55" s="62">
        <v>113804.26068004005</v>
      </c>
      <c r="AE55" s="62">
        <v>173963.64741552915</v>
      </c>
      <c r="AF55" s="62">
        <v>394909.12939267978</v>
      </c>
      <c r="AG55" s="33"/>
      <c r="AL55" s="59"/>
      <c r="AM55" s="59"/>
      <c r="AN55" s="59"/>
      <c r="AO55" s="59"/>
    </row>
    <row r="56" spans="6:41" x14ac:dyDescent="0.25">
      <c r="F56" t="str">
        <f>Sets!E54</f>
        <v>altrp-p</v>
      </c>
      <c r="Q56" t="str">
        <f t="shared" si="12"/>
        <v>altrp-p</v>
      </c>
      <c r="R56" s="32">
        <f>AC68</f>
        <v>45718.482565328115</v>
      </c>
      <c r="S56" s="32">
        <f t="shared" ref="S56:U56" si="14">AD68</f>
        <v>60091.572392250942</v>
      </c>
      <c r="T56" s="32">
        <f t="shared" si="14"/>
        <v>65091.478053096682</v>
      </c>
      <c r="U56" s="32">
        <f t="shared" si="14"/>
        <v>112082.66856934922</v>
      </c>
      <c r="V56" s="10"/>
      <c r="W56" s="10"/>
      <c r="AB56" s="61" t="s">
        <v>547</v>
      </c>
      <c r="AC56" s="61">
        <v>109912.77298305844</v>
      </c>
      <c r="AD56" s="62">
        <v>113804.26068004005</v>
      </c>
      <c r="AE56" s="62">
        <v>173963.64741552915</v>
      </c>
      <c r="AF56" s="62">
        <v>394909.12939267978</v>
      </c>
      <c r="AG56" s="33"/>
      <c r="AL56" s="59"/>
      <c r="AM56" s="59"/>
      <c r="AN56" s="59"/>
      <c r="AO56" s="59"/>
    </row>
    <row r="57" spans="6:41" x14ac:dyDescent="0.25">
      <c r="F57" t="str">
        <f>Sets!E55</f>
        <v>altrp-f</v>
      </c>
      <c r="Q57" t="str">
        <f t="shared" si="12"/>
        <v>altrp-f</v>
      </c>
      <c r="R57" s="32">
        <f>R56</f>
        <v>45718.482565328115</v>
      </c>
      <c r="S57" s="32">
        <f t="shared" ref="S57:S59" si="15">S56</f>
        <v>60091.572392250942</v>
      </c>
      <c r="T57" s="32">
        <f t="shared" ref="T57:T59" si="16">T56</f>
        <v>65091.478053096682</v>
      </c>
      <c r="U57" s="32">
        <f t="shared" ref="U57:U59" si="17">U56</f>
        <v>112082.66856934922</v>
      </c>
      <c r="V57" s="10"/>
      <c r="W57" s="10"/>
      <c r="AB57" s="61" t="s">
        <v>548</v>
      </c>
      <c r="AC57" s="61">
        <v>109912.77298305844</v>
      </c>
      <c r="AD57" s="62">
        <v>113804.26068004005</v>
      </c>
      <c r="AE57" s="62">
        <v>173963.64741552915</v>
      </c>
      <c r="AF57" s="62">
        <v>394909.12939267978</v>
      </c>
      <c r="AG57" s="33"/>
      <c r="AL57" s="59"/>
      <c r="AM57" s="59"/>
      <c r="AN57" s="59"/>
      <c r="AO57" s="59"/>
    </row>
    <row r="58" spans="6:41" x14ac:dyDescent="0.25">
      <c r="F58" t="str">
        <f>Sets!E56</f>
        <v>awtrp</v>
      </c>
      <c r="Q58" t="str">
        <f t="shared" si="12"/>
        <v>awtrp</v>
      </c>
      <c r="R58" s="32">
        <f t="shared" ref="R58:R59" si="18">R57</f>
        <v>45718.482565328115</v>
      </c>
      <c r="S58" s="32">
        <f t="shared" si="15"/>
        <v>60091.572392250942</v>
      </c>
      <c r="T58" s="32">
        <f t="shared" si="16"/>
        <v>65091.478053096682</v>
      </c>
      <c r="U58" s="32">
        <f t="shared" si="17"/>
        <v>112082.66856934922</v>
      </c>
      <c r="V58" s="10"/>
      <c r="W58" s="10"/>
      <c r="AB58" s="61" t="s">
        <v>555</v>
      </c>
      <c r="AC58" s="61">
        <v>109912.77298305844</v>
      </c>
      <c r="AD58" s="62">
        <v>113804.26068004005</v>
      </c>
      <c r="AE58" s="62">
        <v>173963.64741552915</v>
      </c>
      <c r="AF58" s="62">
        <v>394909.12939267978</v>
      </c>
      <c r="AG58" s="33"/>
      <c r="AL58" s="60"/>
      <c r="AM58" s="60"/>
      <c r="AN58" s="60"/>
      <c r="AO58" s="60"/>
    </row>
    <row r="59" spans="6:41" x14ac:dyDescent="0.25">
      <c r="F59" t="str">
        <f>Sets!E57</f>
        <v>aatrp</v>
      </c>
      <c r="Q59" t="str">
        <f t="shared" si="12"/>
        <v>aatrp</v>
      </c>
      <c r="R59" s="32">
        <f t="shared" si="18"/>
        <v>45718.482565328115</v>
      </c>
      <c r="S59" s="32">
        <f t="shared" si="15"/>
        <v>60091.572392250942</v>
      </c>
      <c r="T59" s="32">
        <f t="shared" si="16"/>
        <v>65091.478053096682</v>
      </c>
      <c r="U59" s="32">
        <f t="shared" si="17"/>
        <v>112082.66856934922</v>
      </c>
      <c r="V59" s="10"/>
      <c r="W59" s="10"/>
      <c r="AB59" s="61" t="s">
        <v>411</v>
      </c>
      <c r="AC59" s="61">
        <v>109912.77298305844</v>
      </c>
      <c r="AD59" s="62">
        <v>113804.26068004005</v>
      </c>
      <c r="AE59" s="62">
        <v>173963.64741552915</v>
      </c>
      <c r="AF59" s="62">
        <v>394909.12939267978</v>
      </c>
      <c r="AG59" s="33"/>
      <c r="AL59" s="59"/>
      <c r="AM59" s="59"/>
      <c r="AN59" s="59"/>
      <c r="AO59" s="59"/>
    </row>
    <row r="60" spans="6:41" x14ac:dyDescent="0.25">
      <c r="F60" s="73" t="str">
        <f>Sets!E58</f>
        <v>acomm</v>
      </c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 t="str">
        <f t="shared" ref="Q60" si="19">F60</f>
        <v>acomm</v>
      </c>
      <c r="R60" s="32">
        <f>R28</f>
        <v>39199.561999122161</v>
      </c>
      <c r="S60" s="32">
        <f t="shared" ref="S60:U60" si="20">S28</f>
        <v>52176.617909998895</v>
      </c>
      <c r="T60" s="32">
        <f t="shared" si="20"/>
        <v>73521.379758492272</v>
      </c>
      <c r="U60" s="32">
        <f t="shared" si="20"/>
        <v>203032.12043678804</v>
      </c>
      <c r="V60" s="10"/>
      <c r="W60" s="10"/>
      <c r="AB60" s="61" t="s">
        <v>326</v>
      </c>
      <c r="AC60" s="61">
        <v>109912.77298305844</v>
      </c>
      <c r="AD60" s="62">
        <v>113804.26068004005</v>
      </c>
      <c r="AE60" s="62">
        <v>173963.64741552915</v>
      </c>
      <c r="AF60" s="62">
        <v>394909.12939267978</v>
      </c>
      <c r="AG60" s="33"/>
      <c r="AL60" s="59"/>
      <c r="AM60" s="59"/>
      <c r="AN60" s="59"/>
      <c r="AO60" s="59"/>
    </row>
    <row r="61" spans="6:41" x14ac:dyDescent="0.25">
      <c r="F61" s="79" t="str">
        <f>Sets!E59</f>
        <v>afsrv</v>
      </c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 t="str">
        <f t="shared" ref="Q61:Q64" si="21">F61</f>
        <v>afsrv</v>
      </c>
      <c r="R61" s="32">
        <f t="shared" ref="R61:U61" si="22">R29</f>
        <v>23604.884777875421</v>
      </c>
      <c r="S61" s="32">
        <f t="shared" si="22"/>
        <v>45934.286334705117</v>
      </c>
      <c r="T61" s="32">
        <f t="shared" si="22"/>
        <v>69923.644722677229</v>
      </c>
      <c r="U61" s="32">
        <f t="shared" si="22"/>
        <v>121984.06787354409</v>
      </c>
      <c r="V61" s="10"/>
      <c r="W61" s="10"/>
      <c r="AB61" s="61" t="s">
        <v>549</v>
      </c>
      <c r="AC61" s="61">
        <v>109912.77298305844</v>
      </c>
      <c r="AD61" s="62">
        <v>113804.26068004005</v>
      </c>
      <c r="AE61" s="62">
        <v>173963.64741552915</v>
      </c>
      <c r="AF61" s="62">
        <v>394909.12939267978</v>
      </c>
      <c r="AG61" s="33"/>
      <c r="AL61" s="59"/>
      <c r="AM61" s="59"/>
      <c r="AN61" s="59"/>
      <c r="AO61" s="59"/>
    </row>
    <row r="62" spans="6:41" x14ac:dyDescent="0.25">
      <c r="F62" s="79" t="str">
        <f>Sets!E60</f>
        <v>absrv</v>
      </c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 t="str">
        <f t="shared" si="21"/>
        <v>absrv</v>
      </c>
      <c r="R62" s="32">
        <f t="shared" ref="R62:U62" si="23">R30</f>
        <v>94320.476795096401</v>
      </c>
      <c r="S62" s="32">
        <f t="shared" si="23"/>
        <v>164052.54152049191</v>
      </c>
      <c r="T62" s="32">
        <f t="shared" si="23"/>
        <v>209304.6058075295</v>
      </c>
      <c r="U62" s="32">
        <f t="shared" si="23"/>
        <v>387399.57215812104</v>
      </c>
      <c r="V62" s="10"/>
      <c r="W62" s="10"/>
      <c r="AB62" s="61" t="s">
        <v>557</v>
      </c>
      <c r="AC62" s="61">
        <v>109912.77298305844</v>
      </c>
      <c r="AD62" s="62">
        <v>113804.26068004005</v>
      </c>
      <c r="AE62" s="62">
        <v>173963.64741552915</v>
      </c>
      <c r="AF62" s="62">
        <v>394909.12939267978</v>
      </c>
      <c r="AG62" s="33"/>
      <c r="AL62" s="60"/>
      <c r="AM62" s="60"/>
      <c r="AN62" s="60"/>
      <c r="AO62" s="60"/>
    </row>
    <row r="63" spans="6:41" x14ac:dyDescent="0.25">
      <c r="F63" s="79" t="str">
        <f>Sets!E61</f>
        <v>agsrv</v>
      </c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 t="str">
        <f t="shared" si="21"/>
        <v>agsrv</v>
      </c>
      <c r="R63" s="32">
        <f t="shared" ref="R63:U63" si="24">R31</f>
        <v>94320.476795096401</v>
      </c>
      <c r="S63" s="32">
        <f t="shared" si="24"/>
        <v>164052.54152049191</v>
      </c>
      <c r="T63" s="32">
        <f t="shared" si="24"/>
        <v>209304.6058075295</v>
      </c>
      <c r="U63" s="32">
        <f t="shared" si="24"/>
        <v>387399.57215812104</v>
      </c>
      <c r="V63" s="10"/>
      <c r="W63" s="10"/>
      <c r="AB63" s="61" t="s">
        <v>19</v>
      </c>
      <c r="AC63" s="61">
        <v>109912.77298305844</v>
      </c>
      <c r="AD63" s="62">
        <v>113804.26068004005</v>
      </c>
      <c r="AE63" s="62">
        <v>173963.64741552915</v>
      </c>
      <c r="AF63" s="62">
        <v>394909.12939267978</v>
      </c>
      <c r="AG63" s="33"/>
      <c r="AL63" s="59"/>
      <c r="AM63" s="59"/>
      <c r="AN63" s="59"/>
      <c r="AO63" s="59"/>
    </row>
    <row r="64" spans="6:41" x14ac:dyDescent="0.25">
      <c r="F64" s="79" t="str">
        <f>Sets!E62</f>
        <v>aosrv</v>
      </c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 t="str">
        <f t="shared" si="21"/>
        <v>aosrv</v>
      </c>
      <c r="R64" s="32">
        <f t="shared" ref="R64:U64" si="25">R32</f>
        <v>94320.476795096401</v>
      </c>
      <c r="S64" s="32">
        <f t="shared" si="25"/>
        <v>164052.54152049191</v>
      </c>
      <c r="T64" s="32">
        <f t="shared" si="25"/>
        <v>209304.6058075295</v>
      </c>
      <c r="U64" s="32">
        <f t="shared" si="25"/>
        <v>387399.57215812104</v>
      </c>
      <c r="V64" s="10"/>
      <c r="W64" s="10"/>
      <c r="AB64" s="61" t="s">
        <v>20</v>
      </c>
      <c r="AC64" s="61">
        <v>18628.824444639002</v>
      </c>
      <c r="AD64" s="62">
        <v>24497.087040897335</v>
      </c>
      <c r="AE64" s="62">
        <v>36983.812779264372</v>
      </c>
      <c r="AF64" s="62">
        <v>80671.610664369349</v>
      </c>
      <c r="AG64" s="33"/>
      <c r="AL64" s="59"/>
      <c r="AM64" s="59"/>
      <c r="AN64" s="59"/>
      <c r="AO64" s="59"/>
    </row>
    <row r="65" spans="6:41" x14ac:dyDescent="0.25"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32"/>
      <c r="S65" s="32"/>
      <c r="T65" s="32"/>
      <c r="U65" s="32"/>
      <c r="V65" s="10"/>
      <c r="W65" s="10"/>
      <c r="AB65" s="61" t="s">
        <v>21</v>
      </c>
      <c r="AC65" s="61">
        <v>27531.440798487369</v>
      </c>
      <c r="AD65" s="62">
        <v>37679.970788408136</v>
      </c>
      <c r="AE65" s="62">
        <v>49100.978248371583</v>
      </c>
      <c r="AF65" s="62">
        <v>101121.99059701859</v>
      </c>
      <c r="AG65" s="33"/>
      <c r="AL65" s="59"/>
      <c r="AM65" s="59"/>
      <c r="AN65" s="59"/>
      <c r="AO65" s="59"/>
    </row>
    <row r="66" spans="6:41" x14ac:dyDescent="0.25"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32"/>
      <c r="S66" s="32"/>
      <c r="T66" s="32"/>
      <c r="U66" s="32"/>
      <c r="V66" s="10"/>
      <c r="W66" s="10"/>
      <c r="AB66" s="61" t="s">
        <v>367</v>
      </c>
      <c r="AC66" s="61">
        <v>11150.946584519235</v>
      </c>
      <c r="AD66" s="62">
        <v>14772.907544518657</v>
      </c>
      <c r="AE66" s="62">
        <v>17179.273417791945</v>
      </c>
      <c r="AF66" s="62">
        <v>28190.49905420241</v>
      </c>
      <c r="AG66" s="33"/>
      <c r="AL66" s="59"/>
      <c r="AM66" s="59"/>
      <c r="AN66" s="59"/>
      <c r="AO66" s="59"/>
    </row>
    <row r="67" spans="6:41" x14ac:dyDescent="0.25">
      <c r="R67" s="32"/>
      <c r="S67" s="32"/>
      <c r="T67" s="32"/>
      <c r="U67" s="32"/>
      <c r="V67" s="10"/>
      <c r="W67" s="10"/>
      <c r="AB67" s="61" t="s">
        <v>568</v>
      </c>
      <c r="AC67" s="61">
        <v>74096.001589507112</v>
      </c>
      <c r="AD67" s="62">
        <v>92560.365954132663</v>
      </c>
      <c r="AE67" s="62">
        <v>158511.82852879734</v>
      </c>
      <c r="AF67" s="62">
        <v>377143.28387493751</v>
      </c>
      <c r="AG67" s="33"/>
      <c r="AL67" s="59"/>
      <c r="AM67" s="59"/>
      <c r="AN67" s="59"/>
      <c r="AO67" s="59"/>
    </row>
    <row r="68" spans="6:41" x14ac:dyDescent="0.25">
      <c r="R68" s="32"/>
      <c r="S68" s="32"/>
      <c r="T68" s="32"/>
      <c r="U68" s="32"/>
      <c r="AB68" s="61" t="s">
        <v>581</v>
      </c>
      <c r="AC68" s="61">
        <v>45718.482565328115</v>
      </c>
      <c r="AD68" s="62">
        <v>60091.572392250942</v>
      </c>
      <c r="AE68" s="62">
        <v>65091.478053096682</v>
      </c>
      <c r="AF68" s="62">
        <v>112082.66856934922</v>
      </c>
      <c r="AG68" s="33"/>
      <c r="AL68" s="59"/>
      <c r="AM68" s="59"/>
      <c r="AN68" s="59"/>
      <c r="AO68" s="59"/>
    </row>
    <row r="69" spans="6:41" x14ac:dyDescent="0.25">
      <c r="R69" s="32"/>
      <c r="S69" s="32"/>
      <c r="T69" s="32"/>
      <c r="U69" s="32"/>
      <c r="AB69" s="61" t="s">
        <v>582</v>
      </c>
      <c r="AC69" s="61">
        <v>45718.482565328115</v>
      </c>
      <c r="AD69" s="62">
        <v>60091.572392250942</v>
      </c>
      <c r="AE69" s="62">
        <v>65091.478053096682</v>
      </c>
      <c r="AF69" s="62">
        <v>112082.66856934922</v>
      </c>
      <c r="AG69" s="33"/>
      <c r="AL69" s="59"/>
      <c r="AM69" s="59"/>
      <c r="AN69" s="59"/>
      <c r="AO69" s="59"/>
    </row>
    <row r="70" spans="6:41" x14ac:dyDescent="0.25">
      <c r="R70" s="32"/>
      <c r="S70" s="32"/>
      <c r="T70" s="32"/>
      <c r="U70" s="32"/>
      <c r="AB70" s="61" t="s">
        <v>583</v>
      </c>
      <c r="AC70" s="61">
        <v>45718.482565328115</v>
      </c>
      <c r="AD70" s="62">
        <v>60091.572392250942</v>
      </c>
      <c r="AE70" s="62">
        <v>65091.478053096682</v>
      </c>
      <c r="AF70" s="62">
        <v>112082.66856934922</v>
      </c>
      <c r="AG70" s="33"/>
      <c r="AL70" s="59"/>
      <c r="AM70" s="59"/>
      <c r="AN70" s="59"/>
      <c r="AO70" s="59"/>
    </row>
    <row r="71" spans="6:41" x14ac:dyDescent="0.25">
      <c r="R71" s="32"/>
      <c r="S71" s="32"/>
      <c r="T71" s="32"/>
      <c r="U71" s="32"/>
      <c r="AB71" s="61" t="s">
        <v>584</v>
      </c>
      <c r="AC71" s="61">
        <v>17120.269022986908</v>
      </c>
      <c r="AD71" s="62">
        <v>21890.130788774077</v>
      </c>
      <c r="AE71" s="62">
        <v>35425.533685778057</v>
      </c>
      <c r="AF71" s="62">
        <v>75670.387105936752</v>
      </c>
      <c r="AG71" s="33"/>
      <c r="AL71" s="59"/>
      <c r="AM71" s="59"/>
      <c r="AN71" s="59"/>
      <c r="AO71" s="59"/>
    </row>
    <row r="72" spans="6:41" x14ac:dyDescent="0.25">
      <c r="R72" s="32"/>
      <c r="S72" s="32"/>
      <c r="T72" s="32"/>
      <c r="U72" s="32"/>
      <c r="AB72" s="61" t="s">
        <v>585</v>
      </c>
      <c r="AC72" s="61">
        <v>17120.269022986908</v>
      </c>
      <c r="AD72" s="62">
        <v>21890.130788774077</v>
      </c>
      <c r="AE72" s="62">
        <v>35425.533685778057</v>
      </c>
      <c r="AF72" s="62">
        <v>75670.387105936752</v>
      </c>
      <c r="AG72" s="33"/>
      <c r="AL72" s="59"/>
      <c r="AM72" s="59"/>
      <c r="AN72" s="59"/>
      <c r="AO72" s="59"/>
    </row>
    <row r="73" spans="6:41" x14ac:dyDescent="0.25">
      <c r="R73" s="32"/>
      <c r="S73" s="32"/>
      <c r="T73" s="32"/>
      <c r="U73" s="32"/>
      <c r="AB73" s="61" t="s">
        <v>586</v>
      </c>
      <c r="AC73" s="61">
        <v>17120.269022986908</v>
      </c>
      <c r="AD73" s="62">
        <v>21890.130788774077</v>
      </c>
      <c r="AE73" s="62">
        <v>35425.533685778057</v>
      </c>
      <c r="AF73" s="62">
        <v>75670.387105936752</v>
      </c>
      <c r="AG73" s="33"/>
      <c r="AL73" s="59"/>
      <c r="AM73" s="59"/>
      <c r="AN73" s="59"/>
      <c r="AO73" s="59"/>
    </row>
    <row r="74" spans="6:41" x14ac:dyDescent="0.25">
      <c r="R74" s="32"/>
      <c r="S74" s="32"/>
      <c r="T74" s="32"/>
      <c r="U74" s="32"/>
      <c r="AB74" s="61" t="s">
        <v>587</v>
      </c>
      <c r="AC74" s="61">
        <v>17120.269022986908</v>
      </c>
      <c r="AD74" s="62">
        <v>21890.130788774077</v>
      </c>
      <c r="AE74" s="62">
        <v>35425.533685778057</v>
      </c>
      <c r="AF74" s="62">
        <v>75670.387105936752</v>
      </c>
      <c r="AG74" s="33"/>
      <c r="AL74" s="59"/>
      <c r="AM74" s="59"/>
      <c r="AN74" s="59"/>
      <c r="AO74" s="59"/>
    </row>
    <row r="75" spans="6:41" x14ac:dyDescent="0.25">
      <c r="R75" s="32"/>
      <c r="S75" s="32"/>
      <c r="T75" s="32"/>
      <c r="U75" s="32"/>
      <c r="AB75" s="61" t="s">
        <v>588</v>
      </c>
      <c r="AC75" s="61">
        <v>17120.269022986908</v>
      </c>
      <c r="AD75" s="62">
        <v>21890.130788774077</v>
      </c>
      <c r="AE75" s="62">
        <v>35425.533685778057</v>
      </c>
      <c r="AF75" s="62">
        <v>75670.387105936752</v>
      </c>
      <c r="AG75" s="33"/>
      <c r="AL75" s="59"/>
      <c r="AM75" s="59"/>
      <c r="AN75" s="59"/>
      <c r="AO75" s="59"/>
    </row>
    <row r="76" spans="6:41" x14ac:dyDescent="0.25">
      <c r="R76" s="32"/>
      <c r="S76" s="32"/>
      <c r="T76" s="32"/>
      <c r="U76" s="32"/>
      <c r="AB76" s="61" t="s">
        <v>589</v>
      </c>
      <c r="AC76" s="61">
        <v>17120.269022986908</v>
      </c>
      <c r="AD76" s="62">
        <v>21890.130788774077</v>
      </c>
      <c r="AE76" s="62">
        <v>35425.533685778057</v>
      </c>
      <c r="AF76" s="62">
        <v>75670.387105936752</v>
      </c>
      <c r="AG76" s="33"/>
      <c r="AL76" s="59"/>
      <c r="AM76" s="59"/>
      <c r="AN76" s="59"/>
      <c r="AO76" s="59"/>
    </row>
    <row r="77" spans="6:41" x14ac:dyDescent="0.25">
      <c r="R77" s="32"/>
      <c r="S77" s="32"/>
      <c r="T77" s="32"/>
      <c r="U77" s="32"/>
      <c r="AB77" s="61" t="s">
        <v>23</v>
      </c>
      <c r="AC77" s="61">
        <v>38922.289251145761</v>
      </c>
      <c r="AD77" s="62">
        <v>51654.391311842555</v>
      </c>
      <c r="AE77" s="62">
        <v>74563.357330415951</v>
      </c>
      <c r="AF77" s="62">
        <v>193150.13343600536</v>
      </c>
      <c r="AG77" s="33"/>
      <c r="AL77" s="59"/>
      <c r="AM77" s="59"/>
      <c r="AN77" s="59"/>
      <c r="AO77" s="59"/>
    </row>
    <row r="78" spans="6:41" x14ac:dyDescent="0.25">
      <c r="R78" s="32"/>
      <c r="S78" s="32"/>
      <c r="T78" s="32"/>
      <c r="U78" s="32"/>
      <c r="AB78" s="61" t="s">
        <v>24</v>
      </c>
      <c r="AC78" s="61">
        <v>168144.64184276786</v>
      </c>
      <c r="AD78" s="62">
        <v>182669.96391438696</v>
      </c>
      <c r="AE78" s="62">
        <v>330103.17335051438</v>
      </c>
      <c r="AF78" s="62">
        <v>411144.19268934568</v>
      </c>
      <c r="AG78" s="33"/>
      <c r="AL78" s="59"/>
      <c r="AM78" s="59"/>
      <c r="AN78" s="59"/>
      <c r="AO78" s="59"/>
    </row>
    <row r="79" spans="6:41" x14ac:dyDescent="0.25">
      <c r="R79" s="32"/>
      <c r="S79" s="32"/>
      <c r="T79" s="32"/>
      <c r="U79" s="32"/>
      <c r="AB79" s="61" t="s">
        <v>368</v>
      </c>
      <c r="AC79" s="61">
        <v>21013.883943950172</v>
      </c>
      <c r="AD79" s="62">
        <v>26578.286478720758</v>
      </c>
      <c r="AE79" s="62">
        <v>40140.777055622915</v>
      </c>
      <c r="AF79" s="62">
        <v>94272.745636667954</v>
      </c>
      <c r="AG79" s="33"/>
      <c r="AL79" s="59"/>
      <c r="AM79" s="59"/>
      <c r="AN79" s="59"/>
      <c r="AO79" s="59"/>
    </row>
    <row r="80" spans="6:41" x14ac:dyDescent="0.25">
      <c r="R80" s="32"/>
      <c r="S80" s="32"/>
      <c r="T80" s="32"/>
      <c r="U80" s="32"/>
      <c r="AB80" s="61" t="s">
        <v>25</v>
      </c>
      <c r="AC80" s="61">
        <v>219408.2521606849</v>
      </c>
      <c r="AD80" s="62">
        <v>238362.02608340743</v>
      </c>
      <c r="AE80" s="62">
        <v>430744.38473786641</v>
      </c>
      <c r="AF80" s="62">
        <v>536493.03192390234</v>
      </c>
      <c r="AG80" s="33"/>
      <c r="AL80" s="59"/>
      <c r="AM80" s="59"/>
      <c r="AN80" s="59"/>
      <c r="AO80" s="59"/>
    </row>
    <row r="81" spans="18:41" x14ac:dyDescent="0.25">
      <c r="R81" s="32"/>
      <c r="S81" s="32"/>
      <c r="T81" s="32"/>
      <c r="U81" s="32"/>
      <c r="AB81" s="61" t="s">
        <v>369</v>
      </c>
      <c r="AC81" s="61">
        <v>36019.482048360886</v>
      </c>
      <c r="AD81" s="62">
        <v>36572.515586499438</v>
      </c>
      <c r="AE81" s="62">
        <v>37121.103320296927</v>
      </c>
      <c r="AF81" s="62">
        <v>37677.919870101374</v>
      </c>
      <c r="AG81" s="33"/>
      <c r="AL81" s="59"/>
      <c r="AM81" s="59"/>
      <c r="AN81" s="59"/>
      <c r="AO81" s="59"/>
    </row>
    <row r="82" spans="18:41" x14ac:dyDescent="0.25">
      <c r="R82" s="32"/>
      <c r="S82" s="32"/>
      <c r="T82" s="32"/>
      <c r="U82" s="32"/>
      <c r="AB82" s="61" t="s">
        <v>556</v>
      </c>
      <c r="AC82" s="61">
        <v>76375.271720501929</v>
      </c>
      <c r="AD82" s="62">
        <v>119082.26436731069</v>
      </c>
      <c r="AE82" s="62">
        <v>145322.4074783843</v>
      </c>
      <c r="AF82" s="62">
        <v>301917.51408201142</v>
      </c>
      <c r="AG82" s="33"/>
      <c r="AL82" s="60"/>
      <c r="AM82" s="60"/>
      <c r="AN82" s="60"/>
      <c r="AO82" s="6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Notes</vt:lpstr>
      <vt:lpstr>Index</vt:lpstr>
      <vt:lpstr>Sets</vt:lpstr>
      <vt:lpstr>Maps</vt:lpstr>
      <vt:lpstr>SAM</vt:lpstr>
      <vt:lpstr>Demand</vt:lpstr>
      <vt:lpstr>Elasticities</vt:lpstr>
      <vt:lpstr>Trade</vt:lpstr>
      <vt:lpstr>Employment</vt:lpstr>
      <vt:lpstr>Energy</vt:lpstr>
      <vt:lpstr>SHR</vt:lpstr>
      <vt:lpstr>FacNest</vt:lpstr>
      <vt:lpstr>Population</vt:lpstr>
      <vt:lpstr>Demand_RawData</vt:lpstr>
      <vt:lpstr>Elasticities_RawData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2021-09-21T15:31:13Z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104044497013092</vt:r8>
  </property>
</Properties>
</file>